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/>
  <mc:AlternateContent xmlns:mc="http://schemas.openxmlformats.org/markup-compatibility/2006">
    <mc:Choice Requires="x15">
      <x15ac:absPath xmlns:x15ac="http://schemas.microsoft.com/office/spreadsheetml/2010/11/ac" url="https://uniandes-my.sharepoint.com/personal/mi-saave_uniandes_edu_co/Documents/Trabajo/DADEP/Cielo Abierto/Modelo económico/"/>
    </mc:Choice>
  </mc:AlternateContent>
  <xr:revisionPtr revIDLastSave="58" documentId="8_{AF90A402-92E4-6644-86FA-370BF7183B55}" xr6:coauthVersionLast="47" xr6:coauthVersionMax="47" xr10:uidLastSave="{26B141DC-B247-C347-844B-0DB461E132BA}"/>
  <workbookProtection workbookAlgorithmName="SHA-512" workbookHashValue="i4dLkfovCV7dQTLqPOid4I2sx3l4OafXJMOssNDlVJo6cFbbnsM39+rMXfh+dljBDNerydkYdOqw3heu0dMESQ==" workbookSaltValue="xX2JWv/ayLePWpbt+DFZzQ==" workbookSpinCount="100000" lockStructure="1"/>
  <bookViews>
    <workbookView xWindow="0" yWindow="500" windowWidth="28800" windowHeight="16000" tabRatio="500" xr2:uid="{00000000-000D-0000-FFFF-FFFF00000000}"/>
  </bookViews>
  <sheets>
    <sheet name="VR - FORMULA ESTIMACIÓN" sheetId="6" r:id="rId1"/>
    <sheet name="ANEXO 1A - PROYECCIÓN - ZONA" sheetId="9" r:id="rId2"/>
    <sheet name="ANEXO 1B - PROYECCIÓN - ESPACIO" sheetId="17" r:id="rId3"/>
    <sheet name="AUXILIAR" sheetId="2" state="hidden" r:id="rId4"/>
    <sheet name="Hoja1" sheetId="13" state="hidden" r:id="rId5"/>
  </sheets>
  <definedNames>
    <definedName name="_xlnm._FilterDatabase" localSheetId="0" hidden="1">'VR - FORMULA ESTIMACIÓN'!$M$20:$O$24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7" i="6" l="1"/>
  <c r="AM48" i="9"/>
  <c r="AJ48" i="9"/>
  <c r="AH49" i="9" s="1"/>
  <c r="AG48" i="9"/>
  <c r="AE49" i="9" s="1"/>
  <c r="AD48" i="9"/>
  <c r="AA48" i="9"/>
  <c r="X48" i="9"/>
  <c r="U48" i="9"/>
  <c r="R48" i="9"/>
  <c r="O48" i="9"/>
  <c r="L48" i="9"/>
  <c r="I48" i="9"/>
  <c r="F48" i="9"/>
  <c r="AK38" i="17"/>
  <c r="AH38" i="17"/>
  <c r="AE38" i="17"/>
  <c r="AB38" i="17"/>
  <c r="Y38" i="17"/>
  <c r="V38" i="17"/>
  <c r="S38" i="17"/>
  <c r="P38" i="17"/>
  <c r="M38" i="17"/>
  <c r="J38" i="17"/>
  <c r="G38" i="17"/>
  <c r="D38" i="17"/>
  <c r="C30" i="17"/>
  <c r="C29" i="17" s="1"/>
  <c r="C28" i="17"/>
  <c r="AK49" i="9"/>
  <c r="J38" i="9"/>
  <c r="M38" i="9"/>
  <c r="P38" i="9"/>
  <c r="S38" i="9"/>
  <c r="V38" i="9"/>
  <c r="Y38" i="9"/>
  <c r="AB38" i="9"/>
  <c r="AE38" i="9"/>
  <c r="AH38" i="9"/>
  <c r="AK38" i="9"/>
  <c r="G38" i="9"/>
  <c r="D38" i="9"/>
  <c r="C30" i="9"/>
  <c r="C29" i="9" s="1"/>
  <c r="M27" i="6"/>
  <c r="M28" i="6" s="1"/>
  <c r="D39" i="17" l="1"/>
  <c r="D40" i="17" s="1"/>
  <c r="V39" i="17"/>
  <c r="V40" i="17" s="1"/>
  <c r="AB39" i="17"/>
  <c r="AB40" i="17" s="1"/>
  <c r="Y39" i="17"/>
  <c r="Y40" i="17" s="1"/>
  <c r="S39" i="17"/>
  <c r="S40" i="17" s="1"/>
  <c r="P39" i="17"/>
  <c r="P40" i="17" s="1"/>
  <c r="G39" i="17"/>
  <c r="G40" i="17" s="1"/>
  <c r="AE39" i="17"/>
  <c r="AE40" i="17" s="1"/>
  <c r="J39" i="17"/>
  <c r="J40" i="17" s="1"/>
  <c r="AH39" i="17"/>
  <c r="AH40" i="17" s="1"/>
  <c r="M39" i="17"/>
  <c r="M40" i="17" s="1"/>
  <c r="AK39" i="17"/>
  <c r="AK40" i="17" s="1"/>
  <c r="D43" i="17" l="1"/>
  <c r="M30" i="6"/>
  <c r="G49" i="9"/>
  <c r="J49" i="9"/>
  <c r="M49" i="9"/>
  <c r="AB49" i="9"/>
  <c r="Y49" i="9"/>
  <c r="V49" i="9"/>
  <c r="S49" i="9"/>
  <c r="P49" i="9"/>
  <c r="D49" i="9"/>
  <c r="C28" i="9"/>
  <c r="D39" i="9" s="1"/>
  <c r="AB39" i="9" l="1"/>
  <c r="AB40" i="9" s="1"/>
  <c r="AE39" i="9"/>
  <c r="AE40" i="9" s="1"/>
  <c r="G39" i="9"/>
  <c r="G40" i="9" s="1"/>
  <c r="J39" i="9"/>
  <c r="J40" i="9" s="1"/>
  <c r="V39" i="9"/>
  <c r="V40" i="9" s="1"/>
  <c r="AH39" i="9"/>
  <c r="AH40" i="9" s="1"/>
  <c r="M39" i="9"/>
  <c r="M40" i="9" s="1"/>
  <c r="AK39" i="9"/>
  <c r="AK40" i="9" s="1"/>
  <c r="P39" i="9"/>
  <c r="P40" i="9" s="1"/>
  <c r="D40" i="9"/>
  <c r="S39" i="9"/>
  <c r="S40" i="9" s="1"/>
  <c r="Y39" i="9"/>
  <c r="Y40" i="9" s="1"/>
  <c r="M32" i="6"/>
  <c r="M39" i="6" s="1"/>
  <c r="AK43" i="9" l="1"/>
  <c r="AK44" i="9" s="1"/>
  <c r="AK51" i="9" s="1"/>
  <c r="AH43" i="9"/>
  <c r="AH44" i="9" s="1"/>
  <c r="AH51" i="9" s="1"/>
  <c r="AE43" i="9"/>
  <c r="AE44" i="9" s="1"/>
  <c r="AE51" i="9" s="1"/>
  <c r="G43" i="9"/>
  <c r="G44" i="9" s="1"/>
  <c r="G51" i="9" s="1"/>
  <c r="J43" i="9"/>
  <c r="J44" i="9" s="1"/>
  <c r="J51" i="9" s="1"/>
  <c r="M43" i="9"/>
  <c r="M44" i="9" s="1"/>
  <c r="M51" i="9" s="1"/>
  <c r="AB43" i="9" l="1"/>
  <c r="AB44" i="9" s="1"/>
  <c r="AB51" i="9" s="1"/>
  <c r="Y43" i="9"/>
  <c r="Y44" i="9" s="1"/>
  <c r="Y51" i="9" s="1"/>
  <c r="V43" i="9"/>
  <c r="V44" i="9" s="1"/>
  <c r="V51" i="9" s="1"/>
  <c r="P43" i="9"/>
  <c r="P44" i="9" s="1"/>
  <c r="P51" i="9" s="1"/>
  <c r="S43" i="9"/>
  <c r="S44" i="9" s="1"/>
  <c r="S51" i="9" s="1"/>
  <c r="D43" i="9" l="1"/>
  <c r="D44" i="9" s="1"/>
  <c r="D51" i="9" s="1"/>
  <c r="D54" i="9" s="1"/>
</calcChain>
</file>

<file path=xl/sharedStrings.xml><?xml version="1.0" encoding="utf-8"?>
<sst xmlns="http://schemas.openxmlformats.org/spreadsheetml/2006/main" count="196" uniqueCount="100">
  <si>
    <t>INGRESOS</t>
  </si>
  <si>
    <t>Aprovechamiento económico</t>
  </si>
  <si>
    <t>Datos de la zona:</t>
  </si>
  <si>
    <t>Nombre:</t>
  </si>
  <si>
    <t>Dirección de la zona a cargo:</t>
  </si>
  <si>
    <t xml:space="preserve">Teléfono: </t>
  </si>
  <si>
    <t>E-mail:</t>
  </si>
  <si>
    <t>* Sólo diligencie las celdas de color verde</t>
  </si>
  <si>
    <t>VS:</t>
  </si>
  <si>
    <t>Valor de referencia del suelo</t>
  </si>
  <si>
    <t>Factor inductivo de Renta de acuerdo a la ubicación</t>
  </si>
  <si>
    <t>%</t>
  </si>
  <si>
    <t>A:</t>
  </si>
  <si>
    <t>Área de aprovechamiento específico - solicitud del particular</t>
  </si>
  <si>
    <t>M2</t>
  </si>
  <si>
    <t>j:</t>
  </si>
  <si>
    <t>Nivel de restricción</t>
  </si>
  <si>
    <t>Medio</t>
  </si>
  <si>
    <t>Lista</t>
  </si>
  <si>
    <t>FIR:</t>
  </si>
  <si>
    <t>Factor inductivo de renta del suelo</t>
  </si>
  <si>
    <t>Fr:</t>
  </si>
  <si>
    <t>Factor de restricción del Área</t>
  </si>
  <si>
    <t>IS:</t>
  </si>
  <si>
    <t>Incidencia del suelo de la situación</t>
  </si>
  <si>
    <t>Variables para el cálculo de aprovechamiento económico de actividades permanentes</t>
  </si>
  <si>
    <t xml:space="preserve">Valor de referencia del suelo						</t>
  </si>
  <si>
    <t xml:space="preserve">Factor inductivo de Renta de acuerdo a la ubicación						</t>
  </si>
  <si>
    <t xml:space="preserve">EGRESOS </t>
  </si>
  <si>
    <t>Total Egresos  (Corresponderá a un valor máximo de un 20% de los ingresos)</t>
  </si>
  <si>
    <t>TOTAL EGRESOS</t>
  </si>
  <si>
    <t>DESCUENTOS POR INCENTIVOS</t>
  </si>
  <si>
    <t>TOTAL</t>
  </si>
  <si>
    <t>SI</t>
  </si>
  <si>
    <t>TOTAL DESCUENTOS POR INCENTIVOS</t>
  </si>
  <si>
    <t>RESUMEN</t>
  </si>
  <si>
    <t>FIR</t>
  </si>
  <si>
    <t>j</t>
  </si>
  <si>
    <t>Alto</t>
  </si>
  <si>
    <t>Bajo</t>
  </si>
  <si>
    <t>NO</t>
  </si>
  <si>
    <t>Porcentaje de descuento</t>
  </si>
  <si>
    <t>Inclusión de personas en condición de Vulnerabilidad</t>
  </si>
  <si>
    <t>T:</t>
  </si>
  <si>
    <t>TOTAL RETRIBUCIÓN A PAGAR</t>
  </si>
  <si>
    <t>Días</t>
  </si>
  <si>
    <t>EGRESOS:</t>
  </si>
  <si>
    <t>TIPO:</t>
  </si>
  <si>
    <t>Tipo de propuesta, si es por zona (grupal) o por espacio (individual)</t>
  </si>
  <si>
    <t>Zona (Grupal)</t>
  </si>
  <si>
    <t>Espacio (Individual)</t>
  </si>
  <si>
    <t>INCENTIVOS:</t>
  </si>
  <si>
    <t>2023 en adelante</t>
  </si>
  <si>
    <t>Desc:</t>
  </si>
  <si>
    <t>P:</t>
  </si>
  <si>
    <t>VR:</t>
  </si>
  <si>
    <t>Valor de la retribución a pagar en dinero o en especie (el pago en especie solo aplica para las propuestas por zona).</t>
  </si>
  <si>
    <t>Porcentaje de descuento del SMMLV aplicable por cada persona en condición de vulnerabilidad incluida en la cadena productiva de la zona</t>
  </si>
  <si>
    <t>Valor de los egresos proyectados que corresponden como máximo al 20% del Valor de la Retribución, y solo pueden ser descontados por las propuestas por zona.</t>
  </si>
  <si>
    <t>Nombre de la zona o espacio:</t>
  </si>
  <si>
    <t>SMMLV:</t>
  </si>
  <si>
    <t>Diligencie la siguiente información: (SOLO MODIFICAR LAS CELDAS EN COLOR VERDE)</t>
  </si>
  <si>
    <t>Salario Mínimo Mensual Legal Vigente (2022)</t>
  </si>
  <si>
    <t>Descuento proyectado por la inclusión de personas en condición de vulnerabilidad.</t>
  </si>
  <si>
    <t>Dias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</si>
  <si>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</si>
  <si>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</si>
  <si>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</si>
  <si>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</si>
  <si>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</si>
  <si>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</si>
  <si>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</si>
  <si>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</si>
  <si>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</si>
  <si>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Proyección Mensual</t>
  </si>
  <si>
    <t>Mes 10</t>
  </si>
  <si>
    <t>Mes 11</t>
  </si>
  <si>
    <t>Mes 12</t>
  </si>
  <si>
    <t>Número de días en los que se aprovechará económicamente el Espacio Público para cada mes.</t>
  </si>
  <si>
    <t>TOTAL VALOR DE RETRIBUCIÓN</t>
  </si>
  <si>
    <t>SMLMV al 2022</t>
  </si>
  <si>
    <t>Valor de la retribución efectiva por aprovechamiento del área, por mes, para las actividades permanentes.</t>
  </si>
  <si>
    <t>SMLMV al 2023</t>
  </si>
  <si>
    <t>SMLMV al 2024</t>
  </si>
  <si>
    <t>SMLMV al 2025</t>
  </si>
  <si>
    <t>RESULTADO FINAL (RETRIBUCIÓN MENSUAL)</t>
  </si>
  <si>
    <t>ANEXO 1A PROYECCIÓN POR ZONA - FORMATOS PROYECCIÓN DEL MODELO FINANCIERO</t>
  </si>
  <si>
    <t>Tiempo del uso (meses) - indicar los meses de uso efectivo del espacio. Para esta proyección se asume un mes tiene 30 días y un año 360 días.</t>
  </si>
  <si>
    <t>ANEXO 1B PROYECCIÓN POR ESPACIO (INDIVIDUAL) - FORMATOS PROYECCIÓN DEL MODELO FINANCIERO</t>
  </si>
  <si>
    <t>MODELO DE ESTIMACIÓN DE LA RETRIBUCIÓN ECONÓMICA - BOGOTÁ A CIELO ABIERTO 2.0.</t>
  </si>
  <si>
    <t>Valor de la retribución efectiva para el área y días solicitados</t>
  </si>
  <si>
    <t>Gastos Administrativos de acuerdo al protocolo de BACA 2.0. que incluye:
Logística
Persona que operarán la zona (Coordinador)
Aseo del Espacio Público
Papelería</t>
  </si>
  <si>
    <t>Número de personas vinculadas</t>
  </si>
  <si>
    <t>*</t>
  </si>
  <si>
    <t>Los recursos a retribuir por el aprovechamiento económico del espacio público en BACA 2.0, solo se obtendrá a través de la evaluación realizada por funcionarios del DADEP*</t>
  </si>
  <si>
    <r>
      <rPr>
        <b/>
        <sz val="12"/>
        <color theme="1"/>
        <rFont val="Calibri"/>
        <family val="2"/>
        <scheme val="minor"/>
      </rPr>
      <t xml:space="preserve">*IMPORTANTE: </t>
    </r>
    <r>
      <rPr>
        <sz val="12"/>
        <color theme="1"/>
        <rFont val="Calibri"/>
        <family val="2"/>
        <scheme val="minor"/>
      </rPr>
      <t xml:space="preserve">El valor resultante de esta estimación no representa el valor definitivo a retribuir por la zona o espacio A Cielo Abierto, ni compromenten contractualmente al DADEP. </t>
    </r>
  </si>
  <si>
    <t xml:space="preserve">*IMPORTANTE: El valor resultante de esta estimación no representa el valor definitivo a retribuir por la zona o espacio A Cielo Abierto, ni compromenten contractualmente al DADEP. </t>
  </si>
  <si>
    <t>Se pueden aplicar al descuento por la vinculación laboral de  personas en condición de vulnerabilidad de acuerdo a lo establecido en el protocolo de BACA 2.0.</t>
  </si>
  <si>
    <t>Número de personas en condición de vulnerabilidad incluidas (solo apliza para zonas)</t>
  </si>
  <si>
    <t>Tiempo del uso (días) - indicar los días de uso efectivo del espacio - (30 dias/mes y 360 dias/año)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</si>
</sst>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64" formatCode="_-&quot;$&quot;\ * #,##0.00_-;\-&quot;$&quot;\ * #,##0.00_-;_-&quot;$&quot;\ * &quot;-&quot;??_-;_-@_-"/>
    <numFmt numFmtId="165" formatCode="&quot;$&quot;#,##0"/>
    <numFmt numFmtId="166" formatCode="_-* #,##0.0_-;\-* #,##0.0_-;_-* &quot;-&quot;_-;_-@_-"/>
    <numFmt numFmtId="167" formatCode="_(* #.##0.00_);_(* \(#.##0.00\);_(* &quot;-&quot;??_);_(@_)"/>
    <numFmt numFmtId="168" formatCode="_-* #.##0.00_-;\-* #.##0.00_-;_-* &quot;-&quot;??_-;_-@_-"/>
    <numFmt numFmtId="169" formatCode="_-&quot;$&quot;\ * #,##0_-;\-&quot;$&quot;\ * #,##0_-;_-&quot;$&quot;\ * &quot;-&quot;??_-;_-@_-"/>
  </numFmts>
  <fonts count="3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C00000"/>
      <name val="Calibri"/>
      <family val="2"/>
      <scheme val="minor"/>
    </font>
    <font>
      <sz val="18"/>
      <color rgb="FFA30000"/>
      <name val="Calibri"/>
      <family val="2"/>
      <scheme val="minor"/>
    </font>
    <font>
      <sz val="14"/>
      <color rgb="FFA30000"/>
      <name val="Calibri"/>
      <family val="2"/>
      <scheme val="minor"/>
    </font>
    <font>
      <sz val="12"/>
      <color rgb="FFA30000"/>
      <name val="Calibri"/>
      <family val="2"/>
      <scheme val="minor"/>
    </font>
    <font>
      <b/>
      <sz val="14"/>
      <color rgb="FFA3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20000"/>
        <bgColor indexed="64"/>
      </patternFill>
    </fill>
    <fill>
      <patternFill patternType="solid">
        <fgColor rgb="FFA3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9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9" fillId="0" borderId="0"/>
    <xf numFmtId="0" fontId="2" fillId="0" borderId="0"/>
    <xf numFmtId="167" fontId="19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184">
    <xf numFmtId="0" fontId="0" fillId="0" borderId="0" xfId="0"/>
    <xf numFmtId="0" fontId="18" fillId="0" borderId="4" xfId="0" applyFont="1" applyBorder="1" applyProtection="1">
      <protection hidden="1"/>
    </xf>
    <xf numFmtId="0" fontId="18" fillId="0" borderId="5" xfId="0" applyFont="1" applyBorder="1" applyProtection="1">
      <protection hidden="1"/>
    </xf>
    <xf numFmtId="0" fontId="18" fillId="0" borderId="0" xfId="0" applyFont="1" applyProtection="1">
      <protection hidden="1"/>
    </xf>
    <xf numFmtId="0" fontId="16" fillId="0" borderId="5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7" fillId="0" borderId="5" xfId="0" applyFont="1" applyFill="1" applyBorder="1" applyAlignment="1" applyProtection="1">
      <alignment horizontal="center" vertical="center"/>
      <protection hidden="1"/>
    </xf>
    <xf numFmtId="165" fontId="14" fillId="0" borderId="13" xfId="3" applyNumberFormat="1" applyFont="1" applyFill="1" applyBorder="1" applyAlignment="1" applyProtection="1">
      <alignment horizontal="center" vertical="center" wrapText="1"/>
      <protection hidden="1"/>
    </xf>
    <xf numFmtId="165" fontId="14" fillId="0" borderId="0" xfId="3" applyNumberFormat="1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Border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9" fontId="0" fillId="0" borderId="0" xfId="1" applyFont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41" fontId="16" fillId="0" borderId="0" xfId="6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1" xfId="0" applyFont="1" applyBorder="1" applyAlignment="1" applyProtection="1">
      <alignment vertical="center"/>
      <protection hidden="1"/>
    </xf>
    <xf numFmtId="0" fontId="0" fillId="0" borderId="2" xfId="0" applyFont="1" applyBorder="1" applyAlignment="1" applyProtection="1">
      <alignment vertical="center"/>
      <protection hidden="1"/>
    </xf>
    <xf numFmtId="0" fontId="0" fillId="0" borderId="3" xfId="0" applyFont="1" applyBorder="1" applyAlignment="1" applyProtection="1">
      <alignment vertical="center"/>
      <protection hidden="1"/>
    </xf>
    <xf numFmtId="0" fontId="0" fillId="0" borderId="4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5" xfId="0" applyFont="1" applyBorder="1" applyAlignment="1" applyProtection="1">
      <alignment vertical="center"/>
      <protection hidden="1"/>
    </xf>
    <xf numFmtId="0" fontId="0" fillId="0" borderId="7" xfId="0" applyFont="1" applyBorder="1" applyAlignment="1" applyProtection="1">
      <alignment vertical="center"/>
      <protection hidden="1"/>
    </xf>
    <xf numFmtId="0" fontId="0" fillId="0" borderId="8" xfId="0" applyFont="1" applyBorder="1" applyAlignment="1" applyProtection="1">
      <alignment vertical="center"/>
      <protection hidden="1"/>
    </xf>
    <xf numFmtId="0" fontId="0" fillId="0" borderId="6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165" fontId="0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0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5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9" xfId="0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vertical="center"/>
      <protection hidden="1"/>
    </xf>
    <xf numFmtId="0" fontId="24" fillId="0" borderId="10" xfId="0" applyFont="1" applyBorder="1" applyAlignment="1" applyProtection="1">
      <alignment horizontal="center" vertical="center"/>
      <protection hidden="1"/>
    </xf>
    <xf numFmtId="165" fontId="15" fillId="0" borderId="11" xfId="3" applyNumberFormat="1" applyFont="1" applyFill="1" applyBorder="1" applyAlignment="1" applyProtection="1">
      <alignment horizontal="center" vertical="center" wrapText="1"/>
      <protection hidden="1"/>
    </xf>
    <xf numFmtId="165" fontId="15" fillId="0" borderId="0" xfId="3" applyNumberFormat="1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1" fillId="4" borderId="15" xfId="0" applyFont="1" applyFill="1" applyBorder="1" applyAlignment="1" applyProtection="1">
      <alignment vertical="center" wrapText="1"/>
      <protection hidden="1"/>
    </xf>
    <xf numFmtId="0" fontId="0" fillId="0" borderId="0" xfId="0" applyFont="1" applyProtection="1">
      <protection hidden="1"/>
    </xf>
    <xf numFmtId="0" fontId="0" fillId="0" borderId="1" xfId="0" applyFont="1" applyBorder="1" applyProtection="1">
      <protection hidden="1"/>
    </xf>
    <xf numFmtId="0" fontId="0" fillId="0" borderId="2" xfId="0" applyFont="1" applyBorder="1" applyProtection="1">
      <protection hidden="1"/>
    </xf>
    <xf numFmtId="0" fontId="0" fillId="0" borderId="3" xfId="0" applyFont="1" applyBorder="1" applyProtection="1">
      <protection hidden="1"/>
    </xf>
    <xf numFmtId="0" fontId="0" fillId="0" borderId="4" xfId="0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0" fillId="0" borderId="5" xfId="0" applyFont="1" applyBorder="1" applyProtection="1">
      <protection hidden="1"/>
    </xf>
    <xf numFmtId="0" fontId="0" fillId="0" borderId="7" xfId="0" applyFont="1" applyBorder="1" applyProtection="1">
      <protection hidden="1"/>
    </xf>
    <xf numFmtId="0" fontId="0" fillId="0" borderId="8" xfId="0" applyFont="1" applyBorder="1" applyProtection="1">
      <protection hidden="1"/>
    </xf>
    <xf numFmtId="0" fontId="30" fillId="0" borderId="15" xfId="0" applyFont="1" applyBorder="1" applyAlignment="1" applyProtection="1">
      <alignment horizontal="left" vertical="top" wrapText="1"/>
      <protection hidden="1"/>
    </xf>
    <xf numFmtId="0" fontId="31" fillId="0" borderId="0" xfId="0" applyFont="1" applyAlignment="1" applyProtection="1">
      <alignment horizontal="left" vertical="top" wrapText="1"/>
      <protection hidden="1"/>
    </xf>
    <xf numFmtId="0" fontId="0" fillId="0" borderId="6" xfId="0" applyFont="1" applyBorder="1" applyProtection="1">
      <protection hidden="1"/>
    </xf>
    <xf numFmtId="10" fontId="1" fillId="4" borderId="17" xfId="0" applyNumberFormat="1" applyFont="1" applyFill="1" applyBorder="1" applyAlignment="1" applyProtection="1">
      <alignment vertical="center" wrapText="1"/>
      <protection hidden="1"/>
    </xf>
    <xf numFmtId="2" fontId="1" fillId="4" borderId="17" xfId="0" applyNumberFormat="1" applyFont="1" applyFill="1" applyBorder="1" applyAlignment="1" applyProtection="1">
      <alignment vertical="center" wrapText="1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1" fillId="4" borderId="24" xfId="0" applyFont="1" applyFill="1" applyBorder="1" applyAlignment="1" applyProtection="1">
      <alignment vertical="center" wrapText="1"/>
      <protection hidden="1"/>
    </xf>
    <xf numFmtId="9" fontId="1" fillId="4" borderId="22" xfId="1" applyFont="1" applyFill="1" applyBorder="1" applyAlignment="1" applyProtection="1">
      <alignment vertical="center" wrapText="1"/>
      <protection hidden="1"/>
    </xf>
    <xf numFmtId="0" fontId="1" fillId="0" borderId="16" xfId="0" applyFont="1" applyBorder="1" applyAlignment="1" applyProtection="1">
      <alignment horizontal="left" vertical="center" wrapText="1"/>
      <protection hidden="1"/>
    </xf>
    <xf numFmtId="0" fontId="34" fillId="0" borderId="15" xfId="0" applyFont="1" applyFill="1" applyBorder="1" applyAlignment="1" applyProtection="1">
      <alignment horizontal="center" vertical="center" wrapText="1"/>
      <protection hidden="1"/>
    </xf>
    <xf numFmtId="0" fontId="35" fillId="0" borderId="15" xfId="0" applyFont="1" applyFill="1" applyBorder="1" applyAlignment="1" applyProtection="1">
      <alignment horizontal="center" vertical="center"/>
      <protection hidden="1"/>
    </xf>
    <xf numFmtId="0" fontId="35" fillId="0" borderId="17" xfId="0" applyFont="1" applyFill="1" applyBorder="1" applyAlignment="1" applyProtection="1">
      <alignment horizontal="center" vertical="center"/>
      <protection hidden="1"/>
    </xf>
    <xf numFmtId="9" fontId="0" fillId="8" borderId="15" xfId="0" applyNumberFormat="1" applyFont="1" applyFill="1" applyBorder="1" applyAlignment="1" applyProtection="1">
      <alignment horizontal="center" vertical="center"/>
      <protection hidden="1"/>
    </xf>
    <xf numFmtId="164" fontId="0" fillId="0" borderId="15" xfId="7" applyFont="1" applyBorder="1" applyAlignment="1" applyProtection="1">
      <alignment vertical="center"/>
      <protection hidden="1"/>
    </xf>
    <xf numFmtId="164" fontId="36" fillId="0" borderId="0" xfId="0" applyNumberFormat="1" applyFont="1" applyProtection="1">
      <protection hidden="1"/>
    </xf>
    <xf numFmtId="0" fontId="0" fillId="12" borderId="15" xfId="0" applyFont="1" applyFill="1" applyBorder="1" applyAlignment="1" applyProtection="1">
      <alignment vertical="center"/>
      <protection locked="0"/>
    </xf>
    <xf numFmtId="0" fontId="0" fillId="4" borderId="15" xfId="0" applyFont="1" applyFill="1" applyBorder="1" applyAlignment="1" applyProtection="1">
      <alignment vertical="center" wrapText="1"/>
      <protection hidden="1"/>
    </xf>
    <xf numFmtId="165" fontId="7" fillId="12" borderId="17" xfId="2" applyNumberFormat="1" applyFont="1" applyFill="1" applyBorder="1" applyAlignment="1" applyProtection="1">
      <alignment horizontal="right" vertical="center" wrapText="1"/>
      <protection locked="0"/>
    </xf>
    <xf numFmtId="10" fontId="0" fillId="4" borderId="17" xfId="6" applyNumberFormat="1" applyFont="1" applyFill="1" applyBorder="1" applyAlignment="1" applyProtection="1">
      <alignment horizontal="right" vertical="center"/>
      <protection hidden="1"/>
    </xf>
    <xf numFmtId="0" fontId="7" fillId="12" borderId="17" xfId="2" applyFont="1" applyFill="1" applyBorder="1" applyAlignment="1" applyProtection="1">
      <alignment horizontal="right" vertical="center"/>
      <protection locked="0"/>
    </xf>
    <xf numFmtId="0" fontId="0" fillId="12" borderId="17" xfId="2" applyFont="1" applyFill="1" applyBorder="1" applyAlignment="1" applyProtection="1">
      <alignment horizontal="right" vertical="center"/>
      <protection locked="0"/>
    </xf>
    <xf numFmtId="0" fontId="24" fillId="11" borderId="10" xfId="0" applyFont="1" applyFill="1" applyBorder="1" applyAlignment="1" applyProtection="1">
      <alignment horizontal="center" vertical="center" wrapText="1"/>
      <protection hidden="1"/>
    </xf>
    <xf numFmtId="0" fontId="24" fillId="11" borderId="11" xfId="0" applyFont="1" applyFill="1" applyBorder="1" applyAlignment="1" applyProtection="1">
      <alignment horizontal="center" vertical="center" wrapText="1"/>
      <protection hidden="1"/>
    </xf>
    <xf numFmtId="0" fontId="24" fillId="11" borderId="12" xfId="0" applyFont="1" applyFill="1" applyBorder="1" applyAlignment="1" applyProtection="1">
      <alignment horizontal="center" vertical="center" wrapText="1"/>
      <protection hidden="1"/>
    </xf>
    <xf numFmtId="9" fontId="22" fillId="4" borderId="10" xfId="6" applyNumberFormat="1" applyFont="1" applyFill="1" applyBorder="1" applyAlignment="1" applyProtection="1">
      <alignment horizontal="right" vertical="center"/>
      <protection hidden="1"/>
    </xf>
    <xf numFmtId="9" fontId="22" fillId="4" borderId="12" xfId="6" applyNumberFormat="1" applyFont="1" applyFill="1" applyBorder="1" applyAlignment="1" applyProtection="1">
      <alignment horizontal="right" vertical="center"/>
      <protection hidden="1"/>
    </xf>
    <xf numFmtId="0" fontId="22" fillId="12" borderId="10" xfId="2" applyFont="1" applyFill="1" applyBorder="1" applyAlignment="1" applyProtection="1">
      <alignment horizontal="right" vertical="center"/>
      <protection locked="0"/>
    </xf>
    <xf numFmtId="0" fontId="22" fillId="12" borderId="12" xfId="2" applyFont="1" applyFill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0" fillId="0" borderId="3" xfId="0" applyFont="1" applyBorder="1" applyAlignment="1" applyProtection="1">
      <alignment horizontal="center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 vertical="center"/>
      <protection hidden="1"/>
    </xf>
    <xf numFmtId="0" fontId="0" fillId="0" borderId="6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/>
    </xf>
    <xf numFmtId="165" fontId="22" fillId="10" borderId="10" xfId="3" applyNumberFormat="1" applyFont="1" applyFill="1" applyBorder="1" applyAlignment="1" applyProtection="1">
      <alignment horizontal="center" vertical="center" wrapText="1"/>
      <protection hidden="1"/>
    </xf>
    <xf numFmtId="165" fontId="22" fillId="10" borderId="11" xfId="3" applyNumberFormat="1" applyFont="1" applyFill="1" applyBorder="1" applyAlignment="1" applyProtection="1">
      <alignment horizontal="center" vertical="center" wrapText="1"/>
      <protection hidden="1"/>
    </xf>
    <xf numFmtId="165" fontId="22" fillId="10" borderId="12" xfId="3" applyNumberFormat="1" applyFont="1" applyFill="1" applyBorder="1" applyAlignment="1" applyProtection="1">
      <alignment horizontal="center" vertical="center" wrapText="1"/>
      <protection hidden="1"/>
    </xf>
    <xf numFmtId="0" fontId="24" fillId="11" borderId="10" xfId="0" applyFont="1" applyFill="1" applyBorder="1" applyAlignment="1" applyProtection="1">
      <alignment horizontal="center" vertical="center"/>
      <protection hidden="1"/>
    </xf>
    <xf numFmtId="0" fontId="24" fillId="11" borderId="11" xfId="0" applyFont="1" applyFill="1" applyBorder="1" applyAlignment="1" applyProtection="1">
      <alignment horizontal="center" vertical="center"/>
      <protection hidden="1"/>
    </xf>
    <xf numFmtId="0" fontId="24" fillId="11" borderId="12" xfId="0" applyFont="1" applyFill="1" applyBorder="1" applyAlignment="1" applyProtection="1">
      <alignment horizontal="center" vertical="center"/>
      <protection hidden="1"/>
    </xf>
    <xf numFmtId="166" fontId="15" fillId="4" borderId="10" xfId="3" applyNumberFormat="1" applyFont="1" applyFill="1" applyBorder="1" applyAlignment="1" applyProtection="1">
      <alignment horizontal="right" vertical="center"/>
      <protection hidden="1"/>
    </xf>
    <xf numFmtId="166" fontId="15" fillId="4" borderId="12" xfId="3" applyNumberFormat="1" applyFont="1" applyFill="1" applyBorder="1" applyAlignment="1" applyProtection="1">
      <alignment horizontal="right" vertical="center"/>
      <protection hidden="1"/>
    </xf>
    <xf numFmtId="9" fontId="15" fillId="4" borderId="10" xfId="3" applyNumberFormat="1" applyFont="1" applyFill="1" applyBorder="1" applyAlignment="1" applyProtection="1">
      <alignment horizontal="right" vertical="center"/>
      <protection hidden="1"/>
    </xf>
    <xf numFmtId="9" fontId="15" fillId="4" borderId="12" xfId="3" applyNumberFormat="1" applyFont="1" applyFill="1" applyBorder="1" applyAlignment="1" applyProtection="1">
      <alignment horizontal="right" vertical="center"/>
      <protection hidden="1"/>
    </xf>
    <xf numFmtId="0" fontId="25" fillId="10" borderId="10" xfId="0" applyFont="1" applyFill="1" applyBorder="1" applyAlignment="1" applyProtection="1">
      <alignment horizontal="center" vertical="center"/>
      <protection hidden="1"/>
    </xf>
    <xf numFmtId="0" fontId="25" fillId="10" borderId="11" xfId="0" applyFont="1" applyFill="1" applyBorder="1" applyAlignment="1" applyProtection="1">
      <alignment horizontal="center" vertical="center"/>
      <protection hidden="1"/>
    </xf>
    <xf numFmtId="0" fontId="25" fillId="10" borderId="12" xfId="0" applyFont="1" applyFill="1" applyBorder="1" applyAlignment="1" applyProtection="1">
      <alignment horizontal="center" vertical="center"/>
      <protection hidden="1"/>
    </xf>
    <xf numFmtId="10" fontId="22" fillId="4" borderId="10" xfId="6" applyNumberFormat="1" applyFont="1" applyFill="1" applyBorder="1" applyAlignment="1" applyProtection="1">
      <alignment horizontal="right" vertical="center"/>
      <protection hidden="1"/>
    </xf>
    <xf numFmtId="41" fontId="22" fillId="4" borderId="12" xfId="6" applyFont="1" applyFill="1" applyBorder="1" applyAlignment="1" applyProtection="1">
      <alignment horizontal="right" vertical="center"/>
      <protection hidden="1"/>
    </xf>
    <xf numFmtId="0" fontId="0" fillId="0" borderId="7" xfId="0" applyFont="1" applyBorder="1" applyAlignment="1" applyProtection="1">
      <alignment horizontal="left" vertical="center" wrapText="1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5" xfId="0" applyFont="1" applyBorder="1" applyAlignment="1" applyProtection="1">
      <alignment horizontal="center" vertical="center"/>
      <protection hidden="1"/>
    </xf>
    <xf numFmtId="0" fontId="5" fillId="4" borderId="10" xfId="2" applyFont="1" applyFill="1" applyBorder="1" applyAlignment="1" applyProtection="1">
      <alignment horizontal="center" vertical="center" wrapText="1"/>
      <protection locked="0"/>
    </xf>
    <xf numFmtId="0" fontId="5" fillId="4" borderId="11" xfId="2" applyFont="1" applyFill="1" applyBorder="1" applyAlignment="1" applyProtection="1">
      <alignment horizontal="center" vertical="center" wrapText="1"/>
      <protection locked="0"/>
    </xf>
    <xf numFmtId="0" fontId="5" fillId="4" borderId="12" xfId="2" applyFont="1" applyFill="1" applyBorder="1" applyAlignment="1" applyProtection="1">
      <alignment horizontal="center" vertical="center" wrapText="1"/>
      <protection locked="0"/>
    </xf>
    <xf numFmtId="165" fontId="22" fillId="12" borderId="10" xfId="2" applyNumberFormat="1" applyFont="1" applyFill="1" applyBorder="1" applyAlignment="1" applyProtection="1">
      <alignment horizontal="right" vertical="center" wrapText="1"/>
      <protection locked="0"/>
    </xf>
    <xf numFmtId="165" fontId="22" fillId="12" borderId="12" xfId="2" applyNumberFormat="1" applyFont="1" applyFill="1" applyBorder="1" applyAlignment="1" applyProtection="1">
      <alignment horizontal="right" vertical="center" wrapText="1"/>
      <protection locked="0"/>
    </xf>
    <xf numFmtId="165" fontId="0" fillId="0" borderId="13" xfId="3" applyNumberFormat="1" applyFont="1" applyFill="1" applyBorder="1" applyAlignment="1" applyProtection="1">
      <alignment horizontal="left" vertical="center" wrapText="1"/>
      <protection hidden="1"/>
    </xf>
    <xf numFmtId="0" fontId="26" fillId="0" borderId="14" xfId="0" applyFont="1" applyBorder="1" applyAlignment="1" applyProtection="1">
      <alignment horizontal="left" vertical="center" wrapText="1"/>
      <protection hidden="1"/>
    </xf>
    <xf numFmtId="0" fontId="26" fillId="0" borderId="31" xfId="0" applyFont="1" applyBorder="1" applyAlignment="1" applyProtection="1">
      <alignment horizontal="left" vertical="center" wrapText="1"/>
      <protection hidden="1"/>
    </xf>
    <xf numFmtId="165" fontId="28" fillId="5" borderId="10" xfId="3" applyNumberFormat="1" applyFont="1" applyFill="1" applyBorder="1" applyAlignment="1" applyProtection="1">
      <alignment horizontal="center" vertical="center" wrapText="1"/>
      <protection hidden="1"/>
    </xf>
    <xf numFmtId="165" fontId="28" fillId="5" borderId="11" xfId="3" applyNumberFormat="1" applyFont="1" applyFill="1" applyBorder="1" applyAlignment="1" applyProtection="1">
      <alignment horizontal="center" vertical="center" wrapText="1"/>
      <protection hidden="1"/>
    </xf>
    <xf numFmtId="165" fontId="28" fillId="5" borderId="12" xfId="3" applyNumberFormat="1" applyFont="1" applyFill="1" applyBorder="1" applyAlignment="1" applyProtection="1">
      <alignment horizontal="center" vertical="center" wrapText="1"/>
      <protection hidden="1"/>
    </xf>
    <xf numFmtId="0" fontId="27" fillId="6" borderId="10" xfId="0" applyFont="1" applyFill="1" applyBorder="1" applyAlignment="1" applyProtection="1">
      <alignment horizontal="center" vertical="center" wrapText="1"/>
      <protection hidden="1"/>
    </xf>
    <xf numFmtId="0" fontId="27" fillId="6" borderId="11" xfId="0" applyFont="1" applyFill="1" applyBorder="1" applyAlignment="1" applyProtection="1">
      <alignment horizontal="center" vertical="center" wrapText="1"/>
      <protection hidden="1"/>
    </xf>
    <xf numFmtId="0" fontId="27" fillId="6" borderId="12" xfId="0" applyFont="1" applyFill="1" applyBorder="1" applyAlignment="1" applyProtection="1">
      <alignment horizontal="center" vertical="center" wrapText="1"/>
      <protection hidden="1"/>
    </xf>
    <xf numFmtId="165" fontId="8" fillId="4" borderId="10" xfId="3" applyNumberFormat="1" applyFont="1" applyFill="1" applyBorder="1" applyAlignment="1" applyProtection="1">
      <alignment horizontal="center" vertical="center" wrapText="1"/>
      <protection hidden="1"/>
    </xf>
    <xf numFmtId="165" fontId="8" fillId="4" borderId="11" xfId="3" applyNumberFormat="1" applyFont="1" applyFill="1" applyBorder="1" applyAlignment="1" applyProtection="1">
      <alignment horizontal="center" vertical="center" wrapText="1"/>
      <protection hidden="1"/>
    </xf>
    <xf numFmtId="165" fontId="8" fillId="4" borderId="12" xfId="3" applyNumberFormat="1" applyFont="1" applyFill="1" applyBorder="1" applyAlignment="1" applyProtection="1">
      <alignment horizontal="center" vertical="center" wrapText="1"/>
      <protection hidden="1"/>
    </xf>
    <xf numFmtId="165" fontId="22" fillId="4" borderId="10" xfId="2" applyNumberFormat="1" applyFont="1" applyFill="1" applyBorder="1" applyAlignment="1" applyProtection="1">
      <alignment horizontal="right" vertical="center" wrapText="1"/>
      <protection hidden="1"/>
    </xf>
    <xf numFmtId="165" fontId="22" fillId="4" borderId="12" xfId="2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0" fontId="0" fillId="0" borderId="3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3" fillId="9" borderId="19" xfId="0" applyFont="1" applyFill="1" applyBorder="1" applyAlignment="1" applyProtection="1">
      <alignment horizontal="center" vertical="center"/>
      <protection hidden="1"/>
    </xf>
    <xf numFmtId="0" fontId="33" fillId="9" borderId="24" xfId="0" applyFont="1" applyFill="1" applyBorder="1" applyAlignment="1" applyProtection="1">
      <alignment horizontal="center" vertical="center"/>
      <protection hidden="1"/>
    </xf>
    <xf numFmtId="164" fontId="33" fillId="9" borderId="24" xfId="7" applyFont="1" applyFill="1" applyBorder="1" applyAlignment="1" applyProtection="1">
      <alignment horizontal="center" vertical="center"/>
      <protection hidden="1"/>
    </xf>
    <xf numFmtId="164" fontId="33" fillId="9" borderId="22" xfId="7" applyFont="1" applyFill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wrapText="1"/>
      <protection hidden="1"/>
    </xf>
    <xf numFmtId="0" fontId="9" fillId="0" borderId="0" xfId="0" applyFont="1" applyBorder="1" applyAlignment="1" applyProtection="1">
      <alignment horizontal="center" wrapText="1"/>
      <protection hidden="1"/>
    </xf>
    <xf numFmtId="0" fontId="9" fillId="0" borderId="6" xfId="0" applyFont="1" applyBorder="1" applyAlignment="1" applyProtection="1">
      <alignment horizontal="center" wrapText="1"/>
      <protection hidden="1"/>
    </xf>
    <xf numFmtId="0" fontId="9" fillId="0" borderId="7" xfId="0" applyFont="1" applyBorder="1" applyAlignment="1" applyProtection="1">
      <alignment horizontal="center" wrapText="1"/>
      <protection hidden="1"/>
    </xf>
    <xf numFmtId="0" fontId="30" fillId="0" borderId="0" xfId="0" applyFont="1" applyAlignment="1" applyProtection="1">
      <alignment horizontal="center" vertical="center" wrapText="1"/>
      <protection hidden="1"/>
    </xf>
    <xf numFmtId="0" fontId="30" fillId="0" borderId="15" xfId="0" applyFont="1" applyBorder="1" applyAlignment="1" applyProtection="1">
      <alignment horizontal="center" vertical="top" wrapText="1"/>
      <protection locked="0"/>
    </xf>
    <xf numFmtId="0" fontId="30" fillId="0" borderId="27" xfId="0" applyFont="1" applyBorder="1" applyAlignment="1" applyProtection="1">
      <alignment horizontal="left" vertical="top" wrapText="1"/>
      <protection hidden="1"/>
    </xf>
    <xf numFmtId="0" fontId="30" fillId="0" borderId="18" xfId="0" applyFont="1" applyBorder="1" applyAlignment="1" applyProtection="1">
      <alignment horizontal="left" vertical="top" wrapText="1"/>
      <protection hidden="1"/>
    </xf>
    <xf numFmtId="0" fontId="30" fillId="0" borderId="28" xfId="0" applyFont="1" applyBorder="1" applyAlignment="1" applyProtection="1">
      <alignment horizontal="left" vertical="top" wrapText="1"/>
      <protection hidden="1"/>
    </xf>
    <xf numFmtId="0" fontId="18" fillId="0" borderId="15" xfId="0" applyFont="1" applyBorder="1" applyAlignment="1" applyProtection="1">
      <alignment horizontal="center"/>
      <protection locked="0"/>
    </xf>
    <xf numFmtId="0" fontId="31" fillId="0" borderId="15" xfId="0" applyFont="1" applyBorder="1" applyAlignment="1" applyProtection="1">
      <alignment horizontal="center" vertical="top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hidden="1"/>
    </xf>
    <xf numFmtId="164" fontId="0" fillId="0" borderId="15" xfId="7" applyFont="1" applyBorder="1" applyAlignment="1" applyProtection="1">
      <alignment horizontal="center" vertical="center"/>
      <protection hidden="1"/>
    </xf>
    <xf numFmtId="164" fontId="33" fillId="7" borderId="30" xfId="7" applyFont="1" applyFill="1" applyBorder="1" applyAlignment="1" applyProtection="1">
      <alignment horizontal="center" vertical="center"/>
      <protection hidden="1"/>
    </xf>
    <xf numFmtId="164" fontId="23" fillId="6" borderId="24" xfId="7" applyFont="1" applyFill="1" applyBorder="1" applyAlignment="1" applyProtection="1">
      <alignment horizontal="center" vertical="center"/>
      <protection hidden="1"/>
    </xf>
    <xf numFmtId="0" fontId="23" fillId="6" borderId="19" xfId="0" applyFont="1" applyFill="1" applyBorder="1" applyAlignment="1" applyProtection="1">
      <alignment horizontal="left" vertical="center"/>
      <protection hidden="1"/>
    </xf>
    <xf numFmtId="0" fontId="23" fillId="6" borderId="24" xfId="0" applyFont="1" applyFill="1" applyBorder="1" applyAlignment="1" applyProtection="1">
      <alignment horizontal="left" vertical="center"/>
      <protection hidden="1"/>
    </xf>
    <xf numFmtId="0" fontId="33" fillId="5" borderId="20" xfId="0" applyFont="1" applyFill="1" applyBorder="1" applyAlignment="1" applyProtection="1">
      <alignment horizontal="center" vertical="center"/>
      <protection hidden="1"/>
    </xf>
    <xf numFmtId="0" fontId="33" fillId="5" borderId="23" xfId="0" applyFont="1" applyFill="1" applyBorder="1" applyAlignment="1" applyProtection="1">
      <alignment horizontal="center" vertical="center"/>
      <protection hidden="1"/>
    </xf>
    <xf numFmtId="0" fontId="33" fillId="5" borderId="21" xfId="0" applyFont="1" applyFill="1" applyBorder="1" applyAlignment="1" applyProtection="1">
      <alignment horizontal="center" vertical="center"/>
      <protection hidden="1"/>
    </xf>
    <xf numFmtId="0" fontId="33" fillId="5" borderId="29" xfId="0" applyFont="1" applyFill="1" applyBorder="1" applyAlignment="1" applyProtection="1">
      <alignment horizontal="center" vertical="center"/>
      <protection hidden="1"/>
    </xf>
    <xf numFmtId="0" fontId="33" fillId="5" borderId="30" xfId="0" applyFont="1" applyFill="1" applyBorder="1" applyAlignment="1" applyProtection="1">
      <alignment horizontal="center" vertical="center"/>
      <protection hidden="1"/>
    </xf>
    <xf numFmtId="0" fontId="0" fillId="0" borderId="15" xfId="0" applyFont="1" applyFill="1" applyBorder="1" applyAlignment="1" applyProtection="1">
      <alignment horizontal="left" vertical="center" wrapText="1"/>
      <protection hidden="1"/>
    </xf>
    <xf numFmtId="169" fontId="23" fillId="6" borderId="24" xfId="7" applyNumberFormat="1" applyFont="1" applyFill="1" applyBorder="1" applyAlignment="1" applyProtection="1">
      <alignment horizontal="center" vertical="center"/>
      <protection hidden="1"/>
    </xf>
    <xf numFmtId="0" fontId="0" fillId="0" borderId="15" xfId="7" applyNumberFormat="1" applyFont="1" applyFill="1" applyBorder="1" applyAlignment="1" applyProtection="1">
      <alignment horizontal="center" vertical="center"/>
      <protection hidden="1"/>
    </xf>
    <xf numFmtId="0" fontId="33" fillId="7" borderId="25" xfId="0" applyFont="1" applyFill="1" applyBorder="1" applyAlignment="1" applyProtection="1">
      <alignment horizontal="center"/>
      <protection hidden="1"/>
    </xf>
    <xf numFmtId="0" fontId="1" fillId="0" borderId="15" xfId="0" applyFont="1" applyFill="1" applyBorder="1" applyAlignment="1" applyProtection="1">
      <alignment vertical="center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0" fillId="0" borderId="26" xfId="0" applyFont="1" applyBorder="1" applyAlignment="1" applyProtection="1">
      <alignment horizontal="center" vertical="center"/>
      <protection hidden="1"/>
    </xf>
    <xf numFmtId="0" fontId="29" fillId="5" borderId="20" xfId="0" applyFont="1" applyFill="1" applyBorder="1" applyAlignment="1" applyProtection="1">
      <alignment horizontal="center" vertical="center"/>
      <protection hidden="1"/>
    </xf>
    <xf numFmtId="0" fontId="29" fillId="5" borderId="23" xfId="0" applyFont="1" applyFill="1" applyBorder="1" applyAlignment="1" applyProtection="1">
      <alignment horizontal="center" vertical="center"/>
      <protection hidden="1"/>
    </xf>
    <xf numFmtId="0" fontId="29" fillId="5" borderId="21" xfId="0" applyFont="1" applyFill="1" applyBorder="1" applyAlignment="1" applyProtection="1">
      <alignment horizontal="center" vertical="center"/>
      <protection hidden="1"/>
    </xf>
    <xf numFmtId="0" fontId="0" fillId="0" borderId="15" xfId="0" applyFont="1" applyFill="1" applyBorder="1" applyAlignment="1" applyProtection="1">
      <alignment vertical="center" wrapText="1"/>
      <protection hidden="1"/>
    </xf>
    <xf numFmtId="0" fontId="32" fillId="7" borderId="33" xfId="0" applyFont="1" applyFill="1" applyBorder="1" applyAlignment="1" applyProtection="1">
      <alignment horizontal="center"/>
      <protection hidden="1"/>
    </xf>
    <xf numFmtId="0" fontId="32" fillId="7" borderId="32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164" fontId="0" fillId="0" borderId="17" xfId="7" applyFont="1" applyBorder="1" applyAlignment="1" applyProtection="1">
      <alignment horizontal="center" vertical="center"/>
      <protection hidden="1"/>
    </xf>
    <xf numFmtId="164" fontId="23" fillId="6" borderId="22" xfId="7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 wrapText="1"/>
      <protection hidden="1"/>
    </xf>
    <xf numFmtId="0" fontId="0" fillId="0" borderId="3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33" fillId="5" borderId="35" xfId="0" applyFont="1" applyFill="1" applyBorder="1" applyAlignment="1" applyProtection="1">
      <alignment horizontal="center" vertical="center"/>
      <protection hidden="1"/>
    </xf>
    <xf numFmtId="0" fontId="33" fillId="5" borderId="36" xfId="0" applyFont="1" applyFill="1" applyBorder="1" applyAlignment="1" applyProtection="1">
      <alignment horizontal="center" vertical="center"/>
      <protection hidden="1"/>
    </xf>
    <xf numFmtId="0" fontId="33" fillId="5" borderId="37" xfId="0" applyFont="1" applyFill="1" applyBorder="1" applyAlignment="1" applyProtection="1">
      <alignment horizontal="center" vertical="center"/>
      <protection hidden="1"/>
    </xf>
    <xf numFmtId="0" fontId="33" fillId="5" borderId="38" xfId="0" applyFont="1" applyFill="1" applyBorder="1" applyAlignment="1" applyProtection="1">
      <alignment horizontal="center" vertical="center"/>
      <protection hidden="1"/>
    </xf>
  </cellXfs>
  <cellStyles count="12">
    <cellStyle name="Bueno" xfId="2" builtinId="26"/>
    <cellStyle name="Hipervínculo" xfId="4" builtinId="8" hidden="1"/>
    <cellStyle name="Hipervínculo visitado" xfId="5" builtinId="9" hidden="1"/>
    <cellStyle name="Incorrecto" xfId="3" builtinId="27"/>
    <cellStyle name="Millares [0]" xfId="6" builtinId="6"/>
    <cellStyle name="Millares 2" xfId="10" xr:uid="{16996005-7CF8-42CD-946C-8269AC1F8DBB}"/>
    <cellStyle name="Millares 3" xfId="11" xr:uid="{1102BD7E-51A6-438E-A287-13FC161CD435}"/>
    <cellStyle name="Moneda" xfId="7" builtinId="4"/>
    <cellStyle name="Normal" xfId="0" builtinId="0"/>
    <cellStyle name="Normal 2" xfId="8" xr:uid="{8E7B295D-4EA6-4951-AC33-71CC3CE6ABCC}"/>
    <cellStyle name="Normal 3" xfId="9" xr:uid="{51E847BA-5147-4752-B579-4238F294A93B}"/>
    <cellStyle name="Porcentaje" xfId="1" builtinId="5"/>
  </cellStyles>
  <dxfs count="0"/>
  <tableStyles count="0" defaultTableStyle="TableStyleMedium9" defaultPivotStyle="PivotStyleMedium7"/>
  <colors>
    <mruColors>
      <color rgb="FFF20000"/>
      <color rgb="FFA30000"/>
      <color rgb="FFFFC7CE"/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11</xdr:row>
      <xdr:rowOff>0</xdr:rowOff>
    </xdr:from>
    <xdr:to>
      <xdr:col>11</xdr:col>
      <xdr:colOff>371475</xdr:colOff>
      <xdr:row>12</xdr:row>
      <xdr:rowOff>76200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7306C5B-BB60-4C79-9E90-49E3DA396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33625"/>
          <a:ext cx="301942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428625</xdr:colOff>
      <xdr:row>1</xdr:row>
      <xdr:rowOff>123825</xdr:rowOff>
    </xdr:from>
    <xdr:to>
      <xdr:col>10</xdr:col>
      <xdr:colOff>841640</xdr:colOff>
      <xdr:row>6</xdr:row>
      <xdr:rowOff>184025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B7D75B2-6686-47D0-805C-96CB5B8248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0050" y="333375"/>
          <a:ext cx="5404115" cy="1069850"/>
        </a:xfrm>
        <a:prstGeom prst="rect">
          <a:avLst/>
        </a:prstGeom>
      </xdr:spPr>
    </xdr:pic>
    <xdr:clientData/>
  </xdr:twoCellAnchor>
  <xdr:twoCellAnchor editAs="oneCell">
    <xdr:from>
      <xdr:col>14</xdr:col>
      <xdr:colOff>542925</xdr:colOff>
      <xdr:row>1</xdr:row>
      <xdr:rowOff>14310</xdr:rowOff>
    </xdr:from>
    <xdr:to>
      <xdr:col>17</xdr:col>
      <xdr:colOff>819150</xdr:colOff>
      <xdr:row>8</xdr:row>
      <xdr:rowOff>5211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CDE182B6-F21C-4B12-908A-D87EFC3040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97000" y="223860"/>
          <a:ext cx="2305050" cy="1403776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</xdr:row>
      <xdr:rowOff>9525</xdr:rowOff>
    </xdr:from>
    <xdr:to>
      <xdr:col>2</xdr:col>
      <xdr:colOff>76200</xdr:colOff>
      <xdr:row>8</xdr:row>
      <xdr:rowOff>16016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591DB452-BB50-4F2C-824D-371C0160B1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19075"/>
          <a:ext cx="895350" cy="1425716"/>
        </a:xfrm>
        <a:prstGeom prst="rect">
          <a:avLst/>
        </a:prstGeom>
      </xdr:spPr>
    </xdr:pic>
    <xdr:clientData/>
  </xdr:twoCellAnchor>
  <xdr:twoCellAnchor editAs="oneCell">
    <xdr:from>
      <xdr:col>12</xdr:col>
      <xdr:colOff>330224</xdr:colOff>
      <xdr:row>2</xdr:row>
      <xdr:rowOff>85725</xdr:rowOff>
    </xdr:from>
    <xdr:to>
      <xdr:col>13</xdr:col>
      <xdr:colOff>180603</xdr:colOff>
      <xdr:row>6</xdr:row>
      <xdr:rowOff>62108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15FDDCB1-24C0-4FC9-968F-651BCB443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45899" y="504825"/>
          <a:ext cx="1460104" cy="7764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425823</xdr:colOff>
      <xdr:row>11</xdr:row>
      <xdr:rowOff>89647</xdr:rowOff>
    </xdr:from>
    <xdr:to>
      <xdr:col>11</xdr:col>
      <xdr:colOff>178574</xdr:colOff>
      <xdr:row>12</xdr:row>
      <xdr:rowOff>168248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F518DD4-9549-4677-AEA1-11B8EED20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96147" y="2465294"/>
          <a:ext cx="3024868" cy="2803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733425</xdr:colOff>
      <xdr:row>1</xdr:row>
      <xdr:rowOff>95250</xdr:rowOff>
    </xdr:from>
    <xdr:to>
      <xdr:col>9</xdr:col>
      <xdr:colOff>98690</xdr:colOff>
      <xdr:row>6</xdr:row>
      <xdr:rowOff>155450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36532D0-F3BD-4275-88D6-B09C2D68E2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86950" y="333375"/>
          <a:ext cx="5404115" cy="1069850"/>
        </a:xfrm>
        <a:prstGeom prst="rect">
          <a:avLst/>
        </a:prstGeom>
      </xdr:spPr>
    </xdr:pic>
    <xdr:clientData/>
  </xdr:twoCellAnchor>
  <xdr:twoCellAnchor editAs="oneCell">
    <xdr:from>
      <xdr:col>16</xdr:col>
      <xdr:colOff>285750</xdr:colOff>
      <xdr:row>0</xdr:row>
      <xdr:rowOff>223860</xdr:rowOff>
    </xdr:from>
    <xdr:to>
      <xdr:col>17</xdr:col>
      <xdr:colOff>1428750</xdr:colOff>
      <xdr:row>7</xdr:row>
      <xdr:rowOff>206763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8950B711-B35F-48F0-9D6A-9991746310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79075" y="223860"/>
          <a:ext cx="2333625" cy="1421178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0</xdr:row>
      <xdr:rowOff>219075</xdr:rowOff>
    </xdr:from>
    <xdr:to>
      <xdr:col>1</xdr:col>
      <xdr:colOff>914400</xdr:colOff>
      <xdr:row>8</xdr:row>
      <xdr:rowOff>6491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36A3F3C1-9888-4F37-AEFD-F010320DE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50" y="219075"/>
          <a:ext cx="895350" cy="1425716"/>
        </a:xfrm>
        <a:prstGeom prst="rect">
          <a:avLst/>
        </a:prstGeom>
      </xdr:spPr>
    </xdr:pic>
    <xdr:clientData/>
  </xdr:twoCellAnchor>
  <xdr:twoCellAnchor editAs="oneCell">
    <xdr:from>
      <xdr:col>13</xdr:col>
      <xdr:colOff>520724</xdr:colOff>
      <xdr:row>2</xdr:row>
      <xdr:rowOff>57150</xdr:rowOff>
    </xdr:from>
    <xdr:to>
      <xdr:col>14</xdr:col>
      <xdr:colOff>790203</xdr:colOff>
      <xdr:row>6</xdr:row>
      <xdr:rowOff>33533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3F30DD1B-3B18-4EF3-98C2-2811D6B35F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13624" y="504825"/>
          <a:ext cx="1460104" cy="7764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425823</xdr:colOff>
      <xdr:row>11</xdr:row>
      <xdr:rowOff>89647</xdr:rowOff>
    </xdr:from>
    <xdr:to>
      <xdr:col>11</xdr:col>
      <xdr:colOff>178574</xdr:colOff>
      <xdr:row>12</xdr:row>
      <xdr:rowOff>168248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9B10536-F073-2E4F-B6CC-E51B88685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57723" y="2477247"/>
          <a:ext cx="3245251" cy="281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733425</xdr:colOff>
      <xdr:row>1</xdr:row>
      <xdr:rowOff>119040</xdr:rowOff>
    </xdr:from>
    <xdr:to>
      <xdr:col>9</xdr:col>
      <xdr:colOff>98690</xdr:colOff>
      <xdr:row>6</xdr:row>
      <xdr:rowOff>179240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A1B6234-078A-434D-ADC2-36FC16FF94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86950" y="357165"/>
          <a:ext cx="5404115" cy="1069850"/>
        </a:xfrm>
        <a:prstGeom prst="rect">
          <a:avLst/>
        </a:prstGeom>
      </xdr:spPr>
    </xdr:pic>
    <xdr:clientData/>
  </xdr:twoCellAnchor>
  <xdr:twoCellAnchor editAs="oneCell">
    <xdr:from>
      <xdr:col>16</xdr:col>
      <xdr:colOff>285750</xdr:colOff>
      <xdr:row>1</xdr:row>
      <xdr:rowOff>19050</xdr:rowOff>
    </xdr:from>
    <xdr:to>
      <xdr:col>17</xdr:col>
      <xdr:colOff>1428750</xdr:colOff>
      <xdr:row>8</xdr:row>
      <xdr:rowOff>21003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72D4D40E-4B7D-42CD-9578-DFE153661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79075" y="257175"/>
          <a:ext cx="2333625" cy="1421178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</xdr:row>
      <xdr:rowOff>23790</xdr:rowOff>
    </xdr:from>
    <xdr:to>
      <xdr:col>1</xdr:col>
      <xdr:colOff>914400</xdr:colOff>
      <xdr:row>8</xdr:row>
      <xdr:rowOff>30281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4D12EA9-BEF7-4F88-BFA6-8EF616479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50" y="261915"/>
          <a:ext cx="895350" cy="1425716"/>
        </a:xfrm>
        <a:prstGeom prst="rect">
          <a:avLst/>
        </a:prstGeom>
      </xdr:spPr>
    </xdr:pic>
    <xdr:clientData/>
  </xdr:twoCellAnchor>
  <xdr:twoCellAnchor editAs="oneCell">
    <xdr:from>
      <xdr:col>13</xdr:col>
      <xdr:colOff>520724</xdr:colOff>
      <xdr:row>2</xdr:row>
      <xdr:rowOff>80940</xdr:rowOff>
    </xdr:from>
    <xdr:to>
      <xdr:col>14</xdr:col>
      <xdr:colOff>790203</xdr:colOff>
      <xdr:row>6</xdr:row>
      <xdr:rowOff>57323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FD7D6930-64DC-45CF-9BD7-D656B56BAC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13624" y="528615"/>
          <a:ext cx="1460104" cy="7764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9"/>
  <sheetViews>
    <sheetView showGridLines="0" tabSelected="1" topLeftCell="A10" zoomScaleNormal="100" zoomScalePageLayoutView="80" workbookViewId="0">
      <selection activeCell="E16" sqref="E16:Q16"/>
    </sheetView>
  </sheetViews>
  <sheetFormatPr baseColWidth="10" defaultColWidth="0" defaultRowHeight="0" customHeight="1" zeroHeight="1" x14ac:dyDescent="0.2"/>
  <cols>
    <col min="1" max="1" width="2.33203125" style="16" customWidth="1"/>
    <col min="2" max="2" width="10.83203125" style="16" customWidth="1"/>
    <col min="3" max="3" width="14.6640625" style="16" customWidth="1"/>
    <col min="4" max="8" width="10.83203125" style="16" customWidth="1"/>
    <col min="9" max="9" width="13.5" style="16" customWidth="1"/>
    <col min="10" max="10" width="19.33203125" style="16" customWidth="1"/>
    <col min="11" max="12" width="15.33203125" style="16" customWidth="1"/>
    <col min="13" max="13" width="21.1640625" style="16" customWidth="1"/>
    <col min="14" max="15" width="10.83203125" style="16" customWidth="1"/>
    <col min="16" max="16" width="2.6640625" style="16" customWidth="1"/>
    <col min="17" max="17" width="13.1640625" style="16" customWidth="1"/>
    <col min="18" max="18" width="10.83203125" style="16" customWidth="1"/>
    <col min="19" max="19" width="2.6640625" style="16" customWidth="1"/>
    <col min="20" max="16384" width="10.83203125" style="16" hidden="1"/>
  </cols>
  <sheetData>
    <row r="1" spans="2:18" ht="17" thickBot="1" x14ac:dyDescent="0.25"/>
    <row r="2" spans="2:18" ht="17" thickTop="1" x14ac:dyDescent="0.2"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2:18" ht="16" x14ac:dyDescent="0.2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90"/>
    </row>
    <row r="4" spans="2:18" ht="16" x14ac:dyDescent="0.2">
      <c r="B4" s="88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90"/>
    </row>
    <row r="5" spans="2:18" ht="16" x14ac:dyDescent="0.2">
      <c r="B5" s="88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90"/>
    </row>
    <row r="6" spans="2:18" ht="16" x14ac:dyDescent="0.2">
      <c r="B6" s="88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18" ht="15.75" customHeight="1" x14ac:dyDescent="0.2">
      <c r="B7" s="88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</row>
    <row r="8" spans="2:18" ht="16.5" customHeight="1" thickBot="1" x14ac:dyDescent="0.25">
      <c r="B8" s="91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3"/>
    </row>
    <row r="9" spans="2:18" ht="17" thickTop="1" x14ac:dyDescent="0.2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</row>
    <row r="10" spans="2:18" ht="24" x14ac:dyDescent="0.2">
      <c r="B10" s="110" t="s">
        <v>89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2"/>
    </row>
    <row r="11" spans="2:18" ht="16" x14ac:dyDescent="0.2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2"/>
    </row>
    <row r="12" spans="2:18" ht="16" x14ac:dyDescent="0.2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2"/>
    </row>
    <row r="13" spans="2:18" ht="16" x14ac:dyDescent="0.2"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</row>
    <row r="14" spans="2:18" ht="17" thickBot="1" x14ac:dyDescent="0.25">
      <c r="B14" s="25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4"/>
    </row>
    <row r="15" spans="2:18" ht="17" thickTop="1" x14ac:dyDescent="0.2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9"/>
    </row>
    <row r="16" spans="2:18" ht="25.5" customHeight="1" x14ac:dyDescent="0.2">
      <c r="B16" s="20"/>
      <c r="C16" s="11" t="s">
        <v>59</v>
      </c>
      <c r="D16" s="11"/>
      <c r="E16" s="113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5"/>
      <c r="R16" s="22"/>
    </row>
    <row r="17" spans="2:18" ht="16" x14ac:dyDescent="0.2"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2"/>
    </row>
    <row r="18" spans="2:18" ht="21" x14ac:dyDescent="0.2">
      <c r="B18" s="20"/>
      <c r="C18" s="26" t="s">
        <v>61</v>
      </c>
      <c r="D18" s="21"/>
      <c r="E18" s="21"/>
      <c r="F18" s="21"/>
      <c r="G18" s="21"/>
      <c r="H18" s="21"/>
      <c r="I18" s="21"/>
      <c r="J18" s="21"/>
      <c r="K18" s="21"/>
      <c r="L18" s="21"/>
      <c r="M18" s="27"/>
      <c r="N18" s="12"/>
      <c r="O18" s="27"/>
      <c r="P18" s="27"/>
      <c r="Q18" s="21"/>
      <c r="R18" s="22"/>
    </row>
    <row r="19" spans="2:18" ht="13.5" customHeight="1" x14ac:dyDescent="0.2">
      <c r="B19" s="20"/>
      <c r="C19" s="26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13"/>
      <c r="Q19" s="13"/>
      <c r="R19" s="22"/>
    </row>
    <row r="20" spans="2:18" ht="19" customHeight="1" x14ac:dyDescent="0.2">
      <c r="B20" s="20"/>
      <c r="C20" s="41" t="s">
        <v>8</v>
      </c>
      <c r="D20" s="97" t="s">
        <v>9</v>
      </c>
      <c r="E20" s="98"/>
      <c r="F20" s="98"/>
      <c r="G20" s="98"/>
      <c r="H20" s="98"/>
      <c r="I20" s="98"/>
      <c r="J20" s="99"/>
      <c r="K20" s="28"/>
      <c r="L20" s="14"/>
      <c r="M20" s="116">
        <v>0</v>
      </c>
      <c r="N20" s="117"/>
      <c r="O20" s="21"/>
      <c r="P20" s="13"/>
      <c r="Q20" s="13"/>
      <c r="R20" s="4"/>
    </row>
    <row r="21" spans="2:18" ht="18.75" customHeight="1" x14ac:dyDescent="0.2">
      <c r="B21" s="20"/>
      <c r="C21" s="41" t="s">
        <v>19</v>
      </c>
      <c r="D21" s="97" t="s">
        <v>10</v>
      </c>
      <c r="E21" s="98"/>
      <c r="F21" s="98"/>
      <c r="G21" s="98"/>
      <c r="H21" s="98"/>
      <c r="I21" s="98"/>
      <c r="J21" s="99"/>
      <c r="K21" s="28"/>
      <c r="L21" s="14"/>
      <c r="M21" s="107">
        <v>0.01</v>
      </c>
      <c r="N21" s="108"/>
      <c r="O21" s="21" t="s">
        <v>11</v>
      </c>
      <c r="P21" s="13"/>
      <c r="Q21" s="13"/>
      <c r="R21" s="22"/>
    </row>
    <row r="22" spans="2:18" ht="19" x14ac:dyDescent="0.2">
      <c r="B22" s="20"/>
      <c r="C22" s="41" t="s">
        <v>12</v>
      </c>
      <c r="D22" s="97" t="s">
        <v>13</v>
      </c>
      <c r="E22" s="98"/>
      <c r="F22" s="98"/>
      <c r="G22" s="98"/>
      <c r="H22" s="98"/>
      <c r="I22" s="98"/>
      <c r="J22" s="99"/>
      <c r="K22" s="28"/>
      <c r="L22" s="14"/>
      <c r="M22" s="83">
        <v>0</v>
      </c>
      <c r="N22" s="84"/>
      <c r="O22" s="21" t="s">
        <v>14</v>
      </c>
      <c r="P22" s="13"/>
      <c r="Q22" s="13"/>
      <c r="R22" s="4"/>
    </row>
    <row r="23" spans="2:18" ht="19" x14ac:dyDescent="0.2">
      <c r="B23" s="20"/>
      <c r="C23" s="41" t="s">
        <v>43</v>
      </c>
      <c r="D23" s="97" t="s">
        <v>99</v>
      </c>
      <c r="E23" s="98"/>
      <c r="F23" s="98"/>
      <c r="G23" s="98"/>
      <c r="H23" s="98"/>
      <c r="I23" s="98"/>
      <c r="J23" s="99"/>
      <c r="K23" s="28"/>
      <c r="L23" s="14"/>
      <c r="M23" s="83">
        <v>0</v>
      </c>
      <c r="N23" s="84"/>
      <c r="O23" s="21" t="s">
        <v>45</v>
      </c>
      <c r="P23" s="13"/>
      <c r="Q23" s="13"/>
      <c r="R23" s="22"/>
    </row>
    <row r="24" spans="2:18" ht="19" x14ac:dyDescent="0.2">
      <c r="B24" s="20"/>
      <c r="C24" s="41" t="s">
        <v>15</v>
      </c>
      <c r="D24" s="97" t="s">
        <v>16</v>
      </c>
      <c r="E24" s="98"/>
      <c r="F24" s="98"/>
      <c r="G24" s="98"/>
      <c r="H24" s="98"/>
      <c r="I24" s="98"/>
      <c r="J24" s="99"/>
      <c r="K24" s="28"/>
      <c r="L24" s="14"/>
      <c r="M24" s="83" t="s">
        <v>39</v>
      </c>
      <c r="N24" s="84"/>
      <c r="O24" s="21" t="s">
        <v>18</v>
      </c>
      <c r="P24" s="13"/>
      <c r="Q24" s="13"/>
      <c r="R24" s="22"/>
    </row>
    <row r="25" spans="2:18" ht="19" x14ac:dyDescent="0.2">
      <c r="B25" s="20"/>
      <c r="C25" s="41" t="s">
        <v>47</v>
      </c>
      <c r="D25" s="97" t="s">
        <v>48</v>
      </c>
      <c r="E25" s="98"/>
      <c r="F25" s="98"/>
      <c r="G25" s="98"/>
      <c r="H25" s="98"/>
      <c r="I25" s="98"/>
      <c r="J25" s="99"/>
      <c r="K25" s="28"/>
      <c r="L25" s="14"/>
      <c r="M25" s="83" t="s">
        <v>49</v>
      </c>
      <c r="N25" s="84"/>
      <c r="O25" s="21" t="s">
        <v>18</v>
      </c>
      <c r="P25" s="5"/>
      <c r="Q25" s="6"/>
      <c r="R25" s="7"/>
    </row>
    <row r="26" spans="2:18" ht="19" hidden="1" x14ac:dyDescent="0.2">
      <c r="B26" s="20"/>
      <c r="C26" s="38"/>
      <c r="D26" s="38"/>
      <c r="E26" s="38"/>
      <c r="F26" s="38"/>
      <c r="G26" s="38"/>
      <c r="H26" s="38"/>
      <c r="I26" s="38"/>
      <c r="J26" s="38"/>
      <c r="K26" s="28"/>
      <c r="L26" s="14"/>
      <c r="M26" s="28"/>
      <c r="N26" s="28"/>
      <c r="O26" s="28"/>
      <c r="P26" s="28"/>
      <c r="Q26" s="21"/>
      <c r="R26" s="22"/>
    </row>
    <row r="27" spans="2:18" ht="19" hidden="1" x14ac:dyDescent="0.2">
      <c r="B27" s="20"/>
      <c r="C27" s="41" t="s">
        <v>23</v>
      </c>
      <c r="D27" s="97" t="s">
        <v>24</v>
      </c>
      <c r="E27" s="98"/>
      <c r="F27" s="98"/>
      <c r="G27" s="98"/>
      <c r="H27" s="98"/>
      <c r="I27" s="98"/>
      <c r="J27" s="99"/>
      <c r="K27" s="28"/>
      <c r="L27" s="14"/>
      <c r="M27" s="102">
        <f>IF(M24="Dias",0.05,IF(M24="Alto",0.1,IF(M24="Medio",0.3,0.6)))</f>
        <v>0.6</v>
      </c>
      <c r="N27" s="103"/>
      <c r="O27" s="13"/>
      <c r="P27" s="13"/>
      <c r="Q27" s="13"/>
      <c r="R27" s="22"/>
    </row>
    <row r="28" spans="2:18" ht="19" hidden="1" x14ac:dyDescent="0.2">
      <c r="B28" s="20"/>
      <c r="C28" s="41" t="s">
        <v>21</v>
      </c>
      <c r="D28" s="97" t="s">
        <v>22</v>
      </c>
      <c r="E28" s="98"/>
      <c r="F28" s="98"/>
      <c r="G28" s="98"/>
      <c r="H28" s="98"/>
      <c r="I28" s="98"/>
      <c r="J28" s="99"/>
      <c r="K28" s="28"/>
      <c r="L28" s="14"/>
      <c r="M28" s="100">
        <f>1/M27</f>
        <v>1.6666666666666667</v>
      </c>
      <c r="N28" s="101"/>
      <c r="O28" s="15"/>
      <c r="P28" s="15"/>
      <c r="Q28" s="13"/>
      <c r="R28" s="22"/>
    </row>
    <row r="29" spans="2:18" ht="19" x14ac:dyDescent="0.2">
      <c r="B29" s="20"/>
      <c r="C29" s="42"/>
      <c r="D29" s="38"/>
      <c r="E29" s="38"/>
      <c r="F29" s="38"/>
      <c r="G29" s="38"/>
      <c r="H29" s="38"/>
      <c r="I29" s="38"/>
      <c r="J29" s="38"/>
      <c r="K29" s="28"/>
      <c r="L29" s="14"/>
      <c r="M29" s="21"/>
      <c r="N29" s="21"/>
      <c r="O29" s="13"/>
      <c r="P29" s="13"/>
      <c r="Q29" s="13"/>
      <c r="R29" s="22"/>
    </row>
    <row r="30" spans="2:18" ht="19" x14ac:dyDescent="0.2">
      <c r="B30" s="20"/>
      <c r="C30" s="43" t="s">
        <v>55</v>
      </c>
      <c r="D30" s="104" t="s">
        <v>90</v>
      </c>
      <c r="E30" s="105"/>
      <c r="F30" s="105"/>
      <c r="G30" s="105"/>
      <c r="H30" s="105"/>
      <c r="I30" s="105"/>
      <c r="J30" s="106"/>
      <c r="K30" s="28"/>
      <c r="L30" s="14"/>
      <c r="M30" s="94">
        <f>+M20*M21*M22*(M23/30)*M28</f>
        <v>0</v>
      </c>
      <c r="N30" s="95"/>
      <c r="O30" s="95"/>
      <c r="P30" s="95"/>
      <c r="Q30" s="96"/>
      <c r="R30" s="22"/>
    </row>
    <row r="31" spans="2:18" s="32" customFormat="1" ht="19" x14ac:dyDescent="0.2">
      <c r="B31" s="29"/>
      <c r="C31" s="39"/>
      <c r="D31" s="39"/>
      <c r="E31" s="39"/>
      <c r="F31" s="39"/>
      <c r="G31" s="39"/>
      <c r="H31" s="39"/>
      <c r="I31" s="39"/>
      <c r="J31" s="39"/>
      <c r="K31" s="30"/>
      <c r="L31" s="30"/>
      <c r="M31" s="44"/>
      <c r="N31" s="44"/>
      <c r="O31" s="44"/>
      <c r="P31" s="44"/>
      <c r="Q31" s="44"/>
      <c r="R31" s="31"/>
    </row>
    <row r="32" spans="2:18" ht="38.25" customHeight="1" x14ac:dyDescent="0.2">
      <c r="B32" s="20"/>
      <c r="C32" s="43" t="s">
        <v>46</v>
      </c>
      <c r="D32" s="78" t="s">
        <v>58</v>
      </c>
      <c r="E32" s="79"/>
      <c r="F32" s="79"/>
      <c r="G32" s="79"/>
      <c r="H32" s="79"/>
      <c r="I32" s="79"/>
      <c r="J32" s="80"/>
      <c r="K32" s="21"/>
      <c r="L32" s="21"/>
      <c r="M32" s="127">
        <f>IF(EXACT(M25,"Zona (Grupal)"),M30*20%,0)</f>
        <v>0</v>
      </c>
      <c r="N32" s="128"/>
      <c r="O32" s="128"/>
      <c r="P32" s="128"/>
      <c r="Q32" s="129"/>
      <c r="R32" s="22"/>
    </row>
    <row r="33" spans="2:18" ht="24" x14ac:dyDescent="0.2">
      <c r="B33" s="20"/>
      <c r="C33" s="40"/>
      <c r="D33" s="40"/>
      <c r="E33" s="40"/>
      <c r="F33" s="40"/>
      <c r="G33" s="40"/>
      <c r="H33" s="40"/>
      <c r="I33" s="40"/>
      <c r="J33" s="40"/>
      <c r="K33" s="30"/>
      <c r="L33" s="30"/>
      <c r="M33" s="8"/>
      <c r="N33" s="8"/>
      <c r="O33" s="8"/>
      <c r="P33" s="8"/>
      <c r="Q33" s="8"/>
      <c r="R33" s="22"/>
    </row>
    <row r="34" spans="2:18" ht="19" x14ac:dyDescent="0.2">
      <c r="B34" s="20"/>
      <c r="C34" s="41" t="s">
        <v>60</v>
      </c>
      <c r="D34" s="78" t="s">
        <v>62</v>
      </c>
      <c r="E34" s="79"/>
      <c r="F34" s="79"/>
      <c r="G34" s="79"/>
      <c r="H34" s="79"/>
      <c r="I34" s="79"/>
      <c r="J34" s="80"/>
      <c r="K34" s="28"/>
      <c r="L34" s="14"/>
      <c r="M34" s="130">
        <v>1000000</v>
      </c>
      <c r="N34" s="131"/>
      <c r="O34" s="45"/>
      <c r="P34" s="45"/>
      <c r="Q34" s="45"/>
      <c r="R34" s="22"/>
    </row>
    <row r="35" spans="2:18" ht="39.75" customHeight="1" x14ac:dyDescent="0.2">
      <c r="B35" s="20"/>
      <c r="C35" s="41" t="s">
        <v>53</v>
      </c>
      <c r="D35" s="78" t="s">
        <v>57</v>
      </c>
      <c r="E35" s="79"/>
      <c r="F35" s="79"/>
      <c r="G35" s="79"/>
      <c r="H35" s="79"/>
      <c r="I35" s="79"/>
      <c r="J35" s="80"/>
      <c r="K35" s="28"/>
      <c r="L35" s="14"/>
      <c r="M35" s="81">
        <v>0.3</v>
      </c>
      <c r="N35" s="82"/>
      <c r="O35" s="45"/>
      <c r="P35" s="45"/>
      <c r="Q35" s="45"/>
      <c r="R35" s="22"/>
    </row>
    <row r="36" spans="2:18" ht="50.25" customHeight="1" x14ac:dyDescent="0.2">
      <c r="B36" s="20"/>
      <c r="C36" s="41" t="s">
        <v>54</v>
      </c>
      <c r="D36" s="78" t="s">
        <v>98</v>
      </c>
      <c r="E36" s="79"/>
      <c r="F36" s="79"/>
      <c r="G36" s="79"/>
      <c r="H36" s="79"/>
      <c r="I36" s="79"/>
      <c r="J36" s="80"/>
      <c r="K36" s="28"/>
      <c r="L36" s="14"/>
      <c r="M36" s="83">
        <v>0</v>
      </c>
      <c r="N36" s="84"/>
      <c r="O36" s="119"/>
      <c r="P36" s="120"/>
      <c r="Q36" s="120"/>
      <c r="R36" s="22"/>
    </row>
    <row r="37" spans="2:18" ht="19" x14ac:dyDescent="0.2">
      <c r="B37" s="20"/>
      <c r="C37" s="43" t="s">
        <v>51</v>
      </c>
      <c r="D37" s="78" t="s">
        <v>63</v>
      </c>
      <c r="E37" s="79"/>
      <c r="F37" s="79"/>
      <c r="G37" s="79"/>
      <c r="H37" s="79"/>
      <c r="I37" s="79"/>
      <c r="J37" s="80"/>
      <c r="K37" s="21"/>
      <c r="L37" s="21"/>
      <c r="M37" s="127">
        <f>IF(EXACT(M25,"Zona (Grupal)"),IF(M36&gt;0,M34*M35*(M23/30),0),0)</f>
        <v>0</v>
      </c>
      <c r="N37" s="128"/>
      <c r="O37" s="128"/>
      <c r="P37" s="128"/>
      <c r="Q37" s="129"/>
      <c r="R37" s="22"/>
    </row>
    <row r="38" spans="2:18" ht="24" x14ac:dyDescent="0.2">
      <c r="B38" s="20"/>
      <c r="C38" s="33"/>
      <c r="D38" s="34"/>
      <c r="E38" s="35"/>
      <c r="F38" s="35"/>
      <c r="G38" s="35"/>
      <c r="H38" s="35"/>
      <c r="I38" s="35"/>
      <c r="J38" s="35"/>
      <c r="K38" s="30"/>
      <c r="L38" s="30"/>
      <c r="M38" s="9"/>
      <c r="N38" s="9"/>
      <c r="O38" s="9"/>
      <c r="P38" s="9"/>
      <c r="Q38" s="9"/>
      <c r="R38" s="22"/>
    </row>
    <row r="39" spans="2:18" ht="57" customHeight="1" x14ac:dyDescent="0.2">
      <c r="B39" s="20"/>
      <c r="C39" s="43" t="s">
        <v>55</v>
      </c>
      <c r="D39" s="124" t="s">
        <v>56</v>
      </c>
      <c r="E39" s="125"/>
      <c r="F39" s="125"/>
      <c r="G39" s="125"/>
      <c r="H39" s="125"/>
      <c r="I39" s="125"/>
      <c r="J39" s="126"/>
      <c r="K39" s="21"/>
      <c r="L39" s="21"/>
      <c r="M39" s="121">
        <f>IF((M30-M32-M37)&lt;0,0,(M30-M32-M37))</f>
        <v>0</v>
      </c>
      <c r="N39" s="122"/>
      <c r="O39" s="122"/>
      <c r="P39" s="122"/>
      <c r="Q39" s="123"/>
      <c r="R39" s="22" t="s">
        <v>93</v>
      </c>
    </row>
    <row r="40" spans="2:18" ht="66.75" customHeight="1" x14ac:dyDescent="0.2">
      <c r="B40" s="20"/>
      <c r="C40" s="36"/>
      <c r="D40" s="37"/>
      <c r="E40" s="37"/>
      <c r="F40" s="37"/>
      <c r="G40" s="37"/>
      <c r="H40" s="37"/>
      <c r="I40" s="37"/>
      <c r="J40" s="37"/>
      <c r="K40" s="30"/>
      <c r="L40" s="30"/>
      <c r="M40" s="118" t="s">
        <v>95</v>
      </c>
      <c r="N40" s="118"/>
      <c r="O40" s="118"/>
      <c r="P40" s="118"/>
      <c r="Q40" s="118"/>
      <c r="R40" s="22"/>
    </row>
    <row r="41" spans="2:18" ht="63" customHeight="1" thickBot="1" x14ac:dyDescent="0.25">
      <c r="B41" s="25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109" t="s">
        <v>94</v>
      </c>
      <c r="N41" s="109"/>
      <c r="O41" s="109"/>
      <c r="P41" s="109"/>
      <c r="Q41" s="109"/>
      <c r="R41" s="24"/>
    </row>
    <row r="42" spans="2:18" ht="17" thickTop="1" x14ac:dyDescent="0.2"/>
    <row r="43" spans="2:18" ht="16" x14ac:dyDescent="0.2"/>
    <row r="44" spans="2:18" ht="16" x14ac:dyDescent="0.2"/>
    <row r="45" spans="2:18" ht="16" x14ac:dyDescent="0.2"/>
    <row r="46" spans="2:18" ht="16" x14ac:dyDescent="0.2"/>
    <row r="47" spans="2:18" ht="16" x14ac:dyDescent="0.2"/>
    <row r="48" spans="2:18" ht="16" x14ac:dyDescent="0.2"/>
    <row r="49" ht="16" x14ac:dyDescent="0.2"/>
    <row r="50" ht="16" x14ac:dyDescent="0.2"/>
    <row r="51" ht="16" x14ac:dyDescent="0.2"/>
    <row r="52" ht="16" x14ac:dyDescent="0.2"/>
    <row r="53" ht="16" x14ac:dyDescent="0.2"/>
    <row r="54" ht="16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</sheetData>
  <sheetProtection algorithmName="SHA-512" hashValue="IsePFovQy1oSw+gHKDc996GKpNsq674FnBq24V5wXIE3ZpZkun8uVQrv37EiSPJ9txKVqT66tvD4zS/gAvTjhA==" saltValue="kWMHJfyWKxIhpKhYrpnjEA==" spinCount="100000" sheet="1" objects="1" scenarios="1"/>
  <mergeCells count="36">
    <mergeCell ref="B10:R10"/>
    <mergeCell ref="E16:Q16"/>
    <mergeCell ref="M23:N23"/>
    <mergeCell ref="D20:J20"/>
    <mergeCell ref="M20:N20"/>
    <mergeCell ref="M21:N21"/>
    <mergeCell ref="D22:J22"/>
    <mergeCell ref="M22:N22"/>
    <mergeCell ref="D23:J23"/>
    <mergeCell ref="M41:Q41"/>
    <mergeCell ref="M40:Q40"/>
    <mergeCell ref="O36:Q36"/>
    <mergeCell ref="D32:J32"/>
    <mergeCell ref="M39:Q39"/>
    <mergeCell ref="D39:J39"/>
    <mergeCell ref="M32:Q32"/>
    <mergeCell ref="M37:Q37"/>
    <mergeCell ref="D37:J37"/>
    <mergeCell ref="D34:J34"/>
    <mergeCell ref="M34:N34"/>
    <mergeCell ref="D35:J35"/>
    <mergeCell ref="M35:N35"/>
    <mergeCell ref="D36:J36"/>
    <mergeCell ref="M36:N36"/>
    <mergeCell ref="B2:R8"/>
    <mergeCell ref="M30:Q30"/>
    <mergeCell ref="D28:J28"/>
    <mergeCell ref="M28:N28"/>
    <mergeCell ref="D27:J27"/>
    <mergeCell ref="M27:N27"/>
    <mergeCell ref="D30:J30"/>
    <mergeCell ref="D24:J24"/>
    <mergeCell ref="D25:J25"/>
    <mergeCell ref="M25:N25"/>
    <mergeCell ref="M24:N24"/>
    <mergeCell ref="D21:J21"/>
  </mergeCells>
  <dataValidations count="9">
    <dataValidation allowBlank="1" showInputMessage="1" showErrorMessage="1" promptTitle="Días" prompt="Días en que se entregará el Espacio Público para aprovechamiento económico." sqref="N23 M23" xr:uid="{6EB0BD34-6ACA-4450-9A02-55B9CEAA1B0F}"/>
    <dataValidation allowBlank="1" showInputMessage="1" showErrorMessage="1" promptTitle="Área" prompt="Es el área que será administrada por el ente particular y que será objeto de aprovechamiento económico." sqref="M22:N22" xr:uid="{9E9BA0BC-611F-4968-86AF-9C4E7E21934E}"/>
    <dataValidation type="whole" errorStyle="information" operator="greaterThan" allowBlank="1" showInputMessage="1" showErrorMessage="1" errorTitle="Valor numérico" error="No puede ser letras o símbolos" promptTitle="Valor de referencia del suelo" prompt="Se toma como base la información publicada en la plataforma de Mapas Bogotá_IDECA, sobre los valores comerciales por m2 que se promedian en los alrededores del área donde se desarrollará la estrategia de Bogotá a Cielo Abierto 2.0." sqref="M20:N20" xr:uid="{4E08ACBD-606A-4526-8AA6-F729AE985AE5}">
      <formula1>0</formula1>
    </dataValidation>
    <dataValidation type="decimal" allowBlank="1" showInputMessage="1" showErrorMessage="1" errorTitle="Valor errado" error="Sólo utilice valores mayores a cero y menores o iguales a 1." promptTitle="Porcentaje de renta" prompt="Valor establecido en 1%." sqref="M21:N21" xr:uid="{319298E9-245F-4B36-BD93-9C703274E0D4}">
      <formula1>1E-20</formula1>
      <formula2>0.01</formula2>
    </dataValidation>
    <dataValidation type="custom" allowBlank="1" showInputMessage="1" showErrorMessage="1" errorTitle="No diligencie" error="Se calcula sólo" promptTitle="Incidencia del suelo" prompt="Dependiendo de la restricción se define una incidencia del valor del suelo de la actividad." sqref="M27 M29" xr:uid="{7F8402B8-B0ED-4CE4-8581-EFCC3E077EAD}">
      <formula1>+IF(M24="Alto",0.1,IF(M24="Medio",0.55,1))</formula1>
    </dataValidation>
    <dataValidation type="decimal" allowBlank="1" showErrorMessage="1" errorTitle="Valor errado" error="Sólo utilice valores mayores a cero y menores o iguales a 1." promptTitle="Porcentaje de renta" prompt="Valor establecido en 1%." sqref="M35:N35" xr:uid="{E196FB73-86C6-401F-AA49-AD92FE4DF2B0}">
      <formula1>0</formula1>
      <formula2>1</formula2>
    </dataValidation>
    <dataValidation type="whole" errorStyle="information" operator="greaterThan" allowBlank="1" showErrorMessage="1" errorTitle="Valor numérico" error="No puede ser letras o símbolos" promptTitle="Valor de referencia del suelo" prompt="Valor de referencia del suelo. Se diligencia el valor de mercado por metro cuadrado de la zona donde se ubica el Espacio Público a entregar." sqref="M34:N34" xr:uid="{5E578330-00E0-4947-9B5A-AEF7669BC709}">
      <formula1>0</formula1>
    </dataValidation>
    <dataValidation type="whole" allowBlank="1" showInputMessage="1" showErrorMessage="1" prompt="Para obtener el descuento en la zona, se debe vincular formalmente al menos una persona en condición de vulnerabilidad." sqref="M36:N36" xr:uid="{EBAF1065-99BE-457B-960A-170AEB16516D}">
      <formula1>0</formula1>
      <formula2>1000</formula2>
    </dataValidation>
    <dataValidation type="custom" allowBlank="1" showInputMessage="1" showErrorMessage="1" errorTitle="No diligencie" error="Se calcula sólo" promptTitle="Factor de restricción" prompt="No se diligencia esta celda._x000a__x000a_Resulta de la definición de las restricciones y efectos en el territorio." sqref="M28" xr:uid="{1264A840-AE53-4CD0-819A-5C69370C771F}">
      <formula1>1/M27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Tipo de propuesta" prompt="Indicar si la propuesta es por Zona (grupal) o por Espacio (Individual). " xr:uid="{81D31ED8-9253-476E-B185-35042F2D48E8}">
          <x14:formula1>
            <xm:f>AUXILIAR!$C$21:$C$22</xm:f>
          </x14:formula1>
          <xm:sqref>M25:N25</xm:sqref>
        </x14:dataValidation>
        <x14:dataValidation type="list" allowBlank="1" showInputMessage="1" showErrorMessage="1" promptTitle="Restricción de la actividad" prompt="El valor a utilizar supone una incidencia del 5% para una solicitud inferior a 30 dias. Para las solicitudes mayores a 30 dias se aplica una incidendia del 10% para una restricción alta, del 30% para una restricción media y 60% para una restricción baja." xr:uid="{D5FC1115-2CB3-469E-8AED-FBE388F1542B}">
          <x14:formula1>
            <xm:f>AUXILIAR!$C$17:$C$20</xm:f>
          </x14:formula1>
          <xm:sqref>M24:N24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AB21A-468D-46DF-95DC-D074521DBBEE}">
  <dimension ref="A1:AM65"/>
  <sheetViews>
    <sheetView showGridLines="0" zoomScaleNormal="100" workbookViewId="0">
      <selection activeCell="C23" sqref="C23"/>
    </sheetView>
  </sheetViews>
  <sheetFormatPr baseColWidth="10" defaultColWidth="11" defaultRowHeight="16" x14ac:dyDescent="0.2"/>
  <cols>
    <col min="1" max="1" width="40.5" style="48" customWidth="1"/>
    <col min="2" max="2" width="55.1640625" style="48" customWidth="1"/>
    <col min="3" max="3" width="14.5" style="48" bestFit="1" customWidth="1"/>
    <col min="4" max="4" width="10" style="48" bestFit="1" customWidth="1"/>
    <col min="5" max="5" width="15.6640625" style="48" bestFit="1" customWidth="1"/>
    <col min="6" max="6" width="19" style="48" customWidth="1"/>
    <col min="7" max="7" width="10" style="48" bestFit="1" customWidth="1"/>
    <col min="8" max="8" width="15.6640625" style="48" bestFit="1" customWidth="1"/>
    <col min="9" max="9" width="19" style="48" customWidth="1"/>
    <col min="10" max="10" width="10.5" style="48" bestFit="1" customWidth="1"/>
    <col min="11" max="11" width="15.6640625" style="48" bestFit="1" customWidth="1"/>
    <col min="12" max="12" width="19" style="48" customWidth="1"/>
    <col min="13" max="13" width="10" style="48" bestFit="1" customWidth="1"/>
    <col min="14" max="14" width="15.6640625" style="48" bestFit="1" customWidth="1"/>
    <col min="15" max="15" width="19" style="48" customWidth="1"/>
    <col min="16" max="16" width="10" style="48" bestFit="1" customWidth="1"/>
    <col min="17" max="17" width="15.6640625" style="48" bestFit="1" customWidth="1"/>
    <col min="18" max="18" width="19" style="48" customWidth="1"/>
    <col min="19" max="19" width="10" style="48" bestFit="1" customWidth="1"/>
    <col min="20" max="20" width="15.6640625" style="48" bestFit="1" customWidth="1"/>
    <col min="21" max="21" width="19" style="48" customWidth="1"/>
    <col min="22" max="22" width="10" style="48" bestFit="1" customWidth="1"/>
    <col min="23" max="23" width="15.6640625" style="48" bestFit="1" customWidth="1"/>
    <col min="24" max="24" width="19" style="48" customWidth="1"/>
    <col min="25" max="25" width="10" style="48" bestFit="1" customWidth="1"/>
    <col min="26" max="26" width="15.6640625" style="48" bestFit="1" customWidth="1"/>
    <col min="27" max="27" width="19" style="48" customWidth="1"/>
    <col min="28" max="28" width="10" style="48" bestFit="1" customWidth="1"/>
    <col min="29" max="29" width="15.6640625" style="48" bestFit="1" customWidth="1"/>
    <col min="30" max="30" width="19" style="48" customWidth="1"/>
    <col min="31" max="31" width="10" style="48" bestFit="1" customWidth="1"/>
    <col min="32" max="32" width="15.6640625" style="48" bestFit="1" customWidth="1"/>
    <col min="33" max="33" width="13.83203125" style="48" bestFit="1" customWidth="1"/>
    <col min="34" max="34" width="10" style="48" bestFit="1" customWidth="1"/>
    <col min="35" max="35" width="15.6640625" style="48" bestFit="1" customWidth="1"/>
    <col min="36" max="36" width="13.83203125" style="48" bestFit="1" customWidth="1"/>
    <col min="37" max="37" width="10" style="48" bestFit="1" customWidth="1"/>
    <col min="38" max="38" width="15.6640625" style="48" bestFit="1" customWidth="1"/>
    <col min="39" max="39" width="13.83203125" style="48" bestFit="1" customWidth="1"/>
    <col min="40" max="16384" width="11" style="48"/>
  </cols>
  <sheetData>
    <row r="1" spans="2:18" ht="17" thickBot="1" x14ac:dyDescent="0.25"/>
    <row r="2" spans="2:18" ht="17" thickTop="1" x14ac:dyDescent="0.2"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1"/>
    </row>
    <row r="3" spans="2:18" x14ac:dyDescent="0.2">
      <c r="B3" s="52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4"/>
    </row>
    <row r="4" spans="2:18" x14ac:dyDescent="0.2">
      <c r="B4" s="52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4"/>
    </row>
    <row r="5" spans="2:18" x14ac:dyDescent="0.2"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4"/>
    </row>
    <row r="6" spans="2:18" x14ac:dyDescent="0.2">
      <c r="B6" s="52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4"/>
    </row>
    <row r="7" spans="2:18" x14ac:dyDescent="0.2">
      <c r="B7" s="139"/>
      <c r="C7" s="140"/>
      <c r="D7" s="140"/>
      <c r="E7" s="140"/>
      <c r="F7" s="140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4"/>
    </row>
    <row r="8" spans="2:18" ht="17" thickBot="1" x14ac:dyDescent="0.25">
      <c r="B8" s="141"/>
      <c r="C8" s="142"/>
      <c r="D8" s="142"/>
      <c r="E8" s="142"/>
      <c r="F8" s="142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6"/>
    </row>
    <row r="9" spans="2:18" ht="17" thickTop="1" x14ac:dyDescent="0.2">
      <c r="B9" s="5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4"/>
    </row>
    <row r="10" spans="2:18" ht="24" x14ac:dyDescent="0.2">
      <c r="B10" s="110" t="s">
        <v>86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2"/>
    </row>
    <row r="11" spans="2:18" x14ac:dyDescent="0.2"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4"/>
    </row>
    <row r="12" spans="2:18" x14ac:dyDescent="0.2">
      <c r="B12" s="5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4"/>
    </row>
    <row r="13" spans="2:18" x14ac:dyDescent="0.2">
      <c r="B13" s="5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4"/>
    </row>
    <row r="14" spans="2:18" ht="24" customHeight="1" x14ac:dyDescent="0.2">
      <c r="B14" s="52"/>
      <c r="C14" s="143" t="s">
        <v>2</v>
      </c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54"/>
    </row>
    <row r="15" spans="2:18" s="3" customFormat="1" ht="26.25" customHeight="1" x14ac:dyDescent="0.25">
      <c r="B15" s="1"/>
      <c r="C15" s="57" t="s">
        <v>3</v>
      </c>
      <c r="D15" s="144"/>
      <c r="E15" s="144"/>
      <c r="F15" s="144"/>
      <c r="G15" s="144"/>
      <c r="H15" s="144"/>
      <c r="I15" s="144"/>
      <c r="J15" s="145" t="s">
        <v>4</v>
      </c>
      <c r="K15" s="146"/>
      <c r="L15" s="147"/>
      <c r="M15" s="148"/>
      <c r="N15" s="148"/>
      <c r="O15" s="148"/>
      <c r="P15" s="148"/>
      <c r="Q15" s="148"/>
      <c r="R15" s="2"/>
    </row>
    <row r="16" spans="2:18" ht="22" x14ac:dyDescent="0.2">
      <c r="B16" s="52"/>
      <c r="C16" s="57" t="s">
        <v>5</v>
      </c>
      <c r="D16" s="144"/>
      <c r="E16" s="144"/>
      <c r="F16" s="144"/>
      <c r="G16" s="144"/>
      <c r="H16" s="144"/>
      <c r="I16" s="144"/>
      <c r="J16" s="57" t="s">
        <v>6</v>
      </c>
      <c r="K16" s="149"/>
      <c r="L16" s="149"/>
      <c r="M16" s="149"/>
      <c r="N16" s="149"/>
      <c r="O16" s="149"/>
      <c r="P16" s="149"/>
      <c r="Q16" s="149"/>
      <c r="R16" s="54"/>
    </row>
    <row r="17" spans="1:18" ht="15.75" customHeight="1" x14ac:dyDescent="0.2">
      <c r="B17" s="52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3"/>
      <c r="N17" s="53"/>
      <c r="O17" s="53"/>
      <c r="P17" s="53"/>
      <c r="Q17" s="53"/>
      <c r="R17" s="54"/>
    </row>
    <row r="18" spans="1:18" x14ac:dyDescent="0.2">
      <c r="B18" s="52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4"/>
    </row>
    <row r="19" spans="1:18" ht="31" x14ac:dyDescent="0.35">
      <c r="B19" s="52"/>
      <c r="C19" s="10" t="s">
        <v>7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4"/>
    </row>
    <row r="20" spans="1:18" ht="17" thickBot="1" x14ac:dyDescent="0.25">
      <c r="B20" s="59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6"/>
    </row>
    <row r="21" spans="1:18" ht="18" thickTop="1" thickBot="1" x14ac:dyDescent="0.25"/>
    <row r="22" spans="1:18" ht="19" x14ac:dyDescent="0.2">
      <c r="A22" s="168" t="s">
        <v>25</v>
      </c>
      <c r="B22" s="169"/>
      <c r="C22" s="170"/>
    </row>
    <row r="23" spans="1:18" ht="17" x14ac:dyDescent="0.2">
      <c r="A23" s="46" t="s">
        <v>8</v>
      </c>
      <c r="B23" s="73" t="s">
        <v>26</v>
      </c>
      <c r="C23" s="74">
        <v>0</v>
      </c>
      <c r="E23" s="53"/>
    </row>
    <row r="24" spans="1:18" ht="17" x14ac:dyDescent="0.2">
      <c r="A24" s="46" t="s">
        <v>19</v>
      </c>
      <c r="B24" s="73" t="s">
        <v>27</v>
      </c>
      <c r="C24" s="75">
        <v>0.01</v>
      </c>
    </row>
    <row r="25" spans="1:18" ht="17" x14ac:dyDescent="0.2">
      <c r="A25" s="46" t="s">
        <v>12</v>
      </c>
      <c r="B25" s="73" t="s">
        <v>13</v>
      </c>
      <c r="C25" s="76">
        <v>0</v>
      </c>
    </row>
    <row r="26" spans="1:18" ht="51" x14ac:dyDescent="0.2">
      <c r="A26" s="46" t="s">
        <v>43</v>
      </c>
      <c r="B26" s="73" t="s">
        <v>87</v>
      </c>
      <c r="C26" s="76">
        <v>0</v>
      </c>
    </row>
    <row r="27" spans="1:18" ht="17" x14ac:dyDescent="0.2">
      <c r="A27" s="46" t="s">
        <v>15</v>
      </c>
      <c r="B27" s="73" t="s">
        <v>16</v>
      </c>
      <c r="C27" s="77" t="s">
        <v>39</v>
      </c>
    </row>
    <row r="28" spans="1:18" hidden="1" x14ac:dyDescent="0.2">
      <c r="A28" s="46" t="s">
        <v>19</v>
      </c>
      <c r="B28" s="47" t="s">
        <v>20</v>
      </c>
      <c r="C28" s="60">
        <f>+C24</f>
        <v>0.01</v>
      </c>
    </row>
    <row r="29" spans="1:18" hidden="1" x14ac:dyDescent="0.2">
      <c r="A29" s="46" t="s">
        <v>21</v>
      </c>
      <c r="B29" s="47" t="s">
        <v>22</v>
      </c>
      <c r="C29" s="61">
        <f>1/C30</f>
        <v>1.6666666666666667</v>
      </c>
    </row>
    <row r="30" spans="1:18" ht="17" hidden="1" thickBot="1" x14ac:dyDescent="0.25">
      <c r="A30" s="62" t="s">
        <v>23</v>
      </c>
      <c r="B30" s="63" t="s">
        <v>24</v>
      </c>
      <c r="C30" s="64">
        <f>+IF(C27="Dias",0.05,IF(C27="Alto",0.1,IF(C27="Medio",0.3,0.6)))</f>
        <v>0.6</v>
      </c>
    </row>
    <row r="34" spans="1:39" hidden="1" x14ac:dyDescent="0.2">
      <c r="D34" s="174">
        <v>1</v>
      </c>
      <c r="E34" s="174"/>
      <c r="F34" s="174"/>
      <c r="G34" s="174">
        <v>2</v>
      </c>
      <c r="H34" s="174"/>
      <c r="I34" s="174"/>
      <c r="J34" s="174">
        <v>3</v>
      </c>
      <c r="K34" s="174"/>
      <c r="L34" s="174"/>
      <c r="M34" s="174">
        <v>4</v>
      </c>
      <c r="N34" s="174"/>
      <c r="O34" s="174"/>
      <c r="P34" s="174">
        <v>5</v>
      </c>
      <c r="Q34" s="174"/>
      <c r="R34" s="174"/>
      <c r="S34" s="174">
        <v>6</v>
      </c>
      <c r="T34" s="174"/>
      <c r="U34" s="174"/>
      <c r="V34" s="174">
        <v>7</v>
      </c>
      <c r="W34" s="174"/>
      <c r="X34" s="174"/>
      <c r="Y34" s="174">
        <v>8</v>
      </c>
      <c r="Z34" s="174"/>
      <c r="AA34" s="174"/>
      <c r="AB34" s="174">
        <v>9</v>
      </c>
      <c r="AC34" s="174"/>
      <c r="AD34" s="174"/>
      <c r="AE34" s="174">
        <v>10</v>
      </c>
      <c r="AF34" s="174"/>
      <c r="AG34" s="174"/>
      <c r="AH34" s="174">
        <v>11</v>
      </c>
      <c r="AI34" s="174"/>
      <c r="AJ34" s="174"/>
      <c r="AK34" s="174">
        <v>12</v>
      </c>
      <c r="AL34" s="174"/>
      <c r="AM34" s="174"/>
    </row>
    <row r="35" spans="1:39" ht="24" x14ac:dyDescent="0.3">
      <c r="D35" s="172" t="s">
        <v>74</v>
      </c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</row>
    <row r="36" spans="1:39" ht="22" thickBot="1" x14ac:dyDescent="0.3">
      <c r="D36" s="164" t="s">
        <v>65</v>
      </c>
      <c r="E36" s="164"/>
      <c r="F36" s="164"/>
      <c r="G36" s="164" t="s">
        <v>66</v>
      </c>
      <c r="H36" s="164"/>
      <c r="I36" s="164"/>
      <c r="J36" s="164" t="s">
        <v>67</v>
      </c>
      <c r="K36" s="164"/>
      <c r="L36" s="164"/>
      <c r="M36" s="164" t="s">
        <v>68</v>
      </c>
      <c r="N36" s="164"/>
      <c r="O36" s="164"/>
      <c r="P36" s="164" t="s">
        <v>69</v>
      </c>
      <c r="Q36" s="164"/>
      <c r="R36" s="164"/>
      <c r="S36" s="164" t="s">
        <v>70</v>
      </c>
      <c r="T36" s="164"/>
      <c r="U36" s="164"/>
      <c r="V36" s="164" t="s">
        <v>71</v>
      </c>
      <c r="W36" s="164"/>
      <c r="X36" s="164"/>
      <c r="Y36" s="164" t="s">
        <v>72</v>
      </c>
      <c r="Z36" s="164"/>
      <c r="AA36" s="164"/>
      <c r="AB36" s="164" t="s">
        <v>73</v>
      </c>
      <c r="AC36" s="164"/>
      <c r="AD36" s="164"/>
      <c r="AE36" s="164" t="s">
        <v>75</v>
      </c>
      <c r="AF36" s="164"/>
      <c r="AG36" s="164"/>
      <c r="AH36" s="164" t="s">
        <v>76</v>
      </c>
      <c r="AI36" s="164"/>
      <c r="AJ36" s="164"/>
      <c r="AK36" s="164" t="s">
        <v>77</v>
      </c>
      <c r="AL36" s="164"/>
      <c r="AM36" s="164"/>
    </row>
    <row r="37" spans="1:39" ht="21" x14ac:dyDescent="0.2">
      <c r="A37" s="156" t="s">
        <v>0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8"/>
    </row>
    <row r="38" spans="1:39" ht="39.75" customHeight="1" x14ac:dyDescent="0.2">
      <c r="A38" s="150" t="s">
        <v>1</v>
      </c>
      <c r="B38" s="171" t="s">
        <v>78</v>
      </c>
      <c r="C38" s="171"/>
      <c r="D38" s="163">
        <f>IF(D34&lt;=$C$26,30,0)</f>
        <v>0</v>
      </c>
      <c r="E38" s="163"/>
      <c r="F38" s="163"/>
      <c r="G38" s="163">
        <f>IF(G34&lt;=$C$26,30,0)</f>
        <v>0</v>
      </c>
      <c r="H38" s="163"/>
      <c r="I38" s="163"/>
      <c r="J38" s="163">
        <f t="shared" ref="J38" si="0">IF(J34&lt;=$C$26,30,0)</f>
        <v>0</v>
      </c>
      <c r="K38" s="163"/>
      <c r="L38" s="163"/>
      <c r="M38" s="163">
        <f t="shared" ref="M38" si="1">IF(M34&lt;=$C$26,30,0)</f>
        <v>0</v>
      </c>
      <c r="N38" s="163"/>
      <c r="O38" s="163"/>
      <c r="P38" s="163">
        <f t="shared" ref="P38" si="2">IF(P34&lt;=$C$26,30,0)</f>
        <v>0</v>
      </c>
      <c r="Q38" s="163"/>
      <c r="R38" s="163"/>
      <c r="S38" s="163">
        <f t="shared" ref="S38" si="3">IF(S34&lt;=$C$26,30,0)</f>
        <v>0</v>
      </c>
      <c r="T38" s="163"/>
      <c r="U38" s="163"/>
      <c r="V38" s="163">
        <f t="shared" ref="V38" si="4">IF(V34&lt;=$C$26,30,0)</f>
        <v>0</v>
      </c>
      <c r="W38" s="163"/>
      <c r="X38" s="163"/>
      <c r="Y38" s="163">
        <f t="shared" ref="Y38" si="5">IF(Y34&lt;=$C$26,30,0)</f>
        <v>0</v>
      </c>
      <c r="Z38" s="163"/>
      <c r="AA38" s="163"/>
      <c r="AB38" s="163">
        <f t="shared" ref="AB38" si="6">IF(AB34&lt;=$C$26,30,0)</f>
        <v>0</v>
      </c>
      <c r="AC38" s="163"/>
      <c r="AD38" s="163"/>
      <c r="AE38" s="163">
        <f t="shared" ref="AE38" si="7">IF(AE34&lt;=$C$26,30,0)</f>
        <v>0</v>
      </c>
      <c r="AF38" s="163"/>
      <c r="AG38" s="163"/>
      <c r="AH38" s="163">
        <f t="shared" ref="AH38" si="8">IF(AH34&lt;=$C$26,30,0)</f>
        <v>0</v>
      </c>
      <c r="AI38" s="163"/>
      <c r="AJ38" s="163"/>
      <c r="AK38" s="163">
        <f t="shared" ref="AK38" si="9">IF(AK34&lt;=$C$26,30,0)</f>
        <v>0</v>
      </c>
      <c r="AL38" s="163"/>
      <c r="AM38" s="163"/>
    </row>
    <row r="39" spans="1:39" ht="37" customHeight="1" x14ac:dyDescent="0.2">
      <c r="A39" s="150"/>
      <c r="B39" s="165" t="s">
        <v>81</v>
      </c>
      <c r="C39" s="165"/>
      <c r="D39" s="151">
        <f>+$C$23*$C$28*$C$25*(D38/30)*$C$29</f>
        <v>0</v>
      </c>
      <c r="E39" s="151"/>
      <c r="F39" s="151"/>
      <c r="G39" s="151">
        <f t="shared" ref="G39" si="10">+$C$23*$C$28*$C$25*(G38/30)*$C$29</f>
        <v>0</v>
      </c>
      <c r="H39" s="151"/>
      <c r="I39" s="151"/>
      <c r="J39" s="151">
        <f t="shared" ref="J39" si="11">+$C$23*$C$28*$C$25*(J38/30)*$C$29</f>
        <v>0</v>
      </c>
      <c r="K39" s="151"/>
      <c r="L39" s="151"/>
      <c r="M39" s="151">
        <f t="shared" ref="M39" si="12">+$C$23*$C$28*$C$25*(M38/30)*$C$29</f>
        <v>0</v>
      </c>
      <c r="N39" s="151"/>
      <c r="O39" s="151"/>
      <c r="P39" s="151">
        <f t="shared" ref="P39" si="13">+$C$23*$C$28*$C$25*(P38/30)*$C$29</f>
        <v>0</v>
      </c>
      <c r="Q39" s="151"/>
      <c r="R39" s="151"/>
      <c r="S39" s="151">
        <f t="shared" ref="S39" si="14">+$C$23*$C$28*$C$25*(S38/30)*$C$29</f>
        <v>0</v>
      </c>
      <c r="T39" s="151"/>
      <c r="U39" s="151"/>
      <c r="V39" s="151">
        <f t="shared" ref="V39" si="15">+$C$23*$C$28*$C$25*(V38/30)*$C$29</f>
        <v>0</v>
      </c>
      <c r="W39" s="151"/>
      <c r="X39" s="151"/>
      <c r="Y39" s="151">
        <f t="shared" ref="Y39" si="16">+$C$23*$C$28*$C$25*(Y38/30)*$C$29</f>
        <v>0</v>
      </c>
      <c r="Z39" s="151"/>
      <c r="AA39" s="151"/>
      <c r="AB39" s="151">
        <f t="shared" ref="AB39" si="17">+$C$23*$C$28*$C$25*(AB38/30)*$C$29</f>
        <v>0</v>
      </c>
      <c r="AC39" s="151"/>
      <c r="AD39" s="151"/>
      <c r="AE39" s="151">
        <f t="shared" ref="AE39" si="18">+$C$23*$C$28*$C$25*(AE38/30)*$C$29</f>
        <v>0</v>
      </c>
      <c r="AF39" s="151"/>
      <c r="AG39" s="151"/>
      <c r="AH39" s="151">
        <f t="shared" ref="AH39" si="19">+$C$23*$C$28*$C$25*(AH38/30)*$C$29</f>
        <v>0</v>
      </c>
      <c r="AI39" s="151"/>
      <c r="AJ39" s="151"/>
      <c r="AK39" s="151">
        <f t="shared" ref="AK39" si="20">+$C$23*$C$28*$C$25*(AK38/30)*$C$29</f>
        <v>0</v>
      </c>
      <c r="AL39" s="151"/>
      <c r="AM39" s="151"/>
    </row>
    <row r="40" spans="1:39" ht="20" thickBot="1" x14ac:dyDescent="0.25">
      <c r="A40" s="154" t="s">
        <v>79</v>
      </c>
      <c r="B40" s="155"/>
      <c r="C40" s="155"/>
      <c r="D40" s="162">
        <f>D39</f>
        <v>0</v>
      </c>
      <c r="E40" s="162"/>
      <c r="F40" s="162"/>
      <c r="G40" s="162">
        <f t="shared" ref="G40" si="21">G39</f>
        <v>0</v>
      </c>
      <c r="H40" s="162"/>
      <c r="I40" s="162"/>
      <c r="J40" s="162">
        <f t="shared" ref="J40" si="22">J39</f>
        <v>0</v>
      </c>
      <c r="K40" s="162"/>
      <c r="L40" s="162"/>
      <c r="M40" s="162">
        <f t="shared" ref="M40" si="23">M39</f>
        <v>0</v>
      </c>
      <c r="N40" s="162"/>
      <c r="O40" s="162"/>
      <c r="P40" s="162">
        <f t="shared" ref="P40" si="24">P39</f>
        <v>0</v>
      </c>
      <c r="Q40" s="162"/>
      <c r="R40" s="162"/>
      <c r="S40" s="162">
        <f t="shared" ref="S40" si="25">S39</f>
        <v>0</v>
      </c>
      <c r="T40" s="162"/>
      <c r="U40" s="162"/>
      <c r="V40" s="162">
        <f t="shared" ref="V40" si="26">V39</f>
        <v>0</v>
      </c>
      <c r="W40" s="162"/>
      <c r="X40" s="162"/>
      <c r="Y40" s="162">
        <f t="shared" ref="Y40" si="27">Y39</f>
        <v>0</v>
      </c>
      <c r="Z40" s="162"/>
      <c r="AA40" s="162"/>
      <c r="AB40" s="162">
        <f t="shared" ref="AB40" si="28">AB39</f>
        <v>0</v>
      </c>
      <c r="AC40" s="162"/>
      <c r="AD40" s="162"/>
      <c r="AE40" s="162">
        <f t="shared" ref="AE40" si="29">AE39</f>
        <v>0</v>
      </c>
      <c r="AF40" s="162"/>
      <c r="AG40" s="162"/>
      <c r="AH40" s="162">
        <f t="shared" ref="AH40" si="30">AH39</f>
        <v>0</v>
      </c>
      <c r="AI40" s="162"/>
      <c r="AJ40" s="162"/>
      <c r="AK40" s="162">
        <f t="shared" ref="AK40" si="31">AK39</f>
        <v>0</v>
      </c>
      <c r="AL40" s="162"/>
      <c r="AM40" s="162"/>
    </row>
    <row r="41" spans="1:39" ht="17" thickBot="1" x14ac:dyDescent="0.25">
      <c r="A41" s="167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</row>
    <row r="42" spans="1:39" ht="21" x14ac:dyDescent="0.2">
      <c r="A42" s="156" t="s">
        <v>28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8"/>
    </row>
    <row r="43" spans="1:39" ht="96" x14ac:dyDescent="0.2">
      <c r="A43" s="65" t="s">
        <v>91</v>
      </c>
      <c r="B43" s="166" t="s">
        <v>29</v>
      </c>
      <c r="C43" s="166"/>
      <c r="D43" s="151">
        <f>D40*20%</f>
        <v>0</v>
      </c>
      <c r="E43" s="151"/>
      <c r="F43" s="151"/>
      <c r="G43" s="151">
        <f t="shared" ref="G43" si="32">G40*20%</f>
        <v>0</v>
      </c>
      <c r="H43" s="151"/>
      <c r="I43" s="151"/>
      <c r="J43" s="151">
        <f t="shared" ref="J43" si="33">J40*20%</f>
        <v>0</v>
      </c>
      <c r="K43" s="151"/>
      <c r="L43" s="151"/>
      <c r="M43" s="151">
        <f t="shared" ref="M43" si="34">M40*20%</f>
        <v>0</v>
      </c>
      <c r="N43" s="151"/>
      <c r="O43" s="151"/>
      <c r="P43" s="151">
        <f t="shared" ref="P43" si="35">P40*20%</f>
        <v>0</v>
      </c>
      <c r="Q43" s="151"/>
      <c r="R43" s="151"/>
      <c r="S43" s="151">
        <f t="shared" ref="S43" si="36">S40*20%</f>
        <v>0</v>
      </c>
      <c r="T43" s="151"/>
      <c r="U43" s="151"/>
      <c r="V43" s="151">
        <f t="shared" ref="V43" si="37">V40*20%</f>
        <v>0</v>
      </c>
      <c r="W43" s="151"/>
      <c r="X43" s="151"/>
      <c r="Y43" s="151">
        <f t="shared" ref="Y43" si="38">Y40*20%</f>
        <v>0</v>
      </c>
      <c r="Z43" s="151"/>
      <c r="AA43" s="151"/>
      <c r="AB43" s="151">
        <f t="shared" ref="AB43" si="39">AB40*20%</f>
        <v>0</v>
      </c>
      <c r="AC43" s="151"/>
      <c r="AD43" s="151"/>
      <c r="AE43" s="151">
        <f t="shared" ref="AE43:AK43" si="40">AE40*20%</f>
        <v>0</v>
      </c>
      <c r="AF43" s="151"/>
      <c r="AG43" s="151"/>
      <c r="AH43" s="151">
        <f>AH40*20%</f>
        <v>0</v>
      </c>
      <c r="AI43" s="151"/>
      <c r="AJ43" s="151"/>
      <c r="AK43" s="151">
        <f t="shared" si="40"/>
        <v>0</v>
      </c>
      <c r="AL43" s="151"/>
      <c r="AM43" s="175"/>
    </row>
    <row r="44" spans="1:39" ht="20" thickBot="1" x14ac:dyDescent="0.25">
      <c r="A44" s="154" t="s">
        <v>30</v>
      </c>
      <c r="B44" s="155"/>
      <c r="C44" s="155"/>
      <c r="D44" s="153">
        <f>D43</f>
        <v>0</v>
      </c>
      <c r="E44" s="153"/>
      <c r="F44" s="153"/>
      <c r="G44" s="153">
        <f t="shared" ref="G44" si="41">G43</f>
        <v>0</v>
      </c>
      <c r="H44" s="153"/>
      <c r="I44" s="153"/>
      <c r="J44" s="153">
        <f t="shared" ref="J44" si="42">J43</f>
        <v>0</v>
      </c>
      <c r="K44" s="153"/>
      <c r="L44" s="153"/>
      <c r="M44" s="153">
        <f t="shared" ref="M44" si="43">M43</f>
        <v>0</v>
      </c>
      <c r="N44" s="153"/>
      <c r="O44" s="153"/>
      <c r="P44" s="153">
        <f t="shared" ref="P44" si="44">P43</f>
        <v>0</v>
      </c>
      <c r="Q44" s="153"/>
      <c r="R44" s="153"/>
      <c r="S44" s="153">
        <f t="shared" ref="S44" si="45">S43</f>
        <v>0</v>
      </c>
      <c r="T44" s="153"/>
      <c r="U44" s="153"/>
      <c r="V44" s="153">
        <f t="shared" ref="V44" si="46">V43</f>
        <v>0</v>
      </c>
      <c r="W44" s="153"/>
      <c r="X44" s="153"/>
      <c r="Y44" s="153">
        <f t="shared" ref="Y44" si="47">Y43</f>
        <v>0</v>
      </c>
      <c r="Z44" s="153"/>
      <c r="AA44" s="153"/>
      <c r="AB44" s="153">
        <f t="shared" ref="AB44" si="48">AB43</f>
        <v>0</v>
      </c>
      <c r="AC44" s="153"/>
      <c r="AD44" s="153"/>
      <c r="AE44" s="153">
        <f t="shared" ref="AE44:AK44" si="49">AE43</f>
        <v>0</v>
      </c>
      <c r="AF44" s="153"/>
      <c r="AG44" s="153"/>
      <c r="AH44" s="153">
        <f>AH43</f>
        <v>0</v>
      </c>
      <c r="AI44" s="153"/>
      <c r="AJ44" s="153"/>
      <c r="AK44" s="153">
        <f t="shared" si="49"/>
        <v>0</v>
      </c>
      <c r="AL44" s="153"/>
      <c r="AM44" s="176"/>
    </row>
    <row r="45" spans="1:39" ht="17" thickBot="1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1:39" ht="21" x14ac:dyDescent="0.2">
      <c r="A46" s="156" t="s">
        <v>31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8"/>
    </row>
    <row r="47" spans="1:39" ht="63.75" customHeight="1" x14ac:dyDescent="0.2">
      <c r="A47" s="150" t="s">
        <v>42</v>
      </c>
      <c r="B47" s="161" t="s">
        <v>97</v>
      </c>
      <c r="C47" s="66" t="s">
        <v>41</v>
      </c>
      <c r="D47" s="66" t="s">
        <v>92</v>
      </c>
      <c r="E47" s="66" t="s">
        <v>80</v>
      </c>
      <c r="F47" s="67" t="s">
        <v>32</v>
      </c>
      <c r="G47" s="66" t="s">
        <v>92</v>
      </c>
      <c r="H47" s="66" t="s">
        <v>80</v>
      </c>
      <c r="I47" s="67" t="s">
        <v>32</v>
      </c>
      <c r="J47" s="66" t="s">
        <v>92</v>
      </c>
      <c r="K47" s="66" t="s">
        <v>80</v>
      </c>
      <c r="L47" s="67" t="s">
        <v>32</v>
      </c>
      <c r="M47" s="66" t="s">
        <v>92</v>
      </c>
      <c r="N47" s="66" t="s">
        <v>80</v>
      </c>
      <c r="O47" s="67" t="s">
        <v>32</v>
      </c>
      <c r="P47" s="66" t="s">
        <v>92</v>
      </c>
      <c r="Q47" s="66" t="s">
        <v>80</v>
      </c>
      <c r="R47" s="67" t="s">
        <v>32</v>
      </c>
      <c r="S47" s="66" t="s">
        <v>92</v>
      </c>
      <c r="T47" s="66" t="s">
        <v>80</v>
      </c>
      <c r="U47" s="67" t="s">
        <v>32</v>
      </c>
      <c r="V47" s="66" t="s">
        <v>92</v>
      </c>
      <c r="W47" s="66" t="s">
        <v>80</v>
      </c>
      <c r="X47" s="67" t="s">
        <v>32</v>
      </c>
      <c r="Y47" s="66" t="s">
        <v>92</v>
      </c>
      <c r="Z47" s="66" t="s">
        <v>80</v>
      </c>
      <c r="AA47" s="67" t="s">
        <v>32</v>
      </c>
      <c r="AB47" s="66" t="s">
        <v>92</v>
      </c>
      <c r="AC47" s="66" t="s">
        <v>80</v>
      </c>
      <c r="AD47" s="67" t="s">
        <v>32</v>
      </c>
      <c r="AE47" s="66" t="s">
        <v>92</v>
      </c>
      <c r="AF47" s="66" t="s">
        <v>82</v>
      </c>
      <c r="AG47" s="67" t="s">
        <v>32</v>
      </c>
      <c r="AH47" s="66" t="s">
        <v>92</v>
      </c>
      <c r="AI47" s="66" t="s">
        <v>83</v>
      </c>
      <c r="AJ47" s="67" t="s">
        <v>32</v>
      </c>
      <c r="AK47" s="66" t="s">
        <v>92</v>
      </c>
      <c r="AL47" s="66" t="s">
        <v>84</v>
      </c>
      <c r="AM47" s="68" t="s">
        <v>32</v>
      </c>
    </row>
    <row r="48" spans="1:39" x14ac:dyDescent="0.2">
      <c r="A48" s="150"/>
      <c r="B48" s="161"/>
      <c r="C48" s="69">
        <v>0.3</v>
      </c>
      <c r="D48" s="72">
        <v>0</v>
      </c>
      <c r="E48" s="70">
        <v>1000000</v>
      </c>
      <c r="F48" s="70">
        <f>IF(D48&gt;0,E48*$C$48,0)</f>
        <v>0</v>
      </c>
      <c r="G48" s="72">
        <v>0</v>
      </c>
      <c r="H48" s="70">
        <v>1000000</v>
      </c>
      <c r="I48" s="70">
        <f t="shared" ref="I48" si="50">IF(G48&gt;0,H48*$C$48,0)</f>
        <v>0</v>
      </c>
      <c r="J48" s="72">
        <v>0</v>
      </c>
      <c r="K48" s="70">
        <v>1000000</v>
      </c>
      <c r="L48" s="70">
        <f t="shared" ref="L48" si="51">IF(J48&gt;0,K48*$C$48,0)</f>
        <v>0</v>
      </c>
      <c r="M48" s="72">
        <v>0</v>
      </c>
      <c r="N48" s="70">
        <v>1000000</v>
      </c>
      <c r="O48" s="70">
        <f t="shared" ref="O48" si="52">IF(M48&gt;0,N48*$C$48,0)</f>
        <v>0</v>
      </c>
      <c r="P48" s="72">
        <v>0</v>
      </c>
      <c r="Q48" s="70">
        <v>1000000</v>
      </c>
      <c r="R48" s="70">
        <f t="shared" ref="R48" si="53">IF(P48&gt;0,Q48*$C$48,0)</f>
        <v>0</v>
      </c>
      <c r="S48" s="72">
        <v>0</v>
      </c>
      <c r="T48" s="70">
        <v>1000000</v>
      </c>
      <c r="U48" s="70">
        <f t="shared" ref="U48" si="54">IF(S48&gt;0,T48*$C$48,0)</f>
        <v>0</v>
      </c>
      <c r="V48" s="72">
        <v>0</v>
      </c>
      <c r="W48" s="70">
        <v>1000000</v>
      </c>
      <c r="X48" s="70">
        <f t="shared" ref="X48" si="55">IF(V48&gt;0,W48*$C$48,0)</f>
        <v>0</v>
      </c>
      <c r="Y48" s="72">
        <v>0</v>
      </c>
      <c r="Z48" s="70">
        <v>1000000</v>
      </c>
      <c r="AA48" s="70">
        <f t="shared" ref="AA48" si="56">IF(Y48&gt;0,Z48*$C$48,0)</f>
        <v>0</v>
      </c>
      <c r="AB48" s="72">
        <v>0</v>
      </c>
      <c r="AC48" s="70">
        <v>1000000</v>
      </c>
      <c r="AD48" s="70">
        <f t="shared" ref="AD48" si="57">IF(AB48&gt;0,AC48*$C$48,0)</f>
        <v>0</v>
      </c>
      <c r="AE48" s="72">
        <v>0</v>
      </c>
      <c r="AF48" s="70">
        <v>1000000</v>
      </c>
      <c r="AG48" s="70">
        <f t="shared" ref="AG48" si="58">IF(AE48&gt;0,AF48*$C$48,0)</f>
        <v>0</v>
      </c>
      <c r="AH48" s="72">
        <v>0</v>
      </c>
      <c r="AI48" s="70">
        <v>1000000</v>
      </c>
      <c r="AJ48" s="70">
        <f t="shared" ref="AJ48" si="59">IF(AH48&gt;0,AI48*$C$48,0)</f>
        <v>0</v>
      </c>
      <c r="AK48" s="72">
        <v>0</v>
      </c>
      <c r="AL48" s="70">
        <v>1000000</v>
      </c>
      <c r="AM48" s="70">
        <f t="shared" ref="AM48" si="60">IF(AK48&gt;0,AL48*$C$48,0)</f>
        <v>0</v>
      </c>
    </row>
    <row r="49" spans="1:39" ht="20" thickBot="1" x14ac:dyDescent="0.25">
      <c r="A49" s="154" t="s">
        <v>34</v>
      </c>
      <c r="B49" s="155"/>
      <c r="C49" s="155"/>
      <c r="D49" s="153">
        <f>F48</f>
        <v>0</v>
      </c>
      <c r="E49" s="153"/>
      <c r="F49" s="153"/>
      <c r="G49" s="153">
        <f t="shared" ref="G49" si="61">I48</f>
        <v>0</v>
      </c>
      <c r="H49" s="153"/>
      <c r="I49" s="153"/>
      <c r="J49" s="153">
        <f t="shared" ref="J49" si="62">L48</f>
        <v>0</v>
      </c>
      <c r="K49" s="153"/>
      <c r="L49" s="153"/>
      <c r="M49" s="153">
        <f t="shared" ref="M49" si="63">O48</f>
        <v>0</v>
      </c>
      <c r="N49" s="153"/>
      <c r="O49" s="153"/>
      <c r="P49" s="153">
        <f t="shared" ref="P49" si="64">R48</f>
        <v>0</v>
      </c>
      <c r="Q49" s="153"/>
      <c r="R49" s="153"/>
      <c r="S49" s="153">
        <f t="shared" ref="S49" si="65">U48</f>
        <v>0</v>
      </c>
      <c r="T49" s="153"/>
      <c r="U49" s="153"/>
      <c r="V49" s="153">
        <f t="shared" ref="V49" si="66">X48</f>
        <v>0</v>
      </c>
      <c r="W49" s="153"/>
      <c r="X49" s="153"/>
      <c r="Y49" s="153">
        <f t="shared" ref="Y49" si="67">AA48</f>
        <v>0</v>
      </c>
      <c r="Z49" s="153"/>
      <c r="AA49" s="153"/>
      <c r="AB49" s="153">
        <f t="shared" ref="AB49" si="68">AD48</f>
        <v>0</v>
      </c>
      <c r="AC49" s="153"/>
      <c r="AD49" s="153"/>
      <c r="AE49" s="153">
        <f t="shared" ref="AE49" si="69">AG48</f>
        <v>0</v>
      </c>
      <c r="AF49" s="153"/>
      <c r="AG49" s="153"/>
      <c r="AH49" s="153">
        <f t="shared" ref="AH49" si="70">AJ48</f>
        <v>0</v>
      </c>
      <c r="AI49" s="153"/>
      <c r="AJ49" s="153"/>
      <c r="AK49" s="153">
        <f t="shared" ref="AK49" si="71">AM48</f>
        <v>0</v>
      </c>
      <c r="AL49" s="153"/>
      <c r="AM49" s="176"/>
    </row>
    <row r="50" spans="1:39" ht="17" thickBot="1" x14ac:dyDescent="0.25"/>
    <row r="51" spans="1:39" ht="22" thickBot="1" x14ac:dyDescent="0.25">
      <c r="A51" s="159" t="s">
        <v>85</v>
      </c>
      <c r="B51" s="160"/>
      <c r="C51" s="160"/>
      <c r="D51" s="152">
        <f>IF((D40-D44-D49)&lt;0,0,D40-D44-D49)</f>
        <v>0</v>
      </c>
      <c r="E51" s="152"/>
      <c r="F51" s="152"/>
      <c r="G51" s="152">
        <f t="shared" ref="G51" si="72">IF((G40-G44-G49)&lt;0,0,G40-G44-G49)</f>
        <v>0</v>
      </c>
      <c r="H51" s="152"/>
      <c r="I51" s="152"/>
      <c r="J51" s="152">
        <f t="shared" ref="J51" si="73">IF((J40-J44-J49)&lt;0,0,J40-J44-J49)</f>
        <v>0</v>
      </c>
      <c r="K51" s="152"/>
      <c r="L51" s="152"/>
      <c r="M51" s="152">
        <f t="shared" ref="M51" si="74">IF((M40-M44-M49)&lt;0,0,M40-M44-M49)</f>
        <v>0</v>
      </c>
      <c r="N51" s="152"/>
      <c r="O51" s="152"/>
      <c r="P51" s="152">
        <f t="shared" ref="P51" si="75">IF((P40-P44-P49)&lt;0,0,P40-P44-P49)</f>
        <v>0</v>
      </c>
      <c r="Q51" s="152"/>
      <c r="R51" s="152"/>
      <c r="S51" s="152">
        <f t="shared" ref="S51" si="76">IF((S40-S44-S49)&lt;0,0,S40-S44-S49)</f>
        <v>0</v>
      </c>
      <c r="T51" s="152"/>
      <c r="U51" s="152"/>
      <c r="V51" s="152">
        <f t="shared" ref="V51" si="77">IF((V40-V44-V49)&lt;0,0,V40-V44-V49)</f>
        <v>0</v>
      </c>
      <c r="W51" s="152"/>
      <c r="X51" s="152"/>
      <c r="Y51" s="152">
        <f t="shared" ref="Y51" si="78">IF((Y40-Y44-Y49)&lt;0,0,Y40-Y44-Y49)</f>
        <v>0</v>
      </c>
      <c r="Z51" s="152"/>
      <c r="AA51" s="152"/>
      <c r="AB51" s="152">
        <f>IF((AB40-AB44-AB49)&lt;0,0,AB40-AB44-AB49)</f>
        <v>0</v>
      </c>
      <c r="AC51" s="152"/>
      <c r="AD51" s="152"/>
      <c r="AE51" s="152">
        <f t="shared" ref="AE51" si="79">IF((AE40-AE44-AE49)&lt;0,0,AE40-AE44-AE49)</f>
        <v>0</v>
      </c>
      <c r="AF51" s="152"/>
      <c r="AG51" s="152"/>
      <c r="AH51" s="152">
        <f t="shared" ref="AH51" si="80">IF((AH40-AH44-AH49)&lt;0,0,AH40-AH44-AH49)</f>
        <v>0</v>
      </c>
      <c r="AI51" s="152"/>
      <c r="AJ51" s="152"/>
      <c r="AK51" s="152">
        <f t="shared" ref="AK51" si="81">IF((AK40-AK44-AK49)&lt;0,0,AK40-AK44-AK49)</f>
        <v>0</v>
      </c>
      <c r="AL51" s="152"/>
      <c r="AM51" s="152"/>
    </row>
    <row r="52" spans="1:39" ht="17" thickBot="1" x14ac:dyDescent="0.25"/>
    <row r="53" spans="1:39" ht="21" x14ac:dyDescent="0.2">
      <c r="A53" s="156" t="s">
        <v>35</v>
      </c>
      <c r="B53" s="157"/>
      <c r="C53" s="157"/>
      <c r="D53" s="157"/>
      <c r="E53" s="157"/>
      <c r="F53" s="158"/>
      <c r="H53" s="71"/>
    </row>
    <row r="54" spans="1:39" ht="22" thickBot="1" x14ac:dyDescent="0.25">
      <c r="A54" s="135" t="s">
        <v>44</v>
      </c>
      <c r="B54" s="136"/>
      <c r="C54" s="136"/>
      <c r="D54" s="137">
        <f>SUM(D51:AM51)</f>
        <v>0</v>
      </c>
      <c r="E54" s="137"/>
      <c r="F54" s="138"/>
      <c r="G54" s="48" t="s">
        <v>93</v>
      </c>
    </row>
    <row r="55" spans="1:39" ht="16" customHeight="1" x14ac:dyDescent="0.2">
      <c r="D55" s="133" t="s">
        <v>95</v>
      </c>
      <c r="E55" s="133"/>
      <c r="F55" s="133"/>
    </row>
    <row r="56" spans="1:39" x14ac:dyDescent="0.2">
      <c r="D56" s="134"/>
      <c r="E56" s="134"/>
      <c r="F56" s="134"/>
    </row>
    <row r="57" spans="1:39" x14ac:dyDescent="0.2">
      <c r="D57" s="134"/>
      <c r="E57" s="134"/>
      <c r="F57" s="134"/>
    </row>
    <row r="58" spans="1:39" x14ac:dyDescent="0.2">
      <c r="D58" s="134"/>
      <c r="E58" s="134"/>
      <c r="F58" s="134"/>
    </row>
    <row r="59" spans="1:39" x14ac:dyDescent="0.2">
      <c r="D59" s="134"/>
      <c r="E59" s="134"/>
      <c r="F59" s="134"/>
    </row>
    <row r="60" spans="1:39" x14ac:dyDescent="0.2">
      <c r="D60" s="134"/>
      <c r="E60" s="134"/>
      <c r="F60" s="134"/>
    </row>
    <row r="61" spans="1:39" x14ac:dyDescent="0.2">
      <c r="D61" s="132" t="s">
        <v>94</v>
      </c>
      <c r="E61" s="132"/>
      <c r="F61" s="132"/>
    </row>
    <row r="62" spans="1:39" x14ac:dyDescent="0.2">
      <c r="D62" s="132"/>
      <c r="E62" s="132"/>
      <c r="F62" s="132"/>
    </row>
    <row r="63" spans="1:39" x14ac:dyDescent="0.2">
      <c r="D63" s="132"/>
      <c r="E63" s="132"/>
      <c r="F63" s="132"/>
    </row>
    <row r="64" spans="1:39" x14ac:dyDescent="0.2">
      <c r="D64" s="132"/>
      <c r="E64" s="132"/>
      <c r="F64" s="132"/>
    </row>
    <row r="65" spans="4:6" x14ac:dyDescent="0.2">
      <c r="D65" s="132"/>
      <c r="E65" s="132"/>
      <c r="F65" s="132"/>
    </row>
  </sheetData>
  <sheetProtection algorithmName="SHA-512" hashValue="fBetEbTozhx/pppUAarwbP5JM/8DbcJcODlb1N0L+7gHQEEWmSl8R1I8Nog9Rz0wTQumR8alc4IkNXD3SocMlg==" saltValue="+Rcs13cxM0Jebt3kumDONg==" spinCount="100000" sheet="1" objects="1" scenarios="1"/>
  <dataConsolidate/>
  <mergeCells count="137">
    <mergeCell ref="AE51:AG51"/>
    <mergeCell ref="AH51:AJ51"/>
    <mergeCell ref="AK51:AM51"/>
    <mergeCell ref="AE43:AG43"/>
    <mergeCell ref="AH43:AJ43"/>
    <mergeCell ref="AK43:AM43"/>
    <mergeCell ref="AE44:AG44"/>
    <mergeCell ref="AH44:AJ44"/>
    <mergeCell ref="AK44:AM44"/>
    <mergeCell ref="A46:AM46"/>
    <mergeCell ref="AE49:AG49"/>
    <mergeCell ref="AH49:AJ49"/>
    <mergeCell ref="AK49:AM49"/>
    <mergeCell ref="P43:R43"/>
    <mergeCell ref="S43:U43"/>
    <mergeCell ref="S51:U51"/>
    <mergeCell ref="V51:X51"/>
    <mergeCell ref="Y51:AA51"/>
    <mergeCell ref="AB51:AD51"/>
    <mergeCell ref="V49:X49"/>
    <mergeCell ref="Y49:AA49"/>
    <mergeCell ref="AB49:AD49"/>
    <mergeCell ref="S49:U49"/>
    <mergeCell ref="V44:X44"/>
    <mergeCell ref="AK36:AM36"/>
    <mergeCell ref="D35:AM35"/>
    <mergeCell ref="D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B36:AD36"/>
    <mergeCell ref="AE38:AG38"/>
    <mergeCell ref="AE39:AG39"/>
    <mergeCell ref="AE40:AG40"/>
    <mergeCell ref="AH38:AJ38"/>
    <mergeCell ref="AK38:AM38"/>
    <mergeCell ref="AH39:AJ39"/>
    <mergeCell ref="AK39:AM39"/>
    <mergeCell ref="AH40:AJ40"/>
    <mergeCell ref="AK40:AM40"/>
    <mergeCell ref="A22:C22"/>
    <mergeCell ref="G38:I38"/>
    <mergeCell ref="D38:F38"/>
    <mergeCell ref="B38:C38"/>
    <mergeCell ref="Y36:AA36"/>
    <mergeCell ref="V36:X36"/>
    <mergeCell ref="J36:L36"/>
    <mergeCell ref="G36:I36"/>
    <mergeCell ref="D36:F36"/>
    <mergeCell ref="M36:O36"/>
    <mergeCell ref="P36:R36"/>
    <mergeCell ref="S36:U36"/>
    <mergeCell ref="M38:O38"/>
    <mergeCell ref="P38:R38"/>
    <mergeCell ref="S38:U38"/>
    <mergeCell ref="J38:L38"/>
    <mergeCell ref="V38:X38"/>
    <mergeCell ref="Y38:AA38"/>
    <mergeCell ref="AB38:AD38"/>
    <mergeCell ref="A37:AM37"/>
    <mergeCell ref="AE36:AG36"/>
    <mergeCell ref="AH36:AJ36"/>
    <mergeCell ref="A38:A39"/>
    <mergeCell ref="D39:F39"/>
    <mergeCell ref="B39:C39"/>
    <mergeCell ref="A42:AM42"/>
    <mergeCell ref="B43:C43"/>
    <mergeCell ref="A41:AD41"/>
    <mergeCell ref="J40:L40"/>
    <mergeCell ref="G40:I40"/>
    <mergeCell ref="D40:F40"/>
    <mergeCell ref="A40:C40"/>
    <mergeCell ref="AB43:AD43"/>
    <mergeCell ref="Y43:AA43"/>
    <mergeCell ref="V43:X43"/>
    <mergeCell ref="J43:L43"/>
    <mergeCell ref="G43:I43"/>
    <mergeCell ref="D43:F43"/>
    <mergeCell ref="M40:O40"/>
    <mergeCell ref="P40:R40"/>
    <mergeCell ref="S40:U40"/>
    <mergeCell ref="M43:O43"/>
    <mergeCell ref="P44:R44"/>
    <mergeCell ref="A49:C49"/>
    <mergeCell ref="P49:R49"/>
    <mergeCell ref="S39:U39"/>
    <mergeCell ref="V39:X39"/>
    <mergeCell ref="Y39:AA39"/>
    <mergeCell ref="AB39:AD39"/>
    <mergeCell ref="A53:F53"/>
    <mergeCell ref="D51:F51"/>
    <mergeCell ref="G51:I51"/>
    <mergeCell ref="A51:C51"/>
    <mergeCell ref="B47:B48"/>
    <mergeCell ref="M49:O49"/>
    <mergeCell ref="Y44:AA44"/>
    <mergeCell ref="AB44:AD44"/>
    <mergeCell ref="AB40:AD40"/>
    <mergeCell ref="V40:X40"/>
    <mergeCell ref="Y40:AA40"/>
    <mergeCell ref="S44:U44"/>
    <mergeCell ref="D44:F44"/>
    <mergeCell ref="A44:C44"/>
    <mergeCell ref="J44:L44"/>
    <mergeCell ref="G44:I44"/>
    <mergeCell ref="D61:F65"/>
    <mergeCell ref="D55:F60"/>
    <mergeCell ref="A54:C54"/>
    <mergeCell ref="D54:F54"/>
    <mergeCell ref="B7:F8"/>
    <mergeCell ref="B10:R10"/>
    <mergeCell ref="C14:Q14"/>
    <mergeCell ref="D15:I15"/>
    <mergeCell ref="J15:L15"/>
    <mergeCell ref="M15:Q15"/>
    <mergeCell ref="D16:I16"/>
    <mergeCell ref="K16:Q16"/>
    <mergeCell ref="A47:A48"/>
    <mergeCell ref="G39:I39"/>
    <mergeCell ref="J39:L39"/>
    <mergeCell ref="M39:O39"/>
    <mergeCell ref="P39:R39"/>
    <mergeCell ref="J51:L51"/>
    <mergeCell ref="M51:O51"/>
    <mergeCell ref="P51:R51"/>
    <mergeCell ref="D49:F49"/>
    <mergeCell ref="G49:I49"/>
    <mergeCell ref="J49:L49"/>
    <mergeCell ref="M44:O44"/>
  </mergeCells>
  <phoneticPr fontId="20" type="noConversion"/>
  <dataValidations count="10">
    <dataValidation type="decimal" allowBlank="1" showInputMessage="1" showErrorMessage="1" errorTitle="Valor errado" error="Sólo utilice valores mayores a cero y menores o iguales a 1." promptTitle="Porcentaje de renta" prompt="Valor establecido en 1%" sqref="C24" xr:uid="{7EBC84BD-919E-4500-A196-2F28A611527F}">
      <formula1>1E-20</formula1>
      <formula2>0.01</formula2>
    </dataValidation>
    <dataValidation type="custom" allowBlank="1" showInputMessage="1" showErrorMessage="1" errorTitle="No diligencie" error="Se calcula sólo" promptTitle="Incidencia del suelo" prompt="Dependiendo de la restricción se define una incidencia del valor del suelo de la actividad." sqref="C30" xr:uid="{EEBFC8D4-B7BC-4955-A655-C53539ACB1BB}">
      <formula1>+IF(C27="Alto",0.1,IF(C27="Medio",0.55,1))</formula1>
    </dataValidation>
    <dataValidation type="custom" showInputMessage="1" showErrorMessage="1" errorTitle="No diligencie" error="Se calcula sólo" promptTitle="Factor inductivo de renta." prompt="Esta celda no se debe diligenciar. _x000a__x000a__x000a__x000a__x000a_Es el valor inductivo de renta derivado del vlaor de renta definido para el proyecto." sqref="C28" xr:uid="{1E6AADE9-DC3F-4960-B2F6-D8C90C67D309}">
      <formula1>+C24</formula1>
    </dataValidation>
    <dataValidation type="custom" allowBlank="1" showInputMessage="1" showErrorMessage="1" errorTitle="No diligencie" error="Se calcula sólo" promptTitle="Factor de restricción" prompt="No se diligencia esta celda._x000a__x000a_Resulta de la definición de las restricciones y efectos en el territorio." sqref="C29" xr:uid="{CE332DBB-534D-475A-9372-C0F8BEBB4DB5}">
      <formula1>1/C30</formula1>
    </dataValidation>
    <dataValidation type="whole" errorStyle="information" operator="greaterThan" allowBlank="1" showInputMessage="1" showErrorMessage="1" errorTitle="Valor numérico" error="No puede ser letras o símbolos" promptTitle="Valor de referencia del suelo" prompt="Valor de referencia del suelo. Se diligencia el valor de mercado por metro cuadrado de la zona donde se ubica el Espacio Público a entregar." sqref="D23" xr:uid="{A427C96B-FF2C-4AFE-A885-65B56137C04D}">
      <formula1>0</formula1>
    </dataValidation>
    <dataValidation allowBlank="1" showInputMessage="1" showErrorMessage="1" promptTitle="Área Útil" prompt="Es el área que será administrada por el ente particular y que será objeto de aprovechamiento económico." sqref="D25:D26" xr:uid="{4762A6A8-3ADE-4949-BC9F-FC07EBED56DC}"/>
    <dataValidation allowBlank="1" showInputMessage="1" showErrorMessage="1" promptTitle="Área" prompt="Es el área que será administrada por el ente particular y que será objeto de aprovechamiento económico." sqref="C25" xr:uid="{386D0F7A-FE4D-4E22-8033-FFA9DE8D5835}"/>
    <dataValidation allowBlank="1" showInputMessage="1" showErrorMessage="1" promptTitle="Dias" prompt="Días en que se entregará el Espacio Público para aprovechamiento económico." sqref="C26" xr:uid="{ED8756CF-0E72-7248-9E98-9ADDABA82F5E}"/>
    <dataValidation type="whole" errorStyle="information" operator="greaterThan" allowBlank="1" showInputMessage="1" showErrorMessage="1" errorTitle="Valor numérico" error="No puede ser letras o símbolos" promptTitle="Valor de referencia del suelo" prompt="Se toma como base la información publicada en la plataforma de Mapas Bogotá_IDECA, sobre los valores comerciales por m2 que se promedian en los alrededores del área donde se desarrollará la estrategia de Bogotá a Cielo Abierto 2.0." sqref="C23" xr:uid="{EEF63521-8011-9045-B7DD-2856D7804962}">
      <formula1>0</formula1>
    </dataValidation>
    <dataValidation type="whole" allowBlank="1" showInputMessage="1" showErrorMessage="1" prompt="Para obtener el descuento en la zona, se debe vincular formalmente al menos una persona en condición de vulnerabilidad." sqref="D48 G48 J48 M48 P48 S48 V48 Y48 AB48 AE48 AH48 AK48" xr:uid="{0C7E72DF-18A5-7146-8179-F1C4F3C31D91}">
      <formula1>0</formula1>
      <formula2>1000</formula2>
    </dataValidation>
  </dataValidations>
  <pageMargins left="0.7" right="0.7" top="0.75" bottom="0.75" header="0.3" footer="0.3"/>
  <pageSetup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Restricción de la actividad" prompt="El valor a utilizar supone una incidencia del 10% para una ocupación de alto nivel restrictivo, del 15% para una restricción media y 20% para una restricción baja. " xr:uid="{6710251C-DFED-4A68-AB84-90CC3EE1E54A}">
          <x14:formula1>
            <xm:f>AUXILIAR!$C$17:$C$19</xm:f>
          </x14:formula1>
          <xm:sqref>D27</xm:sqref>
        </x14:dataValidation>
        <x14:dataValidation type="list" allowBlank="1" showInputMessage="1" showErrorMessage="1" promptTitle="Restricción de la actividad" prompt="El valor a utilizar supone una incidencia del 5% para una solicitud inferior a 30 dias. Para las solicitudes mayores a 30 dias se aplica una incidendia del 10% para una restricción alta, del 30% para una restricción media y 60% para una restricción baja." xr:uid="{87EA2836-60BD-6F4C-8743-ED9A36099A35}">
          <x14:formula1>
            <xm:f>AUXILIAR!$C$17:$C$20</xm:f>
          </x14:formula1>
          <xm:sqref>C27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F8C37-3FE4-7A47-B57A-BEE6179726AA}">
  <dimension ref="A1:AM55"/>
  <sheetViews>
    <sheetView showGridLines="0" zoomScaleNormal="100" workbookViewId="0">
      <selection activeCell="F12" sqref="F12"/>
    </sheetView>
  </sheetViews>
  <sheetFormatPr baseColWidth="10" defaultColWidth="11" defaultRowHeight="16" x14ac:dyDescent="0.2"/>
  <cols>
    <col min="1" max="1" width="40.5" style="48" customWidth="1"/>
    <col min="2" max="2" width="55.1640625" style="48" customWidth="1"/>
    <col min="3" max="3" width="14.5" style="48" bestFit="1" customWidth="1"/>
    <col min="4" max="4" width="10" style="48" bestFit="1" customWidth="1"/>
    <col min="5" max="5" width="15.6640625" style="48" bestFit="1" customWidth="1"/>
    <col min="6" max="6" width="19" style="48" customWidth="1"/>
    <col min="7" max="7" width="10" style="48" bestFit="1" customWidth="1"/>
    <col min="8" max="8" width="15.6640625" style="48" bestFit="1" customWidth="1"/>
    <col min="9" max="9" width="19" style="48" customWidth="1"/>
    <col min="10" max="10" width="10.5" style="48" bestFit="1" customWidth="1"/>
    <col min="11" max="11" width="15.6640625" style="48" bestFit="1" customWidth="1"/>
    <col min="12" max="12" width="19" style="48" customWidth="1"/>
    <col min="13" max="13" width="10" style="48" bestFit="1" customWidth="1"/>
    <col min="14" max="14" width="15.6640625" style="48" bestFit="1" customWidth="1"/>
    <col min="15" max="15" width="19" style="48" customWidth="1"/>
    <col min="16" max="16" width="10" style="48" bestFit="1" customWidth="1"/>
    <col min="17" max="17" width="15.6640625" style="48" bestFit="1" customWidth="1"/>
    <col min="18" max="18" width="19" style="48" customWidth="1"/>
    <col min="19" max="19" width="10" style="48" bestFit="1" customWidth="1"/>
    <col min="20" max="20" width="15.6640625" style="48" bestFit="1" customWidth="1"/>
    <col min="21" max="21" width="19" style="48" customWidth="1"/>
    <col min="22" max="22" width="10" style="48" bestFit="1" customWidth="1"/>
    <col min="23" max="23" width="15.6640625" style="48" bestFit="1" customWidth="1"/>
    <col min="24" max="24" width="19" style="48" customWidth="1"/>
    <col min="25" max="25" width="10" style="48" bestFit="1" customWidth="1"/>
    <col min="26" max="26" width="15.6640625" style="48" bestFit="1" customWidth="1"/>
    <col min="27" max="27" width="19" style="48" customWidth="1"/>
    <col min="28" max="28" width="10" style="48" bestFit="1" customWidth="1"/>
    <col min="29" max="29" width="15.6640625" style="48" bestFit="1" customWidth="1"/>
    <col min="30" max="30" width="19" style="48" customWidth="1"/>
    <col min="31" max="31" width="10" style="48" bestFit="1" customWidth="1"/>
    <col min="32" max="32" width="15.6640625" style="48" bestFit="1" customWidth="1"/>
    <col min="33" max="33" width="17" style="48" customWidth="1"/>
    <col min="34" max="34" width="10" style="48" bestFit="1" customWidth="1"/>
    <col min="35" max="35" width="15.6640625" style="48" bestFit="1" customWidth="1"/>
    <col min="36" max="36" width="17.33203125" style="48" customWidth="1"/>
    <col min="37" max="37" width="10" style="48" bestFit="1" customWidth="1"/>
    <col min="38" max="38" width="15.6640625" style="48" bestFit="1" customWidth="1"/>
    <col min="39" max="39" width="17.83203125" style="48" customWidth="1"/>
    <col min="40" max="16384" width="11" style="48"/>
  </cols>
  <sheetData>
    <row r="1" spans="2:18" ht="17" thickBot="1" x14ac:dyDescent="0.25"/>
    <row r="2" spans="2:18" ht="17" thickTop="1" x14ac:dyDescent="0.2"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1"/>
    </row>
    <row r="3" spans="2:18" x14ac:dyDescent="0.2">
      <c r="B3" s="52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4"/>
    </row>
    <row r="4" spans="2:18" x14ac:dyDescent="0.2">
      <c r="B4" s="52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4"/>
    </row>
    <row r="5" spans="2:18" x14ac:dyDescent="0.2"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4"/>
    </row>
    <row r="6" spans="2:18" x14ac:dyDescent="0.2">
      <c r="B6" s="52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4"/>
    </row>
    <row r="7" spans="2:18" x14ac:dyDescent="0.2">
      <c r="B7" s="139"/>
      <c r="C7" s="140"/>
      <c r="D7" s="140"/>
      <c r="E7" s="140"/>
      <c r="F7" s="140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4"/>
    </row>
    <row r="8" spans="2:18" ht="17" thickBot="1" x14ac:dyDescent="0.25">
      <c r="B8" s="141"/>
      <c r="C8" s="142"/>
      <c r="D8" s="142"/>
      <c r="E8" s="142"/>
      <c r="F8" s="142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6"/>
    </row>
    <row r="9" spans="2:18" ht="17" thickTop="1" x14ac:dyDescent="0.2">
      <c r="B9" s="5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4"/>
    </row>
    <row r="10" spans="2:18" ht="24" x14ac:dyDescent="0.2">
      <c r="B10" s="110" t="s">
        <v>88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2"/>
    </row>
    <row r="11" spans="2:18" x14ac:dyDescent="0.2"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4"/>
    </row>
    <row r="12" spans="2:18" x14ac:dyDescent="0.2">
      <c r="B12" s="5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4"/>
    </row>
    <row r="13" spans="2:18" x14ac:dyDescent="0.2">
      <c r="B13" s="5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4"/>
    </row>
    <row r="14" spans="2:18" ht="24" customHeight="1" x14ac:dyDescent="0.2">
      <c r="B14" s="52"/>
      <c r="C14" s="143" t="s">
        <v>2</v>
      </c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54"/>
    </row>
    <row r="15" spans="2:18" s="3" customFormat="1" ht="26.25" customHeight="1" x14ac:dyDescent="0.25">
      <c r="B15" s="1"/>
      <c r="C15" s="57" t="s">
        <v>3</v>
      </c>
      <c r="D15" s="144"/>
      <c r="E15" s="144"/>
      <c r="F15" s="144"/>
      <c r="G15" s="144"/>
      <c r="H15" s="144"/>
      <c r="I15" s="144"/>
      <c r="J15" s="145" t="s">
        <v>4</v>
      </c>
      <c r="K15" s="146"/>
      <c r="L15" s="147"/>
      <c r="M15" s="148"/>
      <c r="N15" s="148"/>
      <c r="O15" s="148"/>
      <c r="P15" s="148"/>
      <c r="Q15" s="148"/>
      <c r="R15" s="2"/>
    </row>
    <row r="16" spans="2:18" ht="22" x14ac:dyDescent="0.2">
      <c r="B16" s="52"/>
      <c r="C16" s="57" t="s">
        <v>5</v>
      </c>
      <c r="D16" s="144"/>
      <c r="E16" s="144"/>
      <c r="F16" s="144"/>
      <c r="G16" s="144"/>
      <c r="H16" s="144"/>
      <c r="I16" s="144"/>
      <c r="J16" s="57" t="s">
        <v>6</v>
      </c>
      <c r="K16" s="149"/>
      <c r="L16" s="149"/>
      <c r="M16" s="149"/>
      <c r="N16" s="149"/>
      <c r="O16" s="149"/>
      <c r="P16" s="149"/>
      <c r="Q16" s="149"/>
      <c r="R16" s="54"/>
    </row>
    <row r="17" spans="1:18" ht="15.75" customHeight="1" x14ac:dyDescent="0.2">
      <c r="B17" s="52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3"/>
      <c r="N17" s="53"/>
      <c r="O17" s="53"/>
      <c r="P17" s="53"/>
      <c r="Q17" s="53"/>
      <c r="R17" s="54"/>
    </row>
    <row r="18" spans="1:18" x14ac:dyDescent="0.2">
      <c r="B18" s="52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4"/>
    </row>
    <row r="19" spans="1:18" ht="31" x14ac:dyDescent="0.35">
      <c r="B19" s="52"/>
      <c r="C19" s="10" t="s">
        <v>7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4"/>
    </row>
    <row r="20" spans="1:18" ht="17" thickBot="1" x14ac:dyDescent="0.25">
      <c r="B20" s="59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6"/>
    </row>
    <row r="21" spans="1:18" ht="18" thickTop="1" thickBot="1" x14ac:dyDescent="0.25"/>
    <row r="22" spans="1:18" ht="19" x14ac:dyDescent="0.2">
      <c r="A22" s="168" t="s">
        <v>25</v>
      </c>
      <c r="B22" s="169"/>
      <c r="C22" s="170"/>
    </row>
    <row r="23" spans="1:18" ht="17" x14ac:dyDescent="0.2">
      <c r="A23" s="46" t="s">
        <v>8</v>
      </c>
      <c r="B23" s="73" t="s">
        <v>26</v>
      </c>
      <c r="C23" s="74">
        <v>0</v>
      </c>
      <c r="E23" s="53"/>
    </row>
    <row r="24" spans="1:18" ht="17" x14ac:dyDescent="0.2">
      <c r="A24" s="46" t="s">
        <v>19</v>
      </c>
      <c r="B24" s="73" t="s">
        <v>27</v>
      </c>
      <c r="C24" s="75">
        <v>0.01</v>
      </c>
    </row>
    <row r="25" spans="1:18" ht="17" x14ac:dyDescent="0.2">
      <c r="A25" s="46" t="s">
        <v>12</v>
      </c>
      <c r="B25" s="73" t="s">
        <v>13</v>
      </c>
      <c r="C25" s="76">
        <v>0</v>
      </c>
    </row>
    <row r="26" spans="1:18" ht="51" x14ac:dyDescent="0.2">
      <c r="A26" s="46" t="s">
        <v>43</v>
      </c>
      <c r="B26" s="73" t="s">
        <v>87</v>
      </c>
      <c r="C26" s="76">
        <v>0</v>
      </c>
    </row>
    <row r="27" spans="1:18" ht="17" x14ac:dyDescent="0.2">
      <c r="A27" s="46" t="s">
        <v>15</v>
      </c>
      <c r="B27" s="73" t="s">
        <v>16</v>
      </c>
      <c r="C27" s="77" t="s">
        <v>39</v>
      </c>
    </row>
    <row r="28" spans="1:18" hidden="1" x14ac:dyDescent="0.2">
      <c r="A28" s="46" t="s">
        <v>19</v>
      </c>
      <c r="B28" s="47" t="s">
        <v>20</v>
      </c>
      <c r="C28" s="60">
        <f>+C24</f>
        <v>0.01</v>
      </c>
    </row>
    <row r="29" spans="1:18" hidden="1" x14ac:dyDescent="0.2">
      <c r="A29" s="46" t="s">
        <v>21</v>
      </c>
      <c r="B29" s="47" t="s">
        <v>22</v>
      </c>
      <c r="C29" s="61">
        <f>1/C30</f>
        <v>1.6666666666666667</v>
      </c>
    </row>
    <row r="30" spans="1:18" ht="17" hidden="1" thickBot="1" x14ac:dyDescent="0.25">
      <c r="A30" s="62" t="s">
        <v>23</v>
      </c>
      <c r="B30" s="63" t="s">
        <v>24</v>
      </c>
      <c r="C30" s="64">
        <f>+IF(C27="Dias",0.05,IF(C27="Alto",0.1,IF(C27="Medio",0.3,0.6)))</f>
        <v>0.6</v>
      </c>
    </row>
    <row r="34" spans="1:39" hidden="1" x14ac:dyDescent="0.2">
      <c r="D34" s="174">
        <v>1</v>
      </c>
      <c r="E34" s="174"/>
      <c r="F34" s="174"/>
      <c r="G34" s="174">
        <v>2</v>
      </c>
      <c r="H34" s="174"/>
      <c r="I34" s="174"/>
      <c r="J34" s="174">
        <v>3</v>
      </c>
      <c r="K34" s="174"/>
      <c r="L34" s="174"/>
      <c r="M34" s="174">
        <v>4</v>
      </c>
      <c r="N34" s="174"/>
      <c r="O34" s="174"/>
      <c r="P34" s="174">
        <v>5</v>
      </c>
      <c r="Q34" s="174"/>
      <c r="R34" s="174"/>
      <c r="S34" s="174">
        <v>6</v>
      </c>
      <c r="T34" s="174"/>
      <c r="U34" s="174"/>
      <c r="V34" s="174">
        <v>7</v>
      </c>
      <c r="W34" s="174"/>
      <c r="X34" s="174"/>
      <c r="Y34" s="174">
        <v>8</v>
      </c>
      <c r="Z34" s="174"/>
      <c r="AA34" s="174"/>
      <c r="AB34" s="174">
        <v>9</v>
      </c>
      <c r="AC34" s="174"/>
      <c r="AD34" s="174"/>
      <c r="AE34" s="174">
        <v>10</v>
      </c>
      <c r="AF34" s="174"/>
      <c r="AG34" s="174"/>
      <c r="AH34" s="174">
        <v>11</v>
      </c>
      <c r="AI34" s="174"/>
      <c r="AJ34" s="174"/>
      <c r="AK34" s="174">
        <v>12</v>
      </c>
      <c r="AL34" s="174"/>
      <c r="AM34" s="174"/>
    </row>
    <row r="35" spans="1:39" ht="24" x14ac:dyDescent="0.3">
      <c r="D35" s="172" t="s">
        <v>74</v>
      </c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</row>
    <row r="36" spans="1:39" ht="22" thickBot="1" x14ac:dyDescent="0.3">
      <c r="D36" s="164" t="s">
        <v>65</v>
      </c>
      <c r="E36" s="164"/>
      <c r="F36" s="164"/>
      <c r="G36" s="164" t="s">
        <v>66</v>
      </c>
      <c r="H36" s="164"/>
      <c r="I36" s="164"/>
      <c r="J36" s="164" t="s">
        <v>67</v>
      </c>
      <c r="K36" s="164"/>
      <c r="L36" s="164"/>
      <c r="M36" s="164" t="s">
        <v>68</v>
      </c>
      <c r="N36" s="164"/>
      <c r="O36" s="164"/>
      <c r="P36" s="164" t="s">
        <v>69</v>
      </c>
      <c r="Q36" s="164"/>
      <c r="R36" s="164"/>
      <c r="S36" s="164" t="s">
        <v>70</v>
      </c>
      <c r="T36" s="164"/>
      <c r="U36" s="164"/>
      <c r="V36" s="164" t="s">
        <v>71</v>
      </c>
      <c r="W36" s="164"/>
      <c r="X36" s="164"/>
      <c r="Y36" s="164" t="s">
        <v>72</v>
      </c>
      <c r="Z36" s="164"/>
      <c r="AA36" s="164"/>
      <c r="AB36" s="164" t="s">
        <v>73</v>
      </c>
      <c r="AC36" s="164"/>
      <c r="AD36" s="164"/>
      <c r="AE36" s="164" t="s">
        <v>75</v>
      </c>
      <c r="AF36" s="164"/>
      <c r="AG36" s="164"/>
      <c r="AH36" s="164" t="s">
        <v>76</v>
      </c>
      <c r="AI36" s="164"/>
      <c r="AJ36" s="164"/>
      <c r="AK36" s="164" t="s">
        <v>77</v>
      </c>
      <c r="AL36" s="164"/>
      <c r="AM36" s="164"/>
    </row>
    <row r="37" spans="1:39" ht="21" x14ac:dyDescent="0.2">
      <c r="A37" s="156" t="s">
        <v>0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8"/>
    </row>
    <row r="38" spans="1:39" ht="39.75" customHeight="1" x14ac:dyDescent="0.2">
      <c r="A38" s="150" t="s">
        <v>1</v>
      </c>
      <c r="B38" s="171" t="s">
        <v>78</v>
      </c>
      <c r="C38" s="171"/>
      <c r="D38" s="163">
        <f>IF(D34&lt;=$C$26,30,0)</f>
        <v>0</v>
      </c>
      <c r="E38" s="163"/>
      <c r="F38" s="163"/>
      <c r="G38" s="163">
        <f>IF(G34&lt;=$C$26,30,0)</f>
        <v>0</v>
      </c>
      <c r="H38" s="163"/>
      <c r="I38" s="163"/>
      <c r="J38" s="163">
        <f t="shared" ref="J38" si="0">IF(J34&lt;=$C$26,30,0)</f>
        <v>0</v>
      </c>
      <c r="K38" s="163"/>
      <c r="L38" s="163"/>
      <c r="M38" s="163">
        <f t="shared" ref="M38" si="1">IF(M34&lt;=$C$26,30,0)</f>
        <v>0</v>
      </c>
      <c r="N38" s="163"/>
      <c r="O38" s="163"/>
      <c r="P38" s="163">
        <f t="shared" ref="P38" si="2">IF(P34&lt;=$C$26,30,0)</f>
        <v>0</v>
      </c>
      <c r="Q38" s="163"/>
      <c r="R38" s="163"/>
      <c r="S38" s="163">
        <f t="shared" ref="S38" si="3">IF(S34&lt;=$C$26,30,0)</f>
        <v>0</v>
      </c>
      <c r="T38" s="163"/>
      <c r="U38" s="163"/>
      <c r="V38" s="163">
        <f t="shared" ref="V38" si="4">IF(V34&lt;=$C$26,30,0)</f>
        <v>0</v>
      </c>
      <c r="W38" s="163"/>
      <c r="X38" s="163"/>
      <c r="Y38" s="163">
        <f t="shared" ref="Y38" si="5">IF(Y34&lt;=$C$26,30,0)</f>
        <v>0</v>
      </c>
      <c r="Z38" s="163"/>
      <c r="AA38" s="163"/>
      <c r="AB38" s="163">
        <f t="shared" ref="AB38" si="6">IF(AB34&lt;=$C$26,30,0)</f>
        <v>0</v>
      </c>
      <c r="AC38" s="163"/>
      <c r="AD38" s="163"/>
      <c r="AE38" s="163">
        <f t="shared" ref="AE38" si="7">IF(AE34&lt;=$C$26,30,0)</f>
        <v>0</v>
      </c>
      <c r="AF38" s="163"/>
      <c r="AG38" s="163"/>
      <c r="AH38" s="163">
        <f t="shared" ref="AH38" si="8">IF(AH34&lt;=$C$26,30,0)</f>
        <v>0</v>
      </c>
      <c r="AI38" s="163"/>
      <c r="AJ38" s="163"/>
      <c r="AK38" s="163">
        <f t="shared" ref="AK38" si="9">IF(AK34&lt;=$C$26,30,0)</f>
        <v>0</v>
      </c>
      <c r="AL38" s="163"/>
      <c r="AM38" s="163"/>
    </row>
    <row r="39" spans="1:39" ht="37" customHeight="1" thickBot="1" x14ac:dyDescent="0.25">
      <c r="A39" s="150"/>
      <c r="B39" s="165" t="s">
        <v>81</v>
      </c>
      <c r="C39" s="165"/>
      <c r="D39" s="151">
        <f>+$C$23*$C$28*$C$25*(D38/30)*$C$29</f>
        <v>0</v>
      </c>
      <c r="E39" s="151"/>
      <c r="F39" s="151"/>
      <c r="G39" s="151">
        <f t="shared" ref="G39" si="10">+$C$23*$C$28*$C$25*(G38/30)*$C$29</f>
        <v>0</v>
      </c>
      <c r="H39" s="151"/>
      <c r="I39" s="151"/>
      <c r="J39" s="151">
        <f t="shared" ref="J39" si="11">+$C$23*$C$28*$C$25*(J38/30)*$C$29</f>
        <v>0</v>
      </c>
      <c r="K39" s="151"/>
      <c r="L39" s="151"/>
      <c r="M39" s="151">
        <f t="shared" ref="M39" si="12">+$C$23*$C$28*$C$25*(M38/30)*$C$29</f>
        <v>0</v>
      </c>
      <c r="N39" s="151"/>
      <c r="O39" s="151"/>
      <c r="P39" s="151">
        <f t="shared" ref="P39" si="13">+$C$23*$C$28*$C$25*(P38/30)*$C$29</f>
        <v>0</v>
      </c>
      <c r="Q39" s="151"/>
      <c r="R39" s="151"/>
      <c r="S39" s="151">
        <f t="shared" ref="S39" si="14">+$C$23*$C$28*$C$25*(S38/30)*$C$29</f>
        <v>0</v>
      </c>
      <c r="T39" s="151"/>
      <c r="U39" s="151"/>
      <c r="V39" s="151">
        <f t="shared" ref="V39" si="15">+$C$23*$C$28*$C$25*(V38/30)*$C$29</f>
        <v>0</v>
      </c>
      <c r="W39" s="151"/>
      <c r="X39" s="151"/>
      <c r="Y39" s="151">
        <f t="shared" ref="Y39" si="16">+$C$23*$C$28*$C$25*(Y38/30)*$C$29</f>
        <v>0</v>
      </c>
      <c r="Z39" s="151"/>
      <c r="AA39" s="151"/>
      <c r="AB39" s="151">
        <f t="shared" ref="AB39" si="17">+$C$23*$C$28*$C$25*(AB38/30)*$C$29</f>
        <v>0</v>
      </c>
      <c r="AC39" s="151"/>
      <c r="AD39" s="151"/>
      <c r="AE39" s="151">
        <f t="shared" ref="AE39" si="18">+$C$23*$C$28*$C$25*(AE38/30)*$C$29</f>
        <v>0</v>
      </c>
      <c r="AF39" s="151"/>
      <c r="AG39" s="151"/>
      <c r="AH39" s="151">
        <f t="shared" ref="AH39" si="19">+$C$23*$C$28*$C$25*(AH38/30)*$C$29</f>
        <v>0</v>
      </c>
      <c r="AI39" s="151"/>
      <c r="AJ39" s="151"/>
      <c r="AK39" s="151">
        <f t="shared" ref="AK39" si="20">+$C$23*$C$28*$C$25*(AK38/30)*$C$29</f>
        <v>0</v>
      </c>
      <c r="AL39" s="151"/>
      <c r="AM39" s="151"/>
    </row>
    <row r="40" spans="1:39" ht="22" thickBot="1" x14ac:dyDescent="0.25">
      <c r="A40" s="180" t="s">
        <v>85</v>
      </c>
      <c r="B40" s="181"/>
      <c r="C40" s="183"/>
      <c r="D40" s="180">
        <f>D39</f>
        <v>0</v>
      </c>
      <c r="E40" s="181"/>
      <c r="F40" s="183"/>
      <c r="G40" s="180">
        <f t="shared" ref="G40" si="21">G39</f>
        <v>0</v>
      </c>
      <c r="H40" s="181"/>
      <c r="I40" s="182"/>
      <c r="J40" s="180">
        <f t="shared" ref="J40" si="22">J39</f>
        <v>0</v>
      </c>
      <c r="K40" s="181"/>
      <c r="L40" s="182"/>
      <c r="M40" s="180">
        <f t="shared" ref="M40" si="23">M39</f>
        <v>0</v>
      </c>
      <c r="N40" s="181"/>
      <c r="O40" s="182"/>
      <c r="P40" s="180">
        <f t="shared" ref="P40" si="24">P39</f>
        <v>0</v>
      </c>
      <c r="Q40" s="181"/>
      <c r="R40" s="182"/>
      <c r="S40" s="180">
        <f t="shared" ref="S40" si="25">S39</f>
        <v>0</v>
      </c>
      <c r="T40" s="181"/>
      <c r="U40" s="182"/>
      <c r="V40" s="180">
        <f t="shared" ref="V40" si="26">V39</f>
        <v>0</v>
      </c>
      <c r="W40" s="181"/>
      <c r="X40" s="182"/>
      <c r="Y40" s="180">
        <f t="shared" ref="Y40" si="27">Y39</f>
        <v>0</v>
      </c>
      <c r="Z40" s="181"/>
      <c r="AA40" s="182"/>
      <c r="AB40" s="180">
        <f t="shared" ref="AB40" si="28">AB39</f>
        <v>0</v>
      </c>
      <c r="AC40" s="181"/>
      <c r="AD40" s="182"/>
      <c r="AE40" s="180">
        <f t="shared" ref="AE40" si="29">AE39</f>
        <v>0</v>
      </c>
      <c r="AF40" s="181"/>
      <c r="AG40" s="182"/>
      <c r="AH40" s="180">
        <f t="shared" ref="AH40" si="30">AH39</f>
        <v>0</v>
      </c>
      <c r="AI40" s="181"/>
      <c r="AJ40" s="182"/>
      <c r="AK40" s="180">
        <f t="shared" ref="AK40" si="31">AK39</f>
        <v>0</v>
      </c>
      <c r="AL40" s="181"/>
      <c r="AM40" s="182"/>
    </row>
    <row r="41" spans="1:39" ht="17" thickBot="1" x14ac:dyDescent="0.25">
      <c r="A41" s="167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</row>
    <row r="42" spans="1:39" ht="21" x14ac:dyDescent="0.2">
      <c r="A42" s="156" t="s">
        <v>35</v>
      </c>
      <c r="B42" s="157"/>
      <c r="C42" s="157"/>
      <c r="D42" s="157"/>
      <c r="E42" s="157"/>
      <c r="F42" s="158"/>
      <c r="H42" s="71"/>
    </row>
    <row r="43" spans="1:39" ht="22" thickBot="1" x14ac:dyDescent="0.25">
      <c r="A43" s="135" t="s">
        <v>44</v>
      </c>
      <c r="B43" s="136"/>
      <c r="C43" s="136"/>
      <c r="D43" s="137">
        <f>SUM(D40:AM40)</f>
        <v>0</v>
      </c>
      <c r="E43" s="137"/>
      <c r="F43" s="138"/>
      <c r="G43" s="48" t="s">
        <v>93</v>
      </c>
    </row>
    <row r="44" spans="1:39" ht="15.75" customHeight="1" x14ac:dyDescent="0.2">
      <c r="D44" s="178" t="s">
        <v>96</v>
      </c>
      <c r="E44" s="178"/>
      <c r="F44" s="178"/>
    </row>
    <row r="45" spans="1:39" x14ac:dyDescent="0.2">
      <c r="D45" s="179"/>
      <c r="E45" s="179"/>
      <c r="F45" s="179"/>
    </row>
    <row r="46" spans="1:39" x14ac:dyDescent="0.2">
      <c r="D46" s="179"/>
      <c r="E46" s="179"/>
      <c r="F46" s="179"/>
    </row>
    <row r="47" spans="1:39" x14ac:dyDescent="0.2">
      <c r="D47" s="179"/>
      <c r="E47" s="179"/>
      <c r="F47" s="179"/>
    </row>
    <row r="48" spans="1:39" x14ac:dyDescent="0.2">
      <c r="D48" s="179"/>
      <c r="E48" s="179"/>
      <c r="F48" s="179"/>
    </row>
    <row r="49" spans="4:6" x14ac:dyDescent="0.2">
      <c r="D49" s="179"/>
      <c r="E49" s="179"/>
      <c r="F49" s="179"/>
    </row>
    <row r="50" spans="4:6" x14ac:dyDescent="0.2">
      <c r="D50" s="177" t="s">
        <v>94</v>
      </c>
      <c r="E50" s="177"/>
      <c r="F50" s="177"/>
    </row>
    <row r="51" spans="4:6" ht="15.75" customHeight="1" x14ac:dyDescent="0.2">
      <c r="D51" s="177"/>
      <c r="E51" s="177"/>
      <c r="F51" s="177"/>
    </row>
    <row r="52" spans="4:6" x14ac:dyDescent="0.2">
      <c r="D52" s="177"/>
      <c r="E52" s="177"/>
      <c r="F52" s="177"/>
    </row>
    <row r="53" spans="4:6" x14ac:dyDescent="0.2">
      <c r="D53" s="177"/>
      <c r="E53" s="177"/>
      <c r="F53" s="177"/>
    </row>
    <row r="54" spans="4:6" x14ac:dyDescent="0.2">
      <c r="D54" s="177"/>
      <c r="E54" s="177"/>
      <c r="F54" s="177"/>
    </row>
    <row r="55" spans="4:6" x14ac:dyDescent="0.2">
      <c r="D55" s="177"/>
      <c r="E55" s="177"/>
      <c r="F55" s="177"/>
    </row>
  </sheetData>
  <sheetProtection algorithmName="SHA-512" hashValue="E+99THcoV8Z71jypQn0uISlifftZHN6XkkmcyZUk6Kjb2mC+3xbF0/X12RO0qNQKPXaO1/qDCjNRCqCYKMESvw==" saltValue="bwjhgbExZIykB4c6SjB26Q==" spinCount="100000" sheet="1" objects="1" scenarios="1"/>
  <dataConsolidate/>
  <mergeCells count="81">
    <mergeCell ref="D43:F43"/>
    <mergeCell ref="AK39:AM39"/>
    <mergeCell ref="AE38:AG38"/>
    <mergeCell ref="AH38:AJ38"/>
    <mergeCell ref="AK38:AM38"/>
    <mergeCell ref="V38:X38"/>
    <mergeCell ref="Y38:AA38"/>
    <mergeCell ref="AB38:AD38"/>
    <mergeCell ref="AK40:AM40"/>
    <mergeCell ref="A41:AD41"/>
    <mergeCell ref="S40:U40"/>
    <mergeCell ref="V40:X40"/>
    <mergeCell ref="Y40:AA40"/>
    <mergeCell ref="AB40:AD40"/>
    <mergeCell ref="AE40:AG40"/>
    <mergeCell ref="AH40:AJ40"/>
    <mergeCell ref="A40:C40"/>
    <mergeCell ref="D40:F40"/>
    <mergeCell ref="G40:I40"/>
    <mergeCell ref="J40:L40"/>
    <mergeCell ref="M40:O40"/>
    <mergeCell ref="P40:R40"/>
    <mergeCell ref="AE36:AG36"/>
    <mergeCell ref="AH36:AJ36"/>
    <mergeCell ref="AK36:AM36"/>
    <mergeCell ref="A37:AM37"/>
    <mergeCell ref="A38:A39"/>
    <mergeCell ref="B38:C38"/>
    <mergeCell ref="D38:F38"/>
    <mergeCell ref="G38:I38"/>
    <mergeCell ref="J38:L38"/>
    <mergeCell ref="B39:C39"/>
    <mergeCell ref="D39:F39"/>
    <mergeCell ref="G39:I39"/>
    <mergeCell ref="J39:L39"/>
    <mergeCell ref="M39:O39"/>
    <mergeCell ref="P39:R39"/>
    <mergeCell ref="S39:U39"/>
    <mergeCell ref="M38:O38"/>
    <mergeCell ref="P38:R38"/>
    <mergeCell ref="S38:U38"/>
    <mergeCell ref="V39:X39"/>
    <mergeCell ref="Y39:AA39"/>
    <mergeCell ref="AB39:AD39"/>
    <mergeCell ref="AE39:AG39"/>
    <mergeCell ref="AH39:AJ39"/>
    <mergeCell ref="A43:C43"/>
    <mergeCell ref="B7:F8"/>
    <mergeCell ref="B10:R10"/>
    <mergeCell ref="C14:Q14"/>
    <mergeCell ref="D15:I15"/>
    <mergeCell ref="J15:L15"/>
    <mergeCell ref="M15:Q15"/>
    <mergeCell ref="AK34:AM34"/>
    <mergeCell ref="D35:AM35"/>
    <mergeCell ref="D36:F36"/>
    <mergeCell ref="G36:I36"/>
    <mergeCell ref="J36:L36"/>
    <mergeCell ref="M36:O36"/>
    <mergeCell ref="P36:R36"/>
    <mergeCell ref="S36:U36"/>
    <mergeCell ref="V36:X36"/>
    <mergeCell ref="Y36:AA36"/>
    <mergeCell ref="S34:U34"/>
    <mergeCell ref="V34:X34"/>
    <mergeCell ref="Y34:AA34"/>
    <mergeCell ref="AB34:AD34"/>
    <mergeCell ref="AE34:AG34"/>
    <mergeCell ref="AH34:AJ34"/>
    <mergeCell ref="AB36:AD36"/>
    <mergeCell ref="D50:F55"/>
    <mergeCell ref="D44:F49"/>
    <mergeCell ref="D16:I16"/>
    <mergeCell ref="K16:Q16"/>
    <mergeCell ref="A22:C22"/>
    <mergeCell ref="D34:F34"/>
    <mergeCell ref="G34:I34"/>
    <mergeCell ref="J34:L34"/>
    <mergeCell ref="M34:O34"/>
    <mergeCell ref="P34:R34"/>
    <mergeCell ref="A42:F42"/>
  </mergeCells>
  <dataValidations count="9">
    <dataValidation allowBlank="1" showInputMessage="1" showErrorMessage="1" promptTitle="Dias" prompt="Días en que se entregará el Espacio Público para aprovechamiento económico." sqref="C26" xr:uid="{3C05C9A2-D312-4538-8696-388216F5933B}"/>
    <dataValidation allowBlank="1" showInputMessage="1" showErrorMessage="1" promptTitle="Área" prompt="Es el área que será administrada por el ente particular y que será objeto de aprovechamiento económico." sqref="C25" xr:uid="{DB566291-BEB9-4F89-AB8B-AEBBB6B752E2}"/>
    <dataValidation allowBlank="1" showInputMessage="1" showErrorMessage="1" promptTitle="Área Útil" prompt="Es el área que será administrada por el ente particular y que será objeto de aprovechamiento económico." sqref="D25:D26" xr:uid="{8744A891-100C-9647-BCAC-7FD0EFBD7AF3}"/>
    <dataValidation type="whole" errorStyle="information" operator="greaterThan" allowBlank="1" showInputMessage="1" showErrorMessage="1" errorTitle="Valor numérico" error="No puede ser letras o símbolos" promptTitle="Valor de referencia del suelo" prompt="Valor de referencia del suelo. Se diligencia el valor de mercado por metro cuadrado de la zona donde se ubica el Espacio Público a entregar." sqref="D23" xr:uid="{E9FDE34B-EE74-4E4A-B6A8-B03711F5DCAB}">
      <formula1>0</formula1>
    </dataValidation>
    <dataValidation type="custom" allowBlank="1" showInputMessage="1" showErrorMessage="1" errorTitle="No diligencie" error="Se calcula sólo" promptTitle="Factor de restricción" prompt="No se diligencia esta celda._x000a__x000a_Resulta de la definición de las restricciones y efectos en el territorio." sqref="C29" xr:uid="{4A39E89B-3A8E-C049-8495-A5E1A6A75869}">
      <formula1>1/C30</formula1>
    </dataValidation>
    <dataValidation type="custom" showInputMessage="1" showErrorMessage="1" errorTitle="No diligencie" error="Se calcula sólo" promptTitle="Factor inductivo de renta." prompt="Esta celda no se debe diligenciar. _x000a__x000a__x000a__x000a__x000a_Es el valor inductivo de renta derivado del vlaor de renta definido para el proyecto." sqref="C28" xr:uid="{142494E1-3B9A-C04E-ACE1-A892094FE1F0}">
      <formula1>+C24</formula1>
    </dataValidation>
    <dataValidation type="custom" allowBlank="1" showInputMessage="1" showErrorMessage="1" errorTitle="No diligencie" error="Se calcula sólo" promptTitle="Incidencia del suelo" prompt="Dependiendo de la restricción se define una incidencia del valor del suelo de la actividad." sqref="C30" xr:uid="{4016C84F-A4D3-134A-B2EA-4C0547ABB63B}">
      <formula1>+IF(C27="Alto",0.1,IF(C27="Medio",0.55,1))</formula1>
    </dataValidation>
    <dataValidation type="decimal" allowBlank="1" showInputMessage="1" showErrorMessage="1" errorTitle="Valor errado" error="Sólo utilice valores mayores a cero y menores o iguales a 1." promptTitle="Porcentaje de renta" prompt="Valor establecido en 1%" sqref="C24" xr:uid="{EC43DDFC-4120-448B-980A-F05748666F4B}">
      <formula1>1E-20</formula1>
      <formula2>0.01</formula2>
    </dataValidation>
    <dataValidation type="whole" errorStyle="information" operator="greaterThan" allowBlank="1" showInputMessage="1" showErrorMessage="1" errorTitle="Valor numérico" error="No puede ser letras o símbolos" promptTitle="Valor de referencia del suelo" prompt="Se toma como base la información publicada en la plataforma de Mapas Bogotá_IDECA, sobre los valores comerciales por m2 que se promedian en los alrededores del área donde se desarrollará la estrategia de Bogotá a Cielo Abierto 2.0." sqref="C23" xr:uid="{63107455-A4BB-4B0B-9EF1-DB8439C59A27}">
      <formula1>0</formula1>
    </dataValidation>
  </dataValidations>
  <pageMargins left="0.7" right="0.7" top="0.75" bottom="0.75" header="0.3" footer="0.3"/>
  <pageSetup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Restricción de la actividad" prompt="El valor a utilizar supone una incidencia del 5% para una solicitud inferior a 30 dias. Para las solicitudes mayores a 30 dias se aplica una incidendia del 10% para una restricción alta, del 30% para una restricción media y 60% para una restricción baja." xr:uid="{7492FE68-39AC-4BD0-8B47-059EE6DBD61A}">
          <x14:formula1>
            <xm:f>AUXILIAR!$C$17:$C$20</xm:f>
          </x14:formula1>
          <xm:sqref>C27</xm:sqref>
        </x14:dataValidation>
        <x14:dataValidation type="list" allowBlank="1" showInputMessage="1" showErrorMessage="1" promptTitle="Restricción de la actividad" prompt="El valor a utilizar supone una incidencia del 10% para una ocupación de alto nivel restrictivo, del 15% para una restricción media y 20% para una restricción baja. " xr:uid="{AE84A650-5DF6-4948-AD3C-3FBF4C4EFA34}">
          <x14:formula1>
            <xm:f>AUXILIAR!$C$17:$C$19</xm:f>
          </x14:formula1>
          <xm:sqref>D27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6:C26"/>
  <sheetViews>
    <sheetView workbookViewId="0">
      <selection activeCell="F17" sqref="F17"/>
    </sheetView>
  </sheetViews>
  <sheetFormatPr baseColWidth="10" defaultColWidth="11" defaultRowHeight="16" x14ac:dyDescent="0.2"/>
  <sheetData>
    <row r="16" spans="2:3" x14ac:dyDescent="0.2">
      <c r="B16" t="s">
        <v>36</v>
      </c>
      <c r="C16" t="s">
        <v>37</v>
      </c>
    </row>
    <row r="17" spans="3:3" x14ac:dyDescent="0.2">
      <c r="C17" t="s">
        <v>64</v>
      </c>
    </row>
    <row r="18" spans="3:3" x14ac:dyDescent="0.2">
      <c r="C18" t="s">
        <v>39</v>
      </c>
    </row>
    <row r="19" spans="3:3" x14ac:dyDescent="0.2">
      <c r="C19" t="s">
        <v>17</v>
      </c>
    </row>
    <row r="20" spans="3:3" x14ac:dyDescent="0.2">
      <c r="C20" t="s">
        <v>38</v>
      </c>
    </row>
    <row r="21" spans="3:3" x14ac:dyDescent="0.2">
      <c r="C21" t="s">
        <v>49</v>
      </c>
    </row>
    <row r="22" spans="3:3" x14ac:dyDescent="0.2">
      <c r="C22" t="s">
        <v>50</v>
      </c>
    </row>
    <row r="24" spans="3:3" x14ac:dyDescent="0.2">
      <c r="C24">
        <v>2021</v>
      </c>
    </row>
    <row r="25" spans="3:3" x14ac:dyDescent="0.2">
      <c r="C25">
        <v>2022</v>
      </c>
    </row>
    <row r="26" spans="3:3" x14ac:dyDescent="0.2">
      <c r="C26" t="s">
        <v>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8CCC8-D789-45BC-B01C-4166610B49C5}">
  <dimension ref="A1:A2"/>
  <sheetViews>
    <sheetView workbookViewId="0">
      <selection activeCell="D30" sqref="D30:F30"/>
    </sheetView>
  </sheetViews>
  <sheetFormatPr baseColWidth="10" defaultColWidth="9" defaultRowHeight="16" x14ac:dyDescent="0.2"/>
  <sheetData>
    <row r="1" spans="1:1" x14ac:dyDescent="0.2">
      <c r="A1" t="s">
        <v>33</v>
      </c>
    </row>
    <row r="2" spans="1:1" x14ac:dyDescent="0.2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VR - FORMULA ESTIMACIÓN</vt:lpstr>
      <vt:lpstr>ANEXO 1A - PROYECCIÓN - ZONA</vt:lpstr>
      <vt:lpstr>ANEXO 1B - PROYECCIÓN - ESPACIO</vt:lpstr>
      <vt:lpstr>AUXILIAR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Cristhian Ortega Ávila - Socioeconómico</dc:creator>
  <cp:keywords/>
  <dc:description/>
  <cp:lastModifiedBy>Miller Saavedra Lavao</cp:lastModifiedBy>
  <cp:revision/>
  <dcterms:created xsi:type="dcterms:W3CDTF">2019-08-01T20:48:07Z</dcterms:created>
  <dcterms:modified xsi:type="dcterms:W3CDTF">2022-03-18T22:41:07Z</dcterms:modified>
  <cp:category/>
  <cp:contentStatus/>
</cp:coreProperties>
</file>