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C:\Users\rmartinez\Desktop\"/>
    </mc:Choice>
  </mc:AlternateContent>
  <xr:revisionPtr revIDLastSave="0" documentId="8_{1C6E042D-4CB4-4A94-9B1B-10B7E1D46555}" xr6:coauthVersionLast="36" xr6:coauthVersionMax="36" xr10:uidLastSave="{00000000-0000-0000-0000-000000000000}"/>
  <bookViews>
    <workbookView xWindow="0" yWindow="0" windowWidth="28800" windowHeight="12105" tabRatio="712" firstSheet="1" activeTab="2" xr2:uid="{00000000-000D-0000-FFFF-FFFF00000000}"/>
  </bookViews>
  <sheets>
    <sheet name="Concertacion " sheetId="1" state="hidden" r:id="rId1"/>
    <sheet name="Instructivo de diligenciamiento" sheetId="22" r:id="rId2"/>
    <sheet name="ANEXO 1" sheetId="12" r:id="rId3"/>
    <sheet name="Instructivo Anexo 2" sheetId="24" r:id="rId4"/>
    <sheet name="ANEXO 2" sheetId="25" r:id="rId5"/>
    <sheet name="ANEXO 3" sheetId="26" r:id="rId6"/>
    <sheet name="Seguimiento 2" sheetId="5" state="hidden" r:id="rId7"/>
    <sheet name="Seguimiento 3" sheetId="6" state="hidden" r:id="rId8"/>
    <sheet name="Seguimiento 4" sheetId="7" state="hidden" r:id="rId9"/>
    <sheet name="Final" sheetId="9" state="hidden" r:id="rId10"/>
    <sheet name="Componente de Gestion Adicional" sheetId="14" state="hidden" r:id="rId11"/>
    <sheet name="Instructivo" sheetId="3" state="hidden" r:id="rId12"/>
  </sheets>
  <definedNames>
    <definedName name="_xlnm.Print_Area" localSheetId="2">'ANEXO 1'!$A$1:$R$24</definedName>
    <definedName name="_xlnm.Print_Area" localSheetId="4">'ANEXO 2'!$A$1:$K$65</definedName>
    <definedName name="_xlnm.Print_Area" localSheetId="5">'ANEXO 3'!$A$2:$I$36</definedName>
    <definedName name="_xlnm.Print_Area" localSheetId="10">'Componente de Gestion Adicional'!$A$1:$O$20</definedName>
    <definedName name="_xlnm.Print_Area" localSheetId="3">'Instructivo Anexo 2'!$A$1:$J$28</definedName>
    <definedName name="_xlnm.Print_Area" localSheetId="1">'Instructivo de diligenciamiento'!$A$1:$J$41</definedName>
  </definedNames>
  <calcPr calcId="191029"/>
</workbook>
</file>

<file path=xl/calcChain.xml><?xml version="1.0" encoding="utf-8"?>
<calcChain xmlns="http://schemas.openxmlformats.org/spreadsheetml/2006/main">
  <c r="E21" i="25" l="1"/>
  <c r="E60" i="25" s="1"/>
  <c r="F21" i="25"/>
  <c r="G21" i="25"/>
  <c r="E27" i="25"/>
  <c r="F27" i="25"/>
  <c r="G27" i="25"/>
  <c r="I22" i="25" s="1"/>
  <c r="E34" i="25"/>
  <c r="F34" i="25"/>
  <c r="G34" i="25"/>
  <c r="E41" i="25"/>
  <c r="F41" i="25"/>
  <c r="F60" i="25" s="1"/>
  <c r="G41" i="25"/>
  <c r="E48" i="25"/>
  <c r="I42" i="25" s="1"/>
  <c r="F48" i="25"/>
  <c r="G48" i="25"/>
  <c r="E54" i="25"/>
  <c r="F54" i="25"/>
  <c r="G54" i="25"/>
  <c r="E59" i="25"/>
  <c r="F59" i="25"/>
  <c r="G59" i="25"/>
  <c r="G60" i="25"/>
  <c r="J16" i="9"/>
  <c r="I16" i="9"/>
  <c r="H16" i="9"/>
  <c r="B16" i="9"/>
  <c r="M13" i="9"/>
  <c r="K13" i="9"/>
  <c r="H13" i="9"/>
  <c r="L13" i="9" s="1"/>
  <c r="M10" i="9"/>
  <c r="K10" i="9"/>
  <c r="K16" i="9" s="1"/>
  <c r="H10" i="9"/>
  <c r="L10" i="9" s="1"/>
  <c r="M7" i="9"/>
  <c r="M16" i="9" s="1"/>
  <c r="H7" i="9"/>
  <c r="L7" i="9" s="1"/>
  <c r="B27" i="7"/>
  <c r="M24" i="7"/>
  <c r="K24" i="7"/>
  <c r="J24" i="7"/>
  <c r="I24" i="7"/>
  <c r="H24" i="7"/>
  <c r="L24" i="7" s="1"/>
  <c r="M21" i="7"/>
  <c r="K21" i="7"/>
  <c r="K27" i="7" s="1"/>
  <c r="J21" i="7"/>
  <c r="H21" i="7"/>
  <c r="M18" i="7"/>
  <c r="M27" i="7" s="1"/>
  <c r="H18" i="7"/>
  <c r="H27" i="7" s="1"/>
  <c r="D7" i="7"/>
  <c r="D6" i="7"/>
  <c r="D5" i="7"/>
  <c r="D4" i="7"/>
  <c r="B27" i="6"/>
  <c r="M24" i="6"/>
  <c r="L24" i="6"/>
  <c r="J24" i="6"/>
  <c r="I24" i="6"/>
  <c r="H24" i="6"/>
  <c r="J21" i="6"/>
  <c r="H21" i="6"/>
  <c r="M18" i="6"/>
  <c r="J18" i="6"/>
  <c r="J27" i="6" s="1"/>
  <c r="I18" i="6"/>
  <c r="H18" i="6"/>
  <c r="L18" i="6" s="1"/>
  <c r="D7" i="6"/>
  <c r="D6" i="6"/>
  <c r="D5" i="6"/>
  <c r="D4" i="6"/>
  <c r="H27" i="5"/>
  <c r="B27" i="5"/>
  <c r="M24" i="5"/>
  <c r="L24" i="5"/>
  <c r="I24" i="5"/>
  <c r="M21" i="5"/>
  <c r="I21" i="5"/>
  <c r="L21" i="5" s="1"/>
  <c r="M18" i="5"/>
  <c r="M27" i="5" s="1"/>
  <c r="L18" i="5"/>
  <c r="I18" i="5"/>
  <c r="I18" i="7" s="1"/>
  <c r="D7" i="5"/>
  <c r="D6" i="5"/>
  <c r="D5" i="5"/>
  <c r="D4" i="5"/>
  <c r="E15" i="26"/>
  <c r="E13" i="26"/>
  <c r="I35" i="25"/>
  <c r="H17" i="12"/>
  <c r="O14" i="12"/>
  <c r="P14" i="12" s="1"/>
  <c r="O11" i="12"/>
  <c r="P11" i="12" s="1"/>
  <c r="O8" i="12"/>
  <c r="P8" i="12" s="1"/>
  <c r="B26" i="1"/>
  <c r="I28" i="25" l="1"/>
  <c r="I14" i="25"/>
  <c r="I62" i="25" s="1"/>
  <c r="J62" i="25" s="1"/>
  <c r="I49" i="25"/>
  <c r="I55" i="25"/>
  <c r="L27" i="5"/>
  <c r="L16" i="9"/>
  <c r="H27" i="6"/>
  <c r="J18" i="7"/>
  <c r="J27" i="7" s="1"/>
  <c r="I21" i="6"/>
  <c r="L21" i="6" s="1"/>
  <c r="M21" i="6" s="1"/>
  <c r="M27" i="6" s="1"/>
  <c r="I21" i="7"/>
  <c r="I27" i="7" s="1"/>
  <c r="I27" i="5"/>
  <c r="E18" i="26"/>
  <c r="E23" i="26" s="1"/>
  <c r="P17" i="12"/>
  <c r="P19" i="12" s="1"/>
  <c r="I27" i="6" l="1"/>
  <c r="L18" i="7"/>
  <c r="L27" i="7" s="1"/>
  <c r="L21" i="7"/>
  <c r="L2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ana karina marin quiros marin quiros</author>
    <author>Ligia del Pilar Agudelo</author>
    <author>Cristian Camilo Angulo Escobar</author>
  </authors>
  <commentList>
    <comment ref="O5" authorId="0" shapeId="0" xr:uid="{00000000-0006-0000-0200-000001000000}">
      <text>
        <r>
          <rPr>
            <sz val="12"/>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xr:uid="{00000000-0006-0000-0200-000002000000}">
      <text>
        <r>
          <rPr>
            <sz val="18"/>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xr:uid="{00000000-0006-0000-0200-000003000000}">
      <text>
        <r>
          <rPr>
            <sz val="12"/>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xr:uid="{00000000-0006-0000-0200-000004000000}">
      <text>
        <r>
          <rPr>
            <sz val="12"/>
            <rFont val="Tahoma"/>
            <family val="2"/>
          </rPr>
          <t>Representación cuantitativa en número o porcentaje que debe ser verificable objetivamente y mediante el cual se determina el cumplimiento de los compromisos gerenciales.</t>
        </r>
      </text>
    </comment>
    <comment ref="F6" authorId="0" shapeId="0" xr:uid="{00000000-0006-0000-0200-000005000000}">
      <text>
        <r>
          <rPr>
            <sz val="12"/>
            <rFont val="Tahoma"/>
            <family val="2"/>
          </rPr>
          <t>Lapso de ejecución del compromiso concertado en el cual deberán adelantarse las acciones necesarias para su cumplimiento.</t>
        </r>
      </text>
    </comment>
    <comment ref="G6" authorId="1" shapeId="0" xr:uid="{00000000-0006-0000-0200-000006000000}">
      <text>
        <r>
          <rPr>
            <sz val="12"/>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xr:uid="{00000000-0006-0000-0200-000007000000}">
      <text>
        <r>
          <rPr>
            <sz val="12"/>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6" authorId="2" shapeId="0" xr:uid="{00000000-0006-0000-0200-000008000000}">
      <text>
        <r>
          <rPr>
            <sz val="12"/>
            <rFont val="Tahoma"/>
            <family val="2"/>
          </rPr>
          <t>Resultado final alcanzado, que se obtiene de la sumatoria entre el cumplimiento del primer y segundo semestre de acuerdo con lo concertado.</t>
        </r>
      </text>
    </comment>
    <comment ref="P6" authorId="0" shapeId="0" xr:uid="{00000000-0006-0000-0200-000009000000}">
      <text>
        <r>
          <rPr>
            <sz val="12"/>
            <rFont val="Tahoma"/>
            <family val="2"/>
          </rPr>
          <t>Porcentaje de cumplimiento de los compromisos gerenciales del año de acuerdo con el peso ponderado que se asignó al compromiso institucional.</t>
        </r>
      </text>
    </comment>
    <comment ref="Q6" authorId="0" shapeId="0" xr:uid="{00000000-0006-0000-0200-00000A000000}">
      <text>
        <r>
          <rPr>
            <sz val="12"/>
            <rFont val="Tahoma"/>
            <family val="2"/>
          </rPr>
          <t xml:space="preserve">Soportes que acompañan la ejecución de los compromisos gerenciales y que pueden encontrarse de forma física y/o virtual. </t>
        </r>
      </text>
    </comment>
    <comment ref="J7" authorId="3" shapeId="0" xr:uid="{00000000-0006-0000-0200-00000B000000}">
      <text>
        <r>
          <rPr>
            <sz val="12"/>
            <rFont val="Tahoma"/>
            <family val="2"/>
          </rPr>
          <t>Porcentaje programado de cumplimiento de cada compromiso gerencial para este periodo.</t>
        </r>
      </text>
    </comment>
    <comment ref="K7" authorId="1" shapeId="0" xr:uid="{00000000-0006-0000-0200-00000C000000}">
      <text>
        <r>
          <rPr>
            <sz val="12"/>
            <rFont val="Tahoma"/>
            <family val="2"/>
          </rPr>
          <t>Se verifica el avance de los compromisos e indicadores definidos en la etapa de concertación y se registra el resultado del indicador asociado al compromiso con corte al primer semestre del año</t>
        </r>
      </text>
    </comment>
    <comment ref="L7" authorId="1" shapeId="0" xr:uid="{00000000-0006-0000-0200-00000D000000}">
      <text>
        <r>
          <rPr>
            <sz val="12"/>
            <rFont val="Tahoma"/>
            <family val="2"/>
          </rPr>
          <t>Se registran los aspectos de mejora para el cumplimiento de los compromisos concertados que se encuentren retrasados conforme a lo programado</t>
        </r>
      </text>
    </comment>
    <comment ref="M7" authorId="3" shapeId="0" xr:uid="{00000000-0006-0000-0200-00000E000000}">
      <text>
        <r>
          <rPr>
            <sz val="12"/>
            <rFont val="Tahoma"/>
            <family val="2"/>
          </rPr>
          <t>Porcentaje programado de cumplimiento de cada compromiso gerencial durante este periodo.</t>
        </r>
      </text>
    </comment>
    <comment ref="N7" authorId="1" shapeId="0" xr:uid="{00000000-0006-0000-0200-00000F000000}">
      <text>
        <r>
          <rPr>
            <sz val="12"/>
            <rFont val="Tahoma"/>
            <family val="2"/>
          </rPr>
          <t>Se verifica el avance de los compromisos e indicadores definidos en la etapa de concertación y se registra el resultado del indicador asociado al compromiso con corte al segundo semestre del año (no acumulado)</t>
        </r>
      </text>
    </comment>
    <comment ref="Q7" authorId="0" shapeId="0" xr:uid="{00000000-0006-0000-0200-000010000000}">
      <text>
        <r>
          <rPr>
            <sz val="12"/>
            <rFont val="Tahoma"/>
            <family val="2"/>
          </rPr>
          <t>Breve descripción del producto o actividad indicada como evidencia.</t>
        </r>
      </text>
    </comment>
    <comment ref="R7" authorId="0" shapeId="0" xr:uid="{00000000-0006-0000-0200-000011000000}">
      <text>
        <r>
          <rPr>
            <sz val="12"/>
            <rFont val="Tahoma"/>
            <family val="2"/>
          </rPr>
          <t>Ubicación de la misma ya sea en medios físicos o electrónicos.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karina marin quiros marin quiros</author>
    <author>Ligia del Pilar Agudelo</author>
  </authors>
  <commentList>
    <comment ref="B2" authorId="0" shapeId="0" xr:uid="{00000000-0006-0000-0400-000001000000}">
      <text>
        <r>
          <rPr>
            <b/>
            <sz val="9"/>
            <rFont val="Tahoma"/>
            <family val="2"/>
          </rPr>
          <t>Se deben elegir 5 competencias para ser evaluadas</t>
        </r>
        <r>
          <rPr>
            <sz val="9"/>
            <rFont val="Tahoma"/>
            <family val="2"/>
          </rPr>
          <t xml:space="preserve">
</t>
        </r>
      </text>
    </comment>
    <comment ref="I62" authorId="1" shapeId="0" xr:uid="{00000000-0006-0000-0400-000002000000}">
      <text>
        <r>
          <rPr>
            <sz val="9"/>
            <rFont val="Tahoma"/>
            <family val="2"/>
          </rPr>
          <t xml:space="preserve">Sumatoria simple de la evaluación (previa conversión según pesos asignados por evaluador) dividido por el numero de competencias evaluadas
</t>
        </r>
      </text>
    </comment>
    <comment ref="J62" authorId="1" shapeId="0" xr:uid="{00000000-0006-0000-0400-000003000000}">
      <text>
        <r>
          <rPr>
            <b/>
            <sz val="9"/>
            <rFont val="Tahoma"/>
            <family val="2"/>
          </rPr>
          <t>Resultado porcentual de las competencias que pesan el 20% de la evaluación individual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600-000001000000}">
      <text>
        <r>
          <rPr>
            <b/>
            <sz val="9"/>
            <rFont val="Tahoma"/>
            <family val="2"/>
          </rPr>
          <t>Jeimy Paola Ortiz Gracia:</t>
        </r>
        <r>
          <rPr>
            <sz val="9"/>
            <rFont val="Tahoma"/>
            <family val="2"/>
          </rPr>
          <t xml:space="preserve">
es necesario condicionarlo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700-000001000000}">
      <text>
        <r>
          <rPr>
            <b/>
            <sz val="9"/>
            <rFont val="Tahoma"/>
            <family val="2"/>
          </rPr>
          <t>Jeimy Paola Ortiz Gracia:</t>
        </r>
        <r>
          <rPr>
            <sz val="9"/>
            <rFont val="Tahoma"/>
            <family val="2"/>
          </rPr>
          <t xml:space="preserve">
es necesario condicionarlo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800-000001000000}">
      <text>
        <r>
          <rPr>
            <b/>
            <sz val="9"/>
            <rFont val="Tahoma"/>
            <family val="2"/>
          </rPr>
          <t>Jeimy Paola Ortiz Gracia:</t>
        </r>
        <r>
          <rPr>
            <sz val="9"/>
            <rFont val="Tahoma"/>
            <family val="2"/>
          </rPr>
          <t xml:space="preserve">
es necesario condicionarlo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7" authorId="0" shapeId="0" xr:uid="{00000000-0006-0000-0900-000001000000}">
      <text>
        <r>
          <rPr>
            <b/>
            <sz val="9"/>
            <rFont val="Tahoma"/>
            <family val="2"/>
          </rPr>
          <t>Jeimy Paola Ortiz Gracia:</t>
        </r>
        <r>
          <rPr>
            <sz val="9"/>
            <rFont val="Tahoma"/>
            <family val="2"/>
          </rPr>
          <t xml:space="preserve">
es necesario condicionarlo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s>
  <commentList>
    <comment ref="B4" authorId="0" shapeId="0" xr:uid="{00000000-0006-0000-0A00-000001000000}">
      <text>
        <r>
          <rPr>
            <sz val="9"/>
            <rFont val="Tahoma"/>
            <family val="2"/>
          </rPr>
          <t>Adicione otros aportes concertados con el Gerente Público, que se susciten en relación a la naturaleza de su entidad.</t>
        </r>
      </text>
    </comment>
  </commentList>
</comments>
</file>

<file path=xl/sharedStrings.xml><?xml version="1.0" encoding="utf-8"?>
<sst xmlns="http://schemas.openxmlformats.org/spreadsheetml/2006/main" count="600" uniqueCount="306">
  <si>
    <r>
      <rPr>
        <b/>
        <sz val="11"/>
        <color theme="1"/>
        <rFont val="Times New Roman"/>
        <family val="1"/>
      </rP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</si>
  <si>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</si>
  <si>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</si>
  <si>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</si>
  <si>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</si>
  <si>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</si>
  <si>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</si>
  <si>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</si>
  <si>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</si>
  <si>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</si>
  <si>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</si>
  <si>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</si>
  <si>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</si>
  <si>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</si>
  <si>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</si>
  <si>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</si>
  <si>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</si>
  <si>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</si>
  <si>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</si>
  <si>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</si>
  <si>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</si>
  <si>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</si>
  <si>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</si>
  <si>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</si>
  <si>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</si>
  <si>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</si>
  <si>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</si>
  <si>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</si>
  <si>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</si>
  <si>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</si>
  <si>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</si>
  <si>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</si>
  <si>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</si>
  <si>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</si>
  <si>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</si>
  <si>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</si>
  <si>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</si>
  <si>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</si>
  <si>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</si>
  <si>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</si>
  <si>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</si>
  <si>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</si>
  <si>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</si>
  <si>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</si>
  <si>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</si>
  <si>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</si>
  <si>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</si>
  <si>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</si>
  <si>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</si>
  <si>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</si>
  <si>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</si>
  <si>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Instructivo de diligenciamiento</t>
  </si>
  <si>
    <t>ANEXO 1</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</si>
  <si>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</si>
  <si>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</si>
  <si>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</si>
  <si>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</si>
  <si>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Indicador</t>
  </si>
  <si>
    <t>Es la representación cuantitativa en número o porcentaje que debe ser verificable objetivamente y mediante el cual se determina el cumplimiento de los compromisos gerenciales.</t>
  </si>
  <si>
    <t>Fecha inicio – fin</t>
  </si>
  <si>
    <t>Corresponde al lapso de ejecución del compromiso concertado en el cual deberán adelantarse las acciones necesarias para el cumplimiento del mismo.</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</si>
  <si>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</si>
  <si>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</si>
  <si>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r>
      <rPr>
        <b/>
        <sz val="12"/>
        <color rgb="FF000000"/>
        <rFont val="Arial"/>
        <family val="2"/>
      </rP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</si>
  <si>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</si>
  <si>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</si>
  <si>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</si>
  <si>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</si>
  <si>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</si>
  <si>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</si>
  <si>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</si>
  <si>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</si>
  <si>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</si>
  <si>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</si>
  <si>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</si>
  <si>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</si>
  <si>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</si>
  <si>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</si>
  <si>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</si>
  <si>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</si>
  <si>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</si>
  <si>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</si>
  <si>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</si>
  <si>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</si>
  <si>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</si>
  <si>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</si>
  <si>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</si>
  <si>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</si>
  <si>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</si>
  <si>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</si>
  <si>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</si>
  <si>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</si>
  <si>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</si>
  <si>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</si>
  <si>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</si>
  <si>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</si>
  <si>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</si>
  <si>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</si>
  <si>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</si>
  <si>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FECHA </t>
  </si>
  <si>
    <t>VIGENCIA</t>
  </si>
  <si>
    <t xml:space="preserve">Firma del Superior Jerárquico </t>
  </si>
  <si>
    <t xml:space="preserve">Firma del Gerente Público </t>
  </si>
  <si>
    <t>ANEXO 2</t>
  </si>
  <si>
    <r>
      <rPr>
        <sz val="12"/>
        <color rgb="FF000000"/>
        <rFont val="Arial"/>
        <family val="2"/>
      </rP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</si>
  <si>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Criterio de valoración</t>
  </si>
  <si>
    <t>Puntaje</t>
  </si>
  <si>
    <t xml:space="preserve">Es consistente en su comportamiento, da ejemplo e influye en otros,  es un referente en su organización  y trasciende su entorno de gestión. </t>
  </si>
  <si>
    <t>Es consistente en su comportamiento y se destaca entre sus pares y en los entonos donde se desenvuelve.  Puede afianzar.</t>
  </si>
  <si>
    <t>Su comportamiento se evidencia de manera regular en los entornos en los que se desenvuelve. Puede mejorar.</t>
  </si>
  <si>
    <t xml:space="preserve">No es consistente en su comportamiento, requiere de acompañamiento. Puede mejorar.   </t>
  </si>
  <si>
    <t>Su comportamiento no se manifiesta, requiere de retroalimentación directa y acompañamiento. Puede mejorar.</t>
  </si>
  <si>
    <t>Esta valoración contempla la percepción que el superior jerárquico, el par y los subalternos tienen sobre las competencias comunes y directivas del Gerente Público.</t>
  </si>
  <si>
    <t>Competencias y conductas asociadas</t>
  </si>
  <si>
    <t>Son las establecidas en el Decreto 815 de 2018 que modifica el artículo 2.2.4.7 del Decreto 1083 de 2015.</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</si>
  <si>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</si>
  <si>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</si>
  <si>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</si>
  <si>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a quienes se le dará la opción de dar o no a conocer su identidad.)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</si>
  <si>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</si>
  <si>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</si>
  <si>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</si>
  <si>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</si>
  <si>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</si>
  <si>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</si>
  <si>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</si>
  <si>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</si>
  <si>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</si>
  <si>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</si>
  <si>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</si>
  <si>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</si>
  <si>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</si>
  <si>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</si>
  <si>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</si>
  <si>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</si>
  <si>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</si>
  <si>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</si>
  <si>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Visión estratégica</t>
  </si>
  <si>
    <t>Articula objetivos, recursos y metas de forma tal
que los resultados generen valor</t>
  </si>
  <si>
    <t>Adopta alternativas si el contexto presenta
obstrucciones a la ejecución de la planeación anual,
involucrando al equipo, aliados y superiores para el
logro de los objetivos</t>
  </si>
  <si>
    <t>Vincula a los actores con incidencia potencial en
los resultados del área a su cargo, para articular
acciones o anticipar negociaciones necesarias</t>
  </si>
  <si>
    <t>Monitorea periódicamente los resultados
alcanzados e introduce cambios en la planeación
para alcanzarlos</t>
  </si>
  <si>
    <t>Presenta nuevas estrategias ante aliados y
superiores para contribuir al logro de los objetivos
institucionales</t>
  </si>
  <si>
    <t>Comunica de manera asertiva, clara y
contundente el objetivo o la meta, logrando la
motivación y compromiso de los equipos de trabajo</t>
  </si>
  <si>
    <t>Traduce la visión y logra que cada miembro del equipo se comprometa y aporte, en un entorno participativo y de toma de decisiones.</t>
  </si>
  <si>
    <t>Total Puntaje del valorador</t>
  </si>
  <si>
    <t>Liderazgo efectivo</t>
  </si>
  <si>
    <t>Forma equipos y les delega responsabilidades y tareas en función de las competencias, el potencial y los intereses de los miembros del equipo.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</si>
  <si>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</si>
  <si>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incidiendo positivamente en la calidad de vida laboral.</t>
  </si>
  <si>
    <t>Propicia, favorece y acompaña las condiciones para generar y mantener un clima laboral positivo en un entorno de inclusión.</t>
  </si>
  <si>
    <t>Fomenta la comunicación clara y concreta en un entorno de respeto</t>
  </si>
  <si>
    <t>Total Puntaje Evaluador</t>
  </si>
  <si>
    <t>Planeación</t>
  </si>
  <si>
    <t>Prevé situaciones y escenarios futuros</t>
  </si>
  <si>
    <t>Establece los planes de acción necesarios para el desarrollo de los objetivos estratégicos, teniendo en cuenta actividades, responsables, plazos y recursos requeridos; promoviendo altos estándares de desempeño</t>
  </si>
  <si>
    <t>Hace seguimiento a la planeación institucional, con base en los indicadores y metas planeadas, verificando que se realicen los ajustes y retroalimentando el proceso.</t>
  </si>
  <si>
    <t>Orienta la planeación institucional con una visión estratégica, que tiene en cuenta las necesidades y expectativas de los usuarios y ciudadanos</t>
  </si>
  <si>
    <t>Optimiza el uso de los recursos.</t>
  </si>
  <si>
    <t>Concreta oportunidades que generan valor a corto, mediano y largo plazo.</t>
  </si>
  <si>
    <t>Toma de
decisiones</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</si>
  <si>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</si>
  <si>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</si>
  <si>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Decide en situaciones de alta complejidad e incertidumbre teniendo en consideración la consecución de logros y objetivos de la entidad.</t>
  </si>
  <si>
    <t>Efectúa los cambios que considera necesarios para solucionar los problemas detectados o atender situaciones particulares y se hace responsable de la decisión tomada.</t>
  </si>
  <si>
    <t>Detecta amenazas y oportunidades frente a posibles decisiones y elige de forma pertinente.</t>
  </si>
  <si>
    <t>Asume los riesgos de las decisiones tomadas</t>
  </si>
  <si>
    <t>Gestión del
desarrollo de las
personas</t>
  </si>
  <si>
    <t>Identifica las competencias de los miembros del equipo, las evalúa y las impulsa activamente para su desarrollo y aplicación a las tareas asignadas.</t>
  </si>
  <si>
    <t>Promueve la formación de equipos con interdependencias positivas y genera espacios de aprendizaje colaborativo, poniendo en común experiencias, hallazgos y problemas.</t>
  </si>
  <si>
    <t>Organiza los entornos de trabajo para fomentar la polivalencia profesional de los miembros del equipo, facilitando la rotación de puestos y de tareas.</t>
  </si>
  <si>
    <t>Asume una función orientadora para promover y afianzar las mejores prácticas y desempeños.</t>
  </si>
  <si>
    <t>Empodera a los miembros del equipo dándoles autonomía y poder de decisión, preservando la equidad interna y generando compromiso en su equipo de trabajo.</t>
  </si>
  <si>
    <t>Se capacita permanentemente y actualiza sus competencias y estrategias directivas</t>
  </si>
  <si>
    <t>Pensamiento
Sistémico</t>
  </si>
  <si>
    <t>Integra varias áreas de conocimiento para interpretar las interacciones del entorno.</t>
  </si>
  <si>
    <t>Comprende y gestiona las interrelaciones entre las causas y los efectos dentro de los diferentes procesos en los que participa.</t>
  </si>
  <si>
    <t>Identifica la dinámica de los sistemas en los que se ve inmerso y sus conexiones para afrontar los retos del entorno.</t>
  </si>
  <si>
    <t>Participa activamente en el equipo considerando su complejidad e interdependencia para impactar en los resultados esperados.</t>
  </si>
  <si>
    <t>Influye positivamente al equipo desde una perspectiva sistémica, generando una dinámica propia que integre diversos enfoques para interpretar el entorno</t>
  </si>
  <si>
    <t>Resolución de
conflictos</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</si>
  <si>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</si>
  <si>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</si>
  <si>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</si>
  <si>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</si>
  <si>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TOTAL</t>
  </si>
  <si>
    <t xml:space="preserve">valoracion  final </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</si>
  <si>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</si>
  <si>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</si>
  <si>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</si>
  <si>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</si>
  <si>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</si>
  <si>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</si>
  <si>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</si>
  <si>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</si>
  <si>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</si>
  <si>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</si>
  <si>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</si>
  <si>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</si>
  <si>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</si>
  <si>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</si>
  <si>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</si>
  <si>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</si>
  <si>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SEGUIMIENTO COMPROMISOS ESTRATEGICOS Y/O INSTITUCIONALES</t>
  </si>
  <si>
    <t xml:space="preserve">1.5 Fecha Sucripcion Acuerdo de Gestion </t>
  </si>
  <si>
    <t xml:space="preserve">1.6. Vigencia del Acuerdo de Gestion </t>
  </si>
  <si>
    <t>desde: 17/03/2014</t>
  </si>
  <si>
    <r>
      <rPr>
        <b/>
        <sz val="11"/>
        <color theme="1"/>
        <rFont val="Times New Roman"/>
        <family val="1"/>
      </rP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</si>
  <si>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</si>
  <si>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</si>
  <si>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</si>
  <si>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</si>
  <si>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</si>
  <si>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</si>
  <si>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</si>
  <si>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</si>
  <si>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</si>
  <si>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</si>
  <si>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</si>
  <si>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</si>
  <si>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</si>
  <si>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</si>
  <si>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</si>
  <si>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</si>
  <si>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</si>
  <si>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</si>
  <si>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</si>
  <si>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</si>
  <si>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</si>
  <si>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</si>
  <si>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</si>
  <si>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</si>
  <si>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</si>
  <si>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</si>
  <si>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</si>
  <si>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</si>
  <si>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</si>
  <si>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</si>
  <si>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</si>
  <si>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</si>
  <si>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</si>
  <si>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</si>
  <si>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</si>
  <si>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</si>
  <si>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</si>
  <si>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</si>
  <si>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</si>
  <si>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</si>
  <si>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</si>
  <si>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</si>
  <si>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</si>
  <si>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</si>
  <si>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</si>
  <si>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</si>
  <si>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</si>
  <si>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</si>
  <si>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</si>
  <si>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</si>
  <si>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</si>
  <si>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</si>
  <si>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</si>
  <si>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</si>
  <si>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</si>
  <si>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</si>
  <si>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</si>
  <si>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</si>
  <si>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</si>
  <si>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</si>
  <si>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</si>
  <si>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</si>
  <si>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</si>
  <si>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</si>
  <si>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</si>
  <si>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</si>
  <si>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</si>
  <si>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</si>
  <si>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</si>
  <si>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Fortalecer la capacidad institucional en el marco de un Modelo Integrado de Planeación y Gestión eficiente, que propenda por una gestión pública inteligente, transparente y ágil en la respuesta a los requerimientos de la ciudadanía, promoviendo la participación y el control social.</t>
  </si>
  <si>
    <t>01/01/2025 al 31/12/2025</t>
  </si>
  <si>
    <t>Capacitaciones</t>
  </si>
  <si>
    <t xml:space="preserve">Talleres </t>
  </si>
  <si>
    <t>Campañas publicitarias entorno al tema disciplinario</t>
  </si>
  <si>
    <t>Tramitar las indagaciones preliminares pertinentes de acuerdo a la noticia disciplinaria</t>
  </si>
  <si>
    <t>No de acciones preliminares adelantadas</t>
  </si>
  <si>
    <t>Organizar los procesos de acuerdo a la ley de archivo</t>
  </si>
  <si>
    <t>Decretar pruebas pertinentes y conducentes que nos lleven al impulso procesal</t>
  </si>
  <si>
    <t>Determinarsi hay merito para la investigacion o cierre del proceso</t>
  </si>
  <si>
    <t>Realizar monitoreo pertinente a los procesos para evitar vencimientos de terminos</t>
  </si>
  <si>
    <t>No de seguimientos / No de Expedientes</t>
  </si>
  <si>
    <t>Revisar de manera periodica los impulsos procesales</t>
  </si>
  <si>
    <t>Revisar y emitir notificaciones de acuerdo con terminos de ley</t>
  </si>
  <si>
    <t>Realizar los reportes a las plataformas establecidas por la personeria distrital</t>
  </si>
  <si>
    <t xml:space="preserve">Concertacion para el desempeño sobresaliente (5% adicional. Describir los compromisos gerenciales adicionales) Responder solicitudes con oportunidad. </t>
  </si>
  <si>
    <t>OCDI</t>
  </si>
  <si>
    <t>No Espacio generados / No espacios programados</t>
  </si>
  <si>
    <t>Geenrear espacios de capacitacion y orientacion al personal de la Entidad para que tengan conocimiento de las normas disciplinarias, desde la parte preventiva</t>
  </si>
  <si>
    <t>Se realizo 2 capacitaciones inabilidades eincompatibilidades de los servidores y conflicto de intereses, se enviaron 2 campañas publicitarias</t>
  </si>
  <si>
    <t xml:space="preserve">Plan Institucional de capacitacion y envios de comunicaciones, folletos </t>
  </si>
  <si>
    <t>Se adelantaron 5 procesos todos con sus respectiva investigacion preliminar y solicitud de pruebas</t>
  </si>
  <si>
    <t>Se realizaron los impulsos procesalers, de acuerdo a los terminos establecidos en el codigo disciplinario, ajustados en espacio tiempo y lugar.</t>
  </si>
  <si>
    <t>LUCIA BASTIDAS UBATE</t>
  </si>
  <si>
    <t>LILIANA PATRICIA ESCOBAR MORALES</t>
  </si>
  <si>
    <t>OFICINA DE CONTROL DISCIPLINARIO</t>
  </si>
  <si>
    <t>El directivo no tiene personal a cargo</t>
  </si>
  <si>
    <t>N/A</t>
  </si>
  <si>
    <t>El directivo no tiene personal a cargo, se evalua con puntaje maximo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</si>
</sst>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Red]0.0"/>
    <numFmt numFmtId="166" formatCode="0.0%"/>
  </numFmts>
  <fonts count="61">
    <font>
      <sz val="11"/>
      <color theme="1"/>
      <name val="Calibri"/>
      <charset val="134"/>
      <scheme val="minor"/>
    </font>
    <font>
      <b/>
      <sz val="11"/>
      <color theme="1"/>
      <name val="Calibri"/>
      <family val="2"/>
      <scheme val="minor"/>
    </font>
    <font>
      <b/>
      <sz val="16"/>
      <color theme="0"/>
      <name val="Arial"/>
      <family val="2"/>
    </font>
    <font>
      <b/>
      <sz val="11"/>
      <color theme="1"/>
      <name val="Arial"/>
      <family val="2"/>
    </font>
    <font>
      <sz val="11"/>
      <name val="Arial"/>
      <family val="2"/>
    </font>
    <font>
      <sz val="10"/>
      <color theme="1"/>
      <name val="Arial"/>
      <family val="2"/>
    </font>
    <font>
      <sz val="11"/>
      <color theme="1"/>
      <name val="Arial"/>
      <family val="2"/>
    </font>
    <font>
      <sz val="10"/>
      <color rgb="FFFF0000"/>
      <name val="Arial"/>
      <family val="2"/>
    </font>
    <font>
      <sz val="11"/>
      <color theme="1"/>
      <name val="Times New Roman"/>
      <family val="1"/>
    </font>
    <font>
      <b/>
      <sz val="11"/>
      <color theme="1"/>
      <name val="Times New Roman"/>
      <family val="1"/>
    </font>
    <font>
      <sz val="11"/>
      <name val="Times New Roman"/>
      <family val="1"/>
    </font>
    <font>
      <sz val="14"/>
      <color theme="1"/>
      <name val="Arial"/>
      <family val="2"/>
    </font>
    <font>
      <b/>
      <sz val="20"/>
      <color theme="0"/>
      <name val="Arial"/>
      <family val="2"/>
    </font>
    <font>
      <b/>
      <sz val="14"/>
      <color theme="0"/>
      <name val="Arial"/>
      <family val="2"/>
    </font>
    <font>
      <b/>
      <sz val="14"/>
      <color theme="1"/>
      <name val="Arial"/>
      <family val="2"/>
    </font>
    <font>
      <sz val="11"/>
      <color theme="1"/>
      <name val="Arial Narrow"/>
      <family val="2"/>
    </font>
    <font>
      <b/>
      <sz val="18"/>
      <color theme="0"/>
      <name val="Arial"/>
      <family val="2"/>
    </font>
    <font>
      <sz val="11"/>
      <color rgb="FF000000"/>
      <name val="Arial"/>
      <family val="2"/>
    </font>
    <font>
      <i/>
      <sz val="8"/>
      <color theme="1"/>
      <name val="Arial"/>
      <family val="2"/>
    </font>
    <font>
      <b/>
      <sz val="12"/>
      <color theme="0"/>
      <name val="Arial"/>
      <family val="2"/>
    </font>
    <font>
      <sz val="8"/>
      <color theme="1"/>
      <name val="Arial"/>
      <family val="2"/>
    </font>
    <font>
      <sz val="9"/>
      <color theme="1"/>
      <name val="Arial"/>
      <family val="2"/>
    </font>
    <font>
      <b/>
      <sz val="10"/>
      <color theme="0"/>
      <name val="Arial"/>
      <family val="2"/>
    </font>
    <font>
      <sz val="11"/>
      <color theme="5"/>
      <name val="Arial"/>
      <family val="2"/>
    </font>
    <font>
      <sz val="10"/>
      <color theme="0"/>
      <name val="Arial"/>
      <family val="2"/>
    </font>
    <font>
      <b/>
      <sz val="9"/>
      <color theme="1"/>
      <name val="Arial"/>
      <family val="2"/>
    </font>
    <font>
      <sz val="12"/>
      <color theme="1"/>
      <name val="Calibri"/>
      <family val="2"/>
      <scheme val="minor"/>
    </font>
    <font>
      <sz val="14"/>
      <color theme="1"/>
      <name val="Calibri"/>
      <family val="2"/>
      <scheme val="minor"/>
    </font>
    <font>
      <sz val="12"/>
      <color theme="1"/>
      <name val="Arial"/>
      <family val="2"/>
    </font>
    <font>
      <sz val="12"/>
      <color rgb="FF000000"/>
      <name val="Arial"/>
      <family val="2"/>
    </font>
    <font>
      <b/>
      <sz val="12"/>
      <color theme="1"/>
      <name val="Arial"/>
      <family val="2"/>
    </font>
    <font>
      <sz val="12"/>
      <color rgb="FF000000"/>
      <name val="Calibri"/>
      <family val="2"/>
      <scheme val="minor"/>
    </font>
    <font>
      <b/>
      <sz val="22"/>
      <color theme="1"/>
      <name val="Calibri"/>
      <family val="2"/>
      <scheme val="minor"/>
    </font>
    <font>
      <sz val="14"/>
      <color theme="1"/>
      <name val="Times New Roman"/>
      <family val="1"/>
    </font>
    <font>
      <sz val="26"/>
      <color theme="1"/>
      <name val="Arial"/>
      <family val="2"/>
    </font>
    <font>
      <sz val="16"/>
      <color theme="1"/>
      <name val="Arial"/>
      <family val="2"/>
    </font>
    <font>
      <b/>
      <sz val="20"/>
      <color theme="1"/>
      <name val="Arial"/>
      <family val="2"/>
    </font>
    <font>
      <b/>
      <sz val="22"/>
      <color theme="1"/>
      <name val="Arial"/>
      <family val="2"/>
    </font>
    <font>
      <b/>
      <sz val="16"/>
      <color theme="1"/>
      <name val="Arial"/>
      <family val="2"/>
    </font>
    <font>
      <b/>
      <sz val="28"/>
      <color theme="1"/>
      <name val="Arial"/>
      <family val="2"/>
    </font>
    <font>
      <b/>
      <sz val="18"/>
      <color theme="1"/>
      <name val="Arial"/>
      <family val="2"/>
    </font>
    <font>
      <sz val="16"/>
      <name val="Arial"/>
      <family val="2"/>
    </font>
    <font>
      <b/>
      <sz val="18"/>
      <name val="Arial"/>
      <family val="2"/>
    </font>
    <font>
      <b/>
      <sz val="24"/>
      <color rgb="FF000000"/>
      <name val="Arial"/>
      <family val="2"/>
    </font>
    <font>
      <b/>
      <sz val="24"/>
      <color theme="1"/>
      <name val="Arial"/>
      <family val="2"/>
    </font>
    <font>
      <b/>
      <sz val="12"/>
      <color rgb="FF000000"/>
      <name val="Arial"/>
      <family val="2"/>
    </font>
    <font>
      <sz val="11"/>
      <color theme="1"/>
      <name val="Calibri"/>
      <family val="2"/>
      <scheme val="minor"/>
    </font>
    <font>
      <sz val="10"/>
      <name val="Arial"/>
      <family val="2"/>
    </font>
    <font>
      <b/>
      <sz val="11"/>
      <name val="Times New Roman"/>
      <family val="1"/>
    </font>
    <font>
      <i/>
      <sz val="12"/>
      <color rgb="FF000000"/>
      <name val="Arial"/>
      <family val="2"/>
    </font>
    <font>
      <b/>
      <sz val="11"/>
      <color rgb="FFFF0000"/>
      <name val="Times New Roman"/>
      <family val="1"/>
    </font>
    <font>
      <sz val="18"/>
      <name val="Tahoma"/>
      <family val="2"/>
    </font>
    <font>
      <sz val="12"/>
      <name val="Tahoma"/>
      <family val="2"/>
    </font>
    <font>
      <b/>
      <sz val="9"/>
      <name val="Tahoma"/>
      <family val="2"/>
    </font>
    <font>
      <sz val="9"/>
      <name val="Tahoma"/>
      <family val="2"/>
    </font>
    <font>
      <sz val="16"/>
      <color theme="1"/>
      <name val="Arial"/>
      <family val="2"/>
    </font>
    <font>
      <b/>
      <sz val="16"/>
      <color theme="1"/>
      <name val="Arial"/>
      <family val="2"/>
    </font>
    <font>
      <sz val="14"/>
      <color theme="1"/>
      <name val="Arial"/>
      <family val="2"/>
    </font>
    <font>
      <b/>
      <sz val="28"/>
      <color theme="1"/>
      <name val="Arial"/>
      <family val="2"/>
    </font>
    <font>
      <sz val="7"/>
      <color theme="1"/>
      <name val="Arial"/>
      <family val="2"/>
    </font>
    <font>
      <u/>
      <sz val="7"/>
      <color theme="1"/>
      <name val="Arial"/>
      <family val="2"/>
    </font>
  </fonts>
  <fills count="15">
    <fill>
      <patternFill patternType="none"/>
    </fill>
    <fill>
      <patternFill patternType="gray125"/>
    </fill>
    <fill>
      <patternFill patternType="solid">
        <fgColor rgb="FF1CAF94"/>
        <bgColor indexed="64"/>
      </patternFill>
    </fill>
    <fill>
      <patternFill patternType="solid">
        <fgColor rgb="FFE5E5E5"/>
        <bgColor indexed="64"/>
      </patternFill>
    </fill>
    <fill>
      <patternFill patternType="solid">
        <fgColor rgb="FFD6EBF1"/>
        <bgColor indexed="64"/>
      </patternFill>
    </fill>
    <fill>
      <patternFill patternType="solid">
        <fgColor theme="8" tint="0.79995117038483843"/>
        <bgColor indexed="64"/>
      </patternFill>
    </fill>
    <fill>
      <patternFill patternType="solid">
        <fgColor theme="8" tint="0.59999389629810485"/>
        <bgColor indexed="64"/>
      </patternFill>
    </fill>
    <fill>
      <patternFill patternType="solid">
        <fgColor theme="0"/>
        <bgColor indexed="64"/>
      </patternFill>
    </fill>
    <fill>
      <patternFill patternType="solid">
        <fgColor rgb="FF3067CC"/>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rgb="FFFFFFFF"/>
        <bgColor rgb="FF000000"/>
      </patternFill>
    </fill>
    <fill>
      <patternFill patternType="solid">
        <fgColor theme="0" tint="-0.499984740745262"/>
        <bgColor indexed="64"/>
      </patternFill>
    </fill>
    <fill>
      <patternFill patternType="solid">
        <fgColor theme="0"/>
        <bgColor rgb="FF000000"/>
      </patternFill>
    </fill>
    <fill>
      <patternFill patternType="solid">
        <fgColor rgb="FF3772FF"/>
        <bgColor indexed="64"/>
      </patternFill>
    </fill>
  </fills>
  <borders count="64">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thin">
        <color auto="1"/>
      </left>
      <right/>
      <top style="medium">
        <color auto="1"/>
      </top>
      <bottom style="medium">
        <color auto="1"/>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right/>
      <top style="thin">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style="thin">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diagonal/>
    </border>
  </borders>
  <cellStyleXfs count="3">
    <xf numFmtId="0" fontId="0" fillId="0" borderId="0"/>
    <xf numFmtId="9" fontId="46" fillId="0" borderId="0" applyFont="0" applyFill="0" applyBorder="0" applyAlignment="0" applyProtection="0"/>
    <xf numFmtId="0" fontId="47" fillId="0" borderId="0"/>
  </cellStyleXfs>
  <cellXfs count="468">
    <xf numFmtId="0" fontId="0" fillId="0" borderId="0" xfId="0"/>
    <xf numFmtId="0" fontId="1" fillId="0" borderId="2" xfId="0" applyFont="1" applyBorder="1"/>
    <xf numFmtId="0" fontId="1" fillId="0" borderId="3" xfId="0" applyFont="1" applyBorder="1"/>
    <xf numFmtId="0" fontId="1" fillId="0" borderId="3" xfId="0" applyFont="1" applyBorder="1" applyAlignment="1">
      <alignment horizontal="center" vertical="center"/>
    </xf>
    <xf numFmtId="0" fontId="0" fillId="0" borderId="6" xfId="0" applyBorder="1" applyAlignment="1">
      <alignment horizontal="justify" vertical="center" wrapText="1"/>
    </xf>
    <xf numFmtId="0" fontId="1" fillId="0" borderId="3" xfId="0" applyFont="1"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horizontal="justify" vertical="center"/>
    </xf>
    <xf numFmtId="0" fontId="0" fillId="0" borderId="7" xfId="0" applyBorder="1" applyAlignment="1">
      <alignment horizontal="justify" vertical="center"/>
    </xf>
    <xf numFmtId="0" fontId="1" fillId="0" borderId="0" xfId="0" applyFont="1" applyAlignment="1">
      <alignment horizontal="center"/>
    </xf>
    <xf numFmtId="0" fontId="1" fillId="0" borderId="0" xfId="0" applyFont="1" applyAlignment="1">
      <alignment horizontal="center" vertical="center"/>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5" fillId="4" borderId="18" xfId="0" applyFont="1" applyFill="1" applyBorder="1" applyAlignment="1">
      <alignment horizontal="center" vertical="center"/>
    </xf>
    <xf numFmtId="0" fontId="6" fillId="0" borderId="7" xfId="0" applyFont="1" applyBorder="1" applyAlignment="1">
      <alignment vertical="center" wrapText="1"/>
    </xf>
    <xf numFmtId="0" fontId="5" fillId="4" borderId="20" xfId="0" applyFont="1" applyFill="1" applyBorder="1" applyAlignment="1">
      <alignment horizontal="center" vertical="center"/>
    </xf>
    <xf numFmtId="0" fontId="6" fillId="0" borderId="21" xfId="0" applyFont="1" applyBorder="1" applyAlignment="1">
      <alignment vertical="center" wrapText="1"/>
    </xf>
    <xf numFmtId="0" fontId="6" fillId="0" borderId="21" xfId="0" applyFont="1" applyBorder="1" applyAlignment="1">
      <alignment vertical="center"/>
    </xf>
    <xf numFmtId="0" fontId="8" fillId="0" borderId="0" xfId="0" applyFont="1"/>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justify" wrapText="1"/>
    </xf>
    <xf numFmtId="0" fontId="9" fillId="0" borderId="3" xfId="0" applyFont="1" applyBorder="1" applyAlignment="1">
      <alignment horizontal="center" vertical="center"/>
    </xf>
    <xf numFmtId="9" fontId="9" fillId="0" borderId="3" xfId="0" applyNumberFormat="1" applyFont="1" applyBorder="1" applyAlignment="1">
      <alignment horizontal="center" vertical="center"/>
    </xf>
    <xf numFmtId="0" fontId="8" fillId="0" borderId="3" xfId="0" applyFont="1" applyBorder="1" applyAlignment="1">
      <alignment horizontal="justify" vertical="justify" wrapText="1"/>
    </xf>
    <xf numFmtId="0" fontId="8" fillId="0" borderId="3" xfId="0" applyFont="1" applyBorder="1" applyAlignment="1">
      <alignment horizontal="center" vertical="center" wrapText="1"/>
    </xf>
    <xf numFmtId="0" fontId="8" fillId="0" borderId="3" xfId="0" applyFont="1" applyBorder="1" applyAlignment="1">
      <alignment horizontal="justify" vertical="center" wrapText="1"/>
    </xf>
    <xf numFmtId="0" fontId="8" fillId="0" borderId="3" xfId="0" applyFont="1" applyBorder="1"/>
    <xf numFmtId="0" fontId="9" fillId="0" borderId="0" xfId="0" applyFont="1" applyAlignment="1">
      <alignment horizontal="center" vertical="center"/>
    </xf>
    <xf numFmtId="0" fontId="9" fillId="0" borderId="3" xfId="0" applyFont="1" applyBorder="1" applyAlignment="1">
      <alignment horizontal="center" vertical="center" wrapText="1"/>
    </xf>
    <xf numFmtId="9" fontId="9" fillId="0" borderId="3" xfId="1" applyFont="1" applyBorder="1" applyAlignment="1">
      <alignment horizontal="center" vertical="center"/>
    </xf>
    <xf numFmtId="0" fontId="9" fillId="0" borderId="0" xfId="0" applyFont="1"/>
    <xf numFmtId="0" fontId="9" fillId="0" borderId="2" xfId="0" applyFont="1" applyBorder="1"/>
    <xf numFmtId="0" fontId="9" fillId="0" borderId="3" xfId="0" applyFont="1" applyBorder="1"/>
    <xf numFmtId="14" fontId="8" fillId="0" borderId="3" xfId="0" applyNumberFormat="1" applyFont="1" applyBorder="1" applyAlignment="1">
      <alignment horizontal="left"/>
    </xf>
    <xf numFmtId="14" fontId="8" fillId="0" borderId="0" xfId="0" applyNumberFormat="1" applyFont="1" applyAlignment="1">
      <alignment horizontal="left"/>
    </xf>
    <xf numFmtId="0" fontId="9" fillId="0" borderId="0" xfId="0" applyFont="1" applyAlignment="1">
      <alignment vertical="center"/>
    </xf>
    <xf numFmtId="0" fontId="8" fillId="0" borderId="29" xfId="0" applyFont="1" applyBorder="1" applyAlignment="1">
      <alignment horizontal="center"/>
    </xf>
    <xf numFmtId="0" fontId="9" fillId="0" borderId="33" xfId="0" applyFont="1" applyBorder="1" applyAlignment="1">
      <alignment horizontal="center"/>
    </xf>
    <xf numFmtId="0" fontId="9" fillId="0" borderId="34" xfId="0" applyFont="1" applyBorder="1" applyAlignment="1">
      <alignment horizontal="center"/>
    </xf>
    <xf numFmtId="0" fontId="9" fillId="0" borderId="18" xfId="0" applyFont="1" applyBorder="1" applyAlignment="1">
      <alignment horizontal="center"/>
    </xf>
    <xf numFmtId="0" fontId="9" fillId="0" borderId="7" xfId="0" applyFont="1" applyBorder="1" applyAlignment="1">
      <alignment horizontal="center"/>
    </xf>
    <xf numFmtId="0" fontId="9" fillId="0" borderId="2" xfId="0" applyFont="1" applyBorder="1" applyAlignment="1">
      <alignment horizontal="center"/>
    </xf>
    <xf numFmtId="0" fontId="9" fillId="0" borderId="20" xfId="0" applyFont="1" applyBorder="1" applyAlignment="1">
      <alignment horizontal="center" vertical="center"/>
    </xf>
    <xf numFmtId="14" fontId="8" fillId="0" borderId="3" xfId="0" applyNumberFormat="1" applyFont="1" applyBorder="1" applyAlignment="1">
      <alignment horizontal="center" vertical="center"/>
    </xf>
    <xf numFmtId="0" fontId="8" fillId="0" borderId="36" xfId="0" applyFont="1" applyBorder="1"/>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0" xfId="0" applyFont="1" applyBorder="1" applyAlignment="1">
      <alignment horizontal="center"/>
    </xf>
    <xf numFmtId="0" fontId="9" fillId="0" borderId="21" xfId="0" applyFont="1" applyBorder="1" applyAlignment="1">
      <alignment horizontal="center"/>
    </xf>
    <xf numFmtId="0" fontId="9" fillId="0" borderId="37" xfId="0" applyFont="1" applyBorder="1" applyAlignment="1">
      <alignment horizontal="center"/>
    </xf>
    <xf numFmtId="0" fontId="8" fillId="0" borderId="34" xfId="0" applyFont="1" applyBorder="1"/>
    <xf numFmtId="0" fontId="8" fillId="0" borderId="35" xfId="0" applyFont="1" applyBorder="1"/>
    <xf numFmtId="0" fontId="8" fillId="0" borderId="0" xfId="0" applyFont="1" applyAlignment="1">
      <alignment horizontal="center"/>
    </xf>
    <xf numFmtId="0" fontId="9" fillId="0" borderId="0" xfId="0" applyFont="1" applyAlignment="1">
      <alignment horizontal="center"/>
    </xf>
    <xf numFmtId="0" fontId="11" fillId="0" borderId="0" xfId="0" applyFont="1"/>
    <xf numFmtId="0" fontId="11" fillId="7" borderId="0" xfId="0" applyFont="1" applyFill="1"/>
    <xf numFmtId="0" fontId="11" fillId="7" borderId="38" xfId="0" applyFont="1" applyFill="1" applyBorder="1"/>
    <xf numFmtId="0" fontId="11" fillId="7" borderId="0" xfId="0" applyFont="1" applyFill="1" applyAlignment="1">
      <alignment horizontal="right"/>
    </xf>
    <xf numFmtId="0" fontId="11" fillId="7" borderId="0" xfId="0" applyFont="1" applyFill="1" applyAlignment="1">
      <alignment horizontal="center"/>
    </xf>
    <xf numFmtId="0" fontId="11" fillId="7" borderId="39" xfId="0" applyFont="1" applyFill="1" applyBorder="1"/>
    <xf numFmtId="0" fontId="13" fillId="8" borderId="9" xfId="0" applyFont="1" applyFill="1" applyBorder="1" applyAlignment="1" applyProtection="1">
      <alignment horizontal="center" vertical="center"/>
      <protection locked="0"/>
    </xf>
    <xf numFmtId="0" fontId="11" fillId="7" borderId="3" xfId="0" applyFont="1" applyFill="1" applyBorder="1"/>
    <xf numFmtId="9" fontId="11" fillId="9" borderId="3" xfId="1" applyFont="1" applyFill="1" applyBorder="1" applyAlignment="1">
      <alignment horizontal="center" vertical="center"/>
    </xf>
    <xf numFmtId="9" fontId="11" fillId="7" borderId="3" xfId="0" applyNumberFormat="1" applyFont="1" applyFill="1" applyBorder="1"/>
    <xf numFmtId="9" fontId="11" fillId="7" borderId="3" xfId="0" applyNumberFormat="1" applyFont="1" applyFill="1" applyBorder="1" applyAlignment="1">
      <alignment horizontal="center"/>
    </xf>
    <xf numFmtId="164" fontId="11" fillId="9" borderId="3" xfId="0" applyNumberFormat="1" applyFont="1" applyFill="1" applyBorder="1" applyAlignment="1">
      <alignment horizontal="center"/>
    </xf>
    <xf numFmtId="0" fontId="11" fillId="7" borderId="3" xfId="0" applyFont="1" applyFill="1" applyBorder="1" applyAlignment="1">
      <alignment horizontal="center" vertical="center"/>
    </xf>
    <xf numFmtId="0" fontId="14" fillId="7" borderId="0" xfId="0" applyFont="1" applyFill="1" applyAlignment="1" applyProtection="1">
      <alignment vertical="center"/>
      <protection locked="0"/>
    </xf>
    <xf numFmtId="0" fontId="14" fillId="7" borderId="39" xfId="0" applyFont="1" applyFill="1" applyBorder="1" applyAlignment="1" applyProtection="1">
      <alignment vertical="center"/>
      <protection locked="0"/>
    </xf>
    <xf numFmtId="9" fontId="14" fillId="9" borderId="13" xfId="1" applyFont="1" applyFill="1" applyBorder="1" applyAlignment="1" applyProtection="1">
      <alignment horizontal="center" vertical="center"/>
      <protection locked="0"/>
    </xf>
    <xf numFmtId="0" fontId="14" fillId="7" borderId="0" xfId="0" applyFont="1" applyFill="1" applyAlignment="1" applyProtection="1">
      <alignment horizontal="right" vertical="center"/>
      <protection locked="0"/>
    </xf>
    <xf numFmtId="0" fontId="11" fillId="7" borderId="40" xfId="0" applyFont="1" applyFill="1" applyBorder="1"/>
    <xf numFmtId="0" fontId="11" fillId="7" borderId="14" xfId="0" applyFont="1" applyFill="1" applyBorder="1"/>
    <xf numFmtId="0" fontId="11" fillId="7" borderId="15" xfId="0" applyFont="1" applyFill="1" applyBorder="1"/>
    <xf numFmtId="0" fontId="11" fillId="7" borderId="25" xfId="0" applyFont="1" applyFill="1" applyBorder="1"/>
    <xf numFmtId="0" fontId="15" fillId="0" borderId="0" xfId="0" applyFont="1"/>
    <xf numFmtId="0" fontId="8" fillId="7" borderId="0" xfId="0" applyFont="1" applyFill="1"/>
    <xf numFmtId="0" fontId="8" fillId="0" borderId="0" xfId="0" applyFont="1" applyAlignment="1">
      <alignment horizontal="left"/>
    </xf>
    <xf numFmtId="0" fontId="6" fillId="7" borderId="0" xfId="0" applyFont="1" applyFill="1"/>
    <xf numFmtId="0" fontId="6" fillId="0" borderId="0" xfId="0" applyFont="1"/>
    <xf numFmtId="0" fontId="6" fillId="0" borderId="0" xfId="0" applyFont="1" applyAlignment="1">
      <alignment horizontal="left"/>
    </xf>
    <xf numFmtId="0" fontId="6" fillId="0" borderId="11" xfId="0" applyFont="1" applyBorder="1"/>
    <xf numFmtId="0" fontId="6" fillId="0" borderId="38" xfId="0" applyFont="1" applyBorder="1"/>
    <xf numFmtId="0" fontId="6" fillId="0" borderId="14" xfId="0" applyFont="1" applyBorder="1"/>
    <xf numFmtId="0" fontId="17" fillId="7" borderId="0" xfId="0" applyFont="1" applyFill="1" applyAlignment="1">
      <alignment horizontal="left" vertical="center" wrapText="1"/>
    </xf>
    <xf numFmtId="0" fontId="3" fillId="3" borderId="4" xfId="0" applyFont="1" applyFill="1" applyBorder="1" applyAlignment="1">
      <alignment horizontal="center" vertical="center" wrapText="1"/>
    </xf>
    <xf numFmtId="9" fontId="18" fillId="3" borderId="4" xfId="0" applyNumberFormat="1" applyFont="1" applyFill="1" applyBorder="1" applyAlignment="1">
      <alignment horizontal="center" vertical="center" wrapText="1"/>
    </xf>
    <xf numFmtId="0" fontId="20" fillId="0" borderId="3" xfId="0" applyFont="1" applyBorder="1" applyAlignment="1">
      <alignment horizontal="justify" vertical="center" wrapText="1"/>
    </xf>
    <xf numFmtId="0" fontId="21" fillId="0" borderId="3" xfId="0" applyFont="1" applyBorder="1" applyAlignment="1">
      <alignment horizontal="center" vertical="center"/>
    </xf>
    <xf numFmtId="164" fontId="21" fillId="9" borderId="3" xfId="0" applyNumberFormat="1" applyFont="1" applyFill="1" applyBorder="1" applyAlignment="1" applyProtection="1">
      <alignment horizontal="center" vertical="center" wrapText="1"/>
      <protection locked="0"/>
    </xf>
    <xf numFmtId="164" fontId="21" fillId="9" borderId="3" xfId="0" applyNumberFormat="1" applyFont="1" applyFill="1" applyBorder="1" applyAlignment="1">
      <alignment horizontal="center" vertical="center" wrapText="1"/>
    </xf>
    <xf numFmtId="0" fontId="21" fillId="0" borderId="3" xfId="0" applyFont="1" applyBorder="1" applyAlignment="1">
      <alignment horizontal="center" vertical="center" wrapText="1"/>
    </xf>
    <xf numFmtId="0" fontId="21" fillId="7" borderId="3" xfId="0" applyFont="1" applyFill="1" applyBorder="1" applyAlignment="1">
      <alignment horizontal="center" vertical="center" wrapText="1"/>
    </xf>
    <xf numFmtId="0" fontId="20" fillId="0" borderId="3" xfId="0" applyFont="1" applyBorder="1" applyAlignment="1">
      <alignment horizontal="left" vertical="center" wrapText="1"/>
    </xf>
    <xf numFmtId="164" fontId="23" fillId="7" borderId="3" xfId="0" applyNumberFormat="1" applyFont="1" applyFill="1" applyBorder="1" applyAlignment="1">
      <alignment horizontal="center" vertical="center"/>
    </xf>
    <xf numFmtId="0" fontId="6" fillId="7" borderId="0" xfId="0" applyFont="1" applyFill="1" applyAlignment="1">
      <alignment vertical="center"/>
    </xf>
    <xf numFmtId="0" fontId="6" fillId="7" borderId="0" xfId="0" applyFont="1" applyFill="1" applyAlignment="1">
      <alignment horizontal="left" vertical="center"/>
    </xf>
    <xf numFmtId="164" fontId="6" fillId="7" borderId="0" xfId="0" applyNumberFormat="1" applyFont="1" applyFill="1" applyAlignment="1">
      <alignment horizontal="center" vertical="center"/>
    </xf>
    <xf numFmtId="0" fontId="7" fillId="7" borderId="0" xfId="0" applyFont="1" applyFill="1" applyAlignment="1">
      <alignment vertical="top" wrapText="1"/>
    </xf>
    <xf numFmtId="0" fontId="24" fillId="8" borderId="23" xfId="0" applyFont="1" applyFill="1" applyBorder="1" applyAlignment="1">
      <alignment vertical="center" wrapText="1"/>
    </xf>
    <xf numFmtId="0" fontId="6" fillId="7" borderId="0" xfId="0" applyFont="1" applyFill="1" applyAlignment="1">
      <alignment horizontal="left"/>
    </xf>
    <xf numFmtId="0" fontId="25" fillId="7" borderId="3" xfId="0" applyFont="1" applyFill="1" applyBorder="1" applyAlignment="1">
      <alignment horizontal="center" vertical="center"/>
    </xf>
    <xf numFmtId="0" fontId="6" fillId="0" borderId="24" xfId="0" applyFont="1" applyBorder="1" applyAlignment="1">
      <alignment horizontal="center"/>
    </xf>
    <xf numFmtId="0" fontId="6" fillId="0" borderId="39" xfId="0" applyFont="1" applyBorder="1" applyAlignment="1">
      <alignment horizontal="center"/>
    </xf>
    <xf numFmtId="0" fontId="6" fillId="0" borderId="25" xfId="0" applyFont="1" applyBorder="1" applyAlignment="1">
      <alignment horizontal="center" vertical="center"/>
    </xf>
    <xf numFmtId="0" fontId="6" fillId="7" borderId="0" xfId="0" applyFont="1" applyFill="1" applyAlignment="1">
      <alignment horizontal="center"/>
    </xf>
    <xf numFmtId="165" fontId="22" fillId="8" borderId="23" xfId="0" applyNumberFormat="1" applyFont="1" applyFill="1" applyBorder="1" applyAlignment="1">
      <alignment horizontal="center" vertical="center" wrapText="1"/>
    </xf>
    <xf numFmtId="9" fontId="24" fillId="8" borderId="23" xfId="1" applyFont="1" applyFill="1" applyBorder="1" applyAlignment="1" applyProtection="1">
      <alignment vertical="center" wrapText="1"/>
    </xf>
    <xf numFmtId="0" fontId="26" fillId="0" borderId="0" xfId="0" applyFont="1"/>
    <xf numFmtId="0" fontId="26" fillId="7" borderId="0" xfId="0" applyFont="1" applyFill="1"/>
    <xf numFmtId="0" fontId="28" fillId="7" borderId="0" xfId="0" applyFont="1" applyFill="1"/>
    <xf numFmtId="0" fontId="29" fillId="7" borderId="0" xfId="0" applyFont="1" applyFill="1" applyAlignment="1">
      <alignment horizontal="center" vertical="center" wrapText="1"/>
    </xf>
    <xf numFmtId="0" fontId="28" fillId="7" borderId="38" xfId="0" applyFont="1" applyFill="1" applyBorder="1"/>
    <xf numFmtId="0" fontId="30" fillId="7" borderId="23" xfId="0" applyFont="1" applyFill="1" applyBorder="1" applyAlignment="1">
      <alignment horizontal="center" vertical="center"/>
    </xf>
    <xf numFmtId="0" fontId="28" fillId="7" borderId="23" xfId="0" applyFont="1" applyFill="1" applyBorder="1" applyAlignment="1">
      <alignment horizontal="center" vertical="center"/>
    </xf>
    <xf numFmtId="0" fontId="28" fillId="0" borderId="38" xfId="0" applyFont="1" applyBorder="1"/>
    <xf numFmtId="0" fontId="30" fillId="7" borderId="42" xfId="0" applyFont="1" applyFill="1" applyBorder="1" applyAlignment="1">
      <alignment horizontal="center" wrapText="1"/>
    </xf>
    <xf numFmtId="0" fontId="30" fillId="7" borderId="18" xfId="0" applyFont="1" applyFill="1" applyBorder="1" applyAlignment="1">
      <alignment horizontal="center" wrapText="1"/>
    </xf>
    <xf numFmtId="0" fontId="30" fillId="7" borderId="42" xfId="0" applyFont="1" applyFill="1" applyBorder="1" applyAlignment="1">
      <alignment horizontal="center" vertical="center" wrapText="1"/>
    </xf>
    <xf numFmtId="0" fontId="30" fillId="7" borderId="18" xfId="0" applyFont="1" applyFill="1" applyBorder="1" applyAlignment="1">
      <alignment horizontal="center" vertical="center" wrapText="1"/>
    </xf>
    <xf numFmtId="0" fontId="30" fillId="7" borderId="20" xfId="0" applyFont="1" applyFill="1" applyBorder="1" applyAlignment="1">
      <alignment horizontal="center" vertical="center" wrapText="1"/>
    </xf>
    <xf numFmtId="0" fontId="30" fillId="7" borderId="50" xfId="0" applyFont="1" applyFill="1" applyBorder="1" applyAlignment="1">
      <alignment horizontal="center" vertical="center" wrapText="1"/>
    </xf>
    <xf numFmtId="0" fontId="29" fillId="11" borderId="0" xfId="0" applyFont="1" applyFill="1"/>
    <xf numFmtId="0" fontId="31" fillId="11" borderId="0" xfId="0" applyFont="1" applyFill="1"/>
    <xf numFmtId="0" fontId="29" fillId="7" borderId="39" xfId="0" applyFont="1" applyFill="1" applyBorder="1" applyAlignment="1">
      <alignment horizontal="center" vertical="center" wrapText="1"/>
    </xf>
    <xf numFmtId="0" fontId="28" fillId="7" borderId="39" xfId="0" applyFont="1" applyFill="1" applyBorder="1"/>
    <xf numFmtId="0" fontId="32" fillId="0" borderId="0" xfId="0" applyFont="1" applyAlignment="1" applyProtection="1">
      <alignment wrapText="1"/>
      <protection locked="0"/>
    </xf>
    <xf numFmtId="0" fontId="32" fillId="0" borderId="0" xfId="0" applyFont="1" applyProtection="1">
      <protection locked="0"/>
    </xf>
    <xf numFmtId="0" fontId="8" fillId="0" borderId="0" xfId="0" applyFont="1" applyProtection="1">
      <protection locked="0"/>
    </xf>
    <xf numFmtId="0" fontId="33" fillId="0" borderId="0" xfId="0" applyFont="1" applyProtection="1">
      <protection locked="0"/>
    </xf>
    <xf numFmtId="2" fontId="8" fillId="0" borderId="0" xfId="0" applyNumberFormat="1" applyFont="1" applyProtection="1">
      <protection locked="0"/>
    </xf>
    <xf numFmtId="0" fontId="12" fillId="7" borderId="0" xfId="0" applyFont="1" applyFill="1" applyAlignment="1" applyProtection="1">
      <alignment vertical="center"/>
      <protection locked="0"/>
    </xf>
    <xf numFmtId="0" fontId="11" fillId="0" borderId="0" xfId="0" applyFont="1" applyProtection="1">
      <protection locked="0"/>
    </xf>
    <xf numFmtId="0" fontId="6" fillId="0" borderId="0" xfId="0" applyFont="1" applyProtection="1">
      <protection locked="0"/>
    </xf>
    <xf numFmtId="0" fontId="34" fillId="0" borderId="0" xfId="0" applyFont="1" applyAlignment="1" applyProtection="1">
      <alignment horizontal="center"/>
      <protection locked="0"/>
    </xf>
    <xf numFmtId="0" fontId="6" fillId="0" borderId="0" xfId="0" applyFont="1" applyAlignment="1" applyProtection="1">
      <alignment horizontal="center"/>
      <protection locked="0"/>
    </xf>
    <xf numFmtId="0" fontId="16" fillId="8" borderId="15" xfId="0" applyFont="1" applyFill="1" applyBorder="1" applyAlignment="1">
      <alignment horizontal="center" vertical="center"/>
    </xf>
    <xf numFmtId="0" fontId="37" fillId="9" borderId="23" xfId="0" applyFont="1" applyFill="1" applyBorder="1" applyAlignment="1">
      <alignment horizontal="center" vertical="center" wrapText="1"/>
    </xf>
    <xf numFmtId="0" fontId="36" fillId="10" borderId="9" xfId="0" applyFont="1" applyFill="1" applyBorder="1" applyAlignment="1" applyProtection="1">
      <alignment horizontal="center" vertical="center"/>
      <protection locked="0"/>
    </xf>
    <xf numFmtId="0" fontId="38" fillId="10" borderId="9" xfId="0" applyFont="1" applyFill="1" applyBorder="1" applyAlignment="1" applyProtection="1">
      <alignment horizontal="center" vertical="center"/>
      <protection locked="0"/>
    </xf>
    <xf numFmtId="9" fontId="38" fillId="10" borderId="10" xfId="0" applyNumberFormat="1" applyFont="1" applyFill="1" applyBorder="1" applyAlignment="1" applyProtection="1">
      <alignment vertical="center"/>
      <protection locked="0"/>
    </xf>
    <xf numFmtId="9" fontId="38" fillId="10" borderId="57" xfId="0" applyNumberFormat="1" applyFont="1" applyFill="1" applyBorder="1" applyAlignment="1">
      <alignment horizontal="center" vertical="center"/>
    </xf>
    <xf numFmtId="0" fontId="14" fillId="7" borderId="38" xfId="0" applyFont="1" applyFill="1" applyBorder="1" applyAlignment="1" applyProtection="1">
      <alignment vertical="center"/>
      <protection locked="0"/>
    </xf>
    <xf numFmtId="0" fontId="14" fillId="7" borderId="38" xfId="0" applyFont="1" applyFill="1" applyBorder="1" applyAlignment="1" applyProtection="1">
      <alignment horizontal="center" vertical="center" wrapText="1"/>
      <protection locked="0"/>
    </xf>
    <xf numFmtId="0" fontId="14" fillId="7" borderId="0" xfId="0" applyFont="1" applyFill="1" applyAlignment="1" applyProtection="1">
      <alignment horizontal="center" vertical="center" wrapText="1"/>
      <protection locked="0"/>
    </xf>
    <xf numFmtId="0" fontId="14" fillId="7" borderId="0" xfId="0" applyFont="1" applyFill="1" applyAlignment="1" applyProtection="1">
      <alignment vertical="center" wrapText="1"/>
      <protection locked="0"/>
    </xf>
    <xf numFmtId="0" fontId="14" fillId="7" borderId="38" xfId="0" applyFont="1" applyFill="1" applyBorder="1" applyAlignment="1" applyProtection="1">
      <alignment horizontal="center" vertical="center"/>
      <protection locked="0"/>
    </xf>
    <xf numFmtId="0" fontId="3" fillId="7" borderId="0" xfId="0" applyFont="1" applyFill="1" applyAlignment="1" applyProtection="1">
      <alignment horizontal="center" vertical="center"/>
      <protection locked="0"/>
    </xf>
    <xf numFmtId="0" fontId="6" fillId="7" borderId="0" xfId="0" applyFont="1" applyFill="1" applyProtection="1">
      <protection locked="0"/>
    </xf>
    <xf numFmtId="0" fontId="40" fillId="7" borderId="0" xfId="0" applyFont="1" applyFill="1" applyAlignment="1" applyProtection="1">
      <alignment horizontal="center" vertical="center"/>
      <protection locked="0"/>
    </xf>
    <xf numFmtId="0" fontId="14" fillId="7" borderId="14" xfId="0" applyFont="1" applyFill="1" applyBorder="1" applyAlignment="1" applyProtection="1">
      <alignment horizontal="center" vertical="center"/>
      <protection locked="0"/>
    </xf>
    <xf numFmtId="0" fontId="3" fillId="7" borderId="15" xfId="0" applyFont="1" applyFill="1" applyBorder="1" applyAlignment="1" applyProtection="1">
      <alignment horizontal="center" vertical="center"/>
      <protection locked="0"/>
    </xf>
    <xf numFmtId="0" fontId="6" fillId="7" borderId="15" xfId="0" applyFont="1" applyFill="1" applyBorder="1" applyProtection="1">
      <protection locked="0"/>
    </xf>
    <xf numFmtId="2" fontId="6" fillId="0" borderId="0" xfId="0" applyNumberFormat="1" applyFont="1" applyProtection="1">
      <protection locked="0"/>
    </xf>
    <xf numFmtId="9" fontId="35" fillId="0" borderId="3" xfId="1" applyFont="1" applyBorder="1" applyAlignment="1" applyProtection="1">
      <alignment horizontal="center" vertical="center" wrapText="1"/>
      <protection locked="0"/>
    </xf>
    <xf numFmtId="1" fontId="38" fillId="10" borderId="23" xfId="0" applyNumberFormat="1" applyFont="1" applyFill="1" applyBorder="1" applyAlignment="1">
      <alignment horizontal="center" vertical="center"/>
    </xf>
    <xf numFmtId="9" fontId="38" fillId="10" borderId="23" xfId="0" applyNumberFormat="1" applyFont="1" applyFill="1" applyBorder="1" applyAlignment="1">
      <alignment horizontal="center" vertical="center"/>
    </xf>
    <xf numFmtId="9" fontId="38" fillId="10" borderId="23" xfId="1" applyFont="1" applyFill="1" applyBorder="1" applyAlignment="1" applyProtection="1">
      <alignment horizontal="center" vertical="center"/>
    </xf>
    <xf numFmtId="9" fontId="38" fillId="7" borderId="2" xfId="1" applyFont="1" applyFill="1" applyBorder="1" applyAlignment="1" applyProtection="1">
      <alignment horizontal="center" vertical="center" wrapText="1"/>
      <protection locked="0"/>
    </xf>
    <xf numFmtId="9" fontId="38" fillId="12" borderId="3" xfId="0" applyNumberFormat="1" applyFont="1" applyFill="1" applyBorder="1" applyAlignment="1" applyProtection="1">
      <alignment horizontal="center" vertical="center" wrapText="1"/>
      <protection locked="0"/>
    </xf>
    <xf numFmtId="2" fontId="6" fillId="7" borderId="0" xfId="0" applyNumberFormat="1" applyFont="1" applyFill="1" applyProtection="1">
      <protection locked="0"/>
    </xf>
    <xf numFmtId="0" fontId="6" fillId="0" borderId="1" xfId="0" applyFont="1" applyBorder="1" applyProtection="1">
      <protection locked="0"/>
    </xf>
    <xf numFmtId="2" fontId="6" fillId="7" borderId="0" xfId="0" applyNumberFormat="1" applyFont="1" applyFill="1" applyAlignment="1" applyProtection="1">
      <alignment horizontal="center"/>
      <protection locked="0"/>
    </xf>
    <xf numFmtId="2" fontId="3" fillId="7" borderId="0" xfId="0" applyNumberFormat="1" applyFont="1" applyFill="1" applyAlignment="1" applyProtection="1">
      <alignment horizontal="center"/>
      <protection locked="0"/>
    </xf>
    <xf numFmtId="2" fontId="6" fillId="7" borderId="15" xfId="0" applyNumberFormat="1" applyFont="1" applyFill="1" applyBorder="1" applyProtection="1">
      <protection locked="0"/>
    </xf>
    <xf numFmtId="0" fontId="37" fillId="9" borderId="23" xfId="0" applyFont="1" applyFill="1" applyBorder="1" applyAlignment="1">
      <alignment horizontal="center" vertical="center"/>
    </xf>
    <xf numFmtId="0" fontId="35" fillId="0" borderId="15" xfId="0" applyFont="1" applyBorder="1" applyProtection="1">
      <protection locked="0"/>
    </xf>
    <xf numFmtId="0" fontId="35" fillId="0" borderId="25" xfId="0" applyFont="1" applyBorder="1" applyProtection="1">
      <protection locked="0"/>
    </xf>
    <xf numFmtId="0" fontId="6" fillId="7" borderId="39" xfId="0" applyFont="1" applyFill="1" applyBorder="1" applyProtection="1">
      <protection locked="0"/>
    </xf>
    <xf numFmtId="0" fontId="6" fillId="7" borderId="0" xfId="0" applyFont="1" applyFill="1" applyAlignment="1" applyProtection="1">
      <alignment horizontal="center"/>
      <protection locked="0"/>
    </xf>
    <xf numFmtId="0" fontId="6" fillId="7" borderId="39" xfId="0" applyFont="1" applyFill="1" applyBorder="1" applyAlignment="1" applyProtection="1">
      <alignment horizontal="center"/>
      <protection locked="0"/>
    </xf>
    <xf numFmtId="0" fontId="3" fillId="7" borderId="0" xfId="0" applyFont="1" applyFill="1" applyAlignment="1" applyProtection="1">
      <alignment horizontal="center"/>
      <protection locked="0"/>
    </xf>
    <xf numFmtId="0" fontId="3" fillId="7" borderId="39" xfId="0" applyFont="1" applyFill="1" applyBorder="1" applyAlignment="1" applyProtection="1">
      <alignment horizontal="center"/>
      <protection locked="0"/>
    </xf>
    <xf numFmtId="0" fontId="6" fillId="7" borderId="25" xfId="0" applyFont="1" applyFill="1" applyBorder="1" applyProtection="1">
      <protection locked="0"/>
    </xf>
    <xf numFmtId="0" fontId="31" fillId="13" borderId="0" xfId="0" applyFont="1" applyFill="1"/>
    <xf numFmtId="0" fontId="43" fillId="7" borderId="0" xfId="0" applyFont="1" applyFill="1" applyAlignment="1">
      <alignment horizontal="center" vertical="center" wrapText="1"/>
    </xf>
    <xf numFmtId="0" fontId="44" fillId="7" borderId="0" xfId="0" applyFont="1" applyFill="1" applyAlignment="1">
      <alignment horizontal="center"/>
    </xf>
    <xf numFmtId="0" fontId="28" fillId="7" borderId="0" xfId="0" applyFont="1" applyFill="1" applyAlignment="1">
      <alignment horizontal="center"/>
    </xf>
    <xf numFmtId="0" fontId="29" fillId="7" borderId="0" xfId="0" applyFont="1" applyFill="1" applyAlignment="1">
      <alignment horizontal="left" vertical="center" wrapText="1"/>
    </xf>
    <xf numFmtId="0" fontId="45" fillId="7" borderId="23" xfId="0" applyFont="1" applyFill="1" applyBorder="1" applyAlignment="1">
      <alignment horizontal="center" vertical="center"/>
    </xf>
    <xf numFmtId="0" fontId="45" fillId="7" borderId="23" xfId="0" applyFont="1" applyFill="1" applyBorder="1" applyAlignment="1">
      <alignment horizontal="center" vertical="center" wrapText="1"/>
    </xf>
    <xf numFmtId="0" fontId="13" fillId="7" borderId="0" xfId="0" applyFont="1" applyFill="1" applyAlignment="1">
      <alignment horizontal="center" vertical="center"/>
    </xf>
    <xf numFmtId="0" fontId="8" fillId="0" borderId="2" xfId="0" applyFont="1" applyBorder="1"/>
    <xf numFmtId="0" fontId="9" fillId="0" borderId="3" xfId="0" applyFont="1" applyBorder="1" applyAlignment="1">
      <alignment horizontal="center" vertical="justify" wrapText="1"/>
    </xf>
    <xf numFmtId="9" fontId="9" fillId="0" borderId="3" xfId="0" applyNumberFormat="1" applyFont="1" applyBorder="1" applyAlignment="1">
      <alignment horizontal="center"/>
    </xf>
    <xf numFmtId="0" fontId="56" fillId="0" borderId="2" xfId="0" applyFont="1" applyBorder="1" applyAlignment="1" applyProtection="1">
      <alignment vertical="center"/>
      <protection locked="0"/>
    </xf>
    <xf numFmtId="0" fontId="56" fillId="0" borderId="3" xfId="0" applyFont="1" applyBorder="1" applyAlignment="1" applyProtection="1">
      <alignment vertical="center"/>
      <protection locked="0"/>
    </xf>
    <xf numFmtId="0" fontId="56" fillId="0" borderId="3" xfId="0" applyFont="1" applyBorder="1" applyAlignment="1" applyProtection="1">
      <alignment horizontal="left" vertical="top" wrapText="1"/>
      <protection locked="0"/>
    </xf>
    <xf numFmtId="0" fontId="59" fillId="7" borderId="3" xfId="0" applyFont="1" applyFill="1" applyBorder="1" applyAlignment="1">
      <alignment horizontal="center" vertical="center"/>
    </xf>
    <xf numFmtId="14" fontId="11" fillId="7" borderId="27" xfId="0" applyNumberFormat="1" applyFont="1" applyFill="1" applyBorder="1"/>
    <xf numFmtId="14" fontId="25" fillId="7" borderId="3" xfId="0" applyNumberFormat="1" applyFont="1" applyFill="1" applyBorder="1" applyAlignment="1">
      <alignment horizontal="center" vertical="center"/>
    </xf>
    <xf numFmtId="9" fontId="35" fillId="0" borderId="3" xfId="1" applyFont="1" applyBorder="1" applyAlignment="1" applyProtection="1">
      <alignment horizontal="center" vertical="center" wrapText="1"/>
      <protection locked="0"/>
    </xf>
    <xf numFmtId="0" fontId="9" fillId="0" borderId="3" xfId="0" applyFont="1" applyBorder="1" applyAlignment="1">
      <alignment horizontal="center"/>
    </xf>
    <xf numFmtId="0" fontId="9" fillId="6" borderId="3" xfId="0" applyFont="1" applyFill="1" applyBorder="1" applyAlignment="1">
      <alignment horizontal="center"/>
    </xf>
    <xf numFmtId="0" fontId="9" fillId="6" borderId="22" xfId="0" applyFont="1" applyFill="1" applyBorder="1" applyAlignment="1">
      <alignment horizontal="center"/>
    </xf>
    <xf numFmtId="0" fontId="9" fillId="6" borderId="40" xfId="0" applyFont="1" applyFill="1" applyBorder="1" applyAlignment="1">
      <alignment horizontal="center"/>
    </xf>
    <xf numFmtId="0" fontId="9" fillId="6" borderId="21" xfId="0" applyFont="1" applyFill="1" applyBorder="1" applyAlignment="1">
      <alignment horizontal="center"/>
    </xf>
    <xf numFmtId="0" fontId="8" fillId="0" borderId="22" xfId="0" applyFont="1" applyBorder="1" applyAlignment="1">
      <alignment horizontal="center"/>
    </xf>
    <xf numFmtId="0" fontId="8" fillId="0" borderId="40" xfId="0" applyFont="1" applyBorder="1" applyAlignment="1">
      <alignment horizontal="center"/>
    </xf>
    <xf numFmtId="0" fontId="8" fillId="0" borderId="21" xfId="0" applyFont="1" applyBorder="1" applyAlignment="1">
      <alignment horizont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3" xfId="0" applyFont="1" applyBorder="1" applyAlignment="1">
      <alignment horizontal="left" vertical="center"/>
    </xf>
    <xf numFmtId="0" fontId="8" fillId="0" borderId="28" xfId="0" applyFont="1" applyBorder="1" applyAlignment="1">
      <alignment horizontal="center"/>
    </xf>
    <xf numFmtId="0" fontId="8" fillId="0" borderId="29" xfId="0" applyFont="1" applyBorder="1" applyAlignment="1">
      <alignment horizontal="center"/>
    </xf>
    <xf numFmtId="0" fontId="8" fillId="0" borderId="44" xfId="0" applyFont="1" applyBorder="1" applyAlignment="1">
      <alignment horizontal="center"/>
    </xf>
    <xf numFmtId="0" fontId="9" fillId="0" borderId="33" xfId="0" applyFont="1" applyBorder="1" applyAlignment="1">
      <alignment horizontal="center"/>
    </xf>
    <xf numFmtId="0" fontId="9" fillId="0" borderId="34" xfId="0" applyFont="1" applyBorder="1" applyAlignment="1">
      <alignment horizontal="center"/>
    </xf>
    <xf numFmtId="0" fontId="9" fillId="0" borderId="35" xfId="0" applyFont="1" applyBorder="1" applyAlignment="1">
      <alignment horizont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2" xfId="0" applyFont="1" applyBorder="1" applyAlignment="1">
      <alignment horizontal="center" vertical="center"/>
    </xf>
    <xf numFmtId="9" fontId="9" fillId="0" borderId="3" xfId="0" applyNumberFormat="1" applyFont="1" applyBorder="1" applyAlignment="1">
      <alignment horizontal="center" vertical="center"/>
    </xf>
    <xf numFmtId="9" fontId="9" fillId="0" borderId="4" xfId="0" applyNumberFormat="1" applyFont="1" applyBorder="1" applyAlignment="1">
      <alignment horizontal="center" vertical="center"/>
    </xf>
    <xf numFmtId="9" fontId="9" fillId="0" borderId="5" xfId="0" applyNumberFormat="1" applyFont="1" applyBorder="1" applyAlignment="1">
      <alignment horizontal="center" vertical="center"/>
    </xf>
    <xf numFmtId="9" fontId="9" fillId="0" borderId="2"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2" xfId="0" applyFont="1" applyBorder="1" applyAlignment="1">
      <alignment horizontal="center"/>
    </xf>
    <xf numFmtId="0" fontId="29" fillId="7" borderId="11" xfId="0" applyFont="1" applyFill="1" applyBorder="1" applyAlignment="1">
      <alignment horizontal="left" vertical="center" wrapText="1"/>
    </xf>
    <xf numFmtId="0" fontId="29" fillId="7" borderId="12" xfId="0" applyFont="1" applyFill="1" applyBorder="1" applyAlignment="1">
      <alignment horizontal="left" vertical="center" wrapText="1"/>
    </xf>
    <xf numFmtId="0" fontId="29" fillId="7" borderId="24" xfId="0" applyFont="1" applyFill="1" applyBorder="1" applyAlignment="1">
      <alignment horizontal="left" vertical="center" wrapText="1"/>
    </xf>
    <xf numFmtId="0" fontId="29" fillId="7" borderId="38" xfId="0" applyFont="1" applyFill="1" applyBorder="1" applyAlignment="1">
      <alignment horizontal="left" vertical="center" wrapText="1"/>
    </xf>
    <xf numFmtId="0" fontId="29" fillId="7" borderId="0" xfId="0" applyFont="1" applyFill="1" applyAlignment="1">
      <alignment horizontal="left" vertical="center" wrapText="1"/>
    </xf>
    <xf numFmtId="0" fontId="29" fillId="7" borderId="39" xfId="0" applyFont="1" applyFill="1" applyBorder="1" applyAlignment="1">
      <alignment horizontal="left" vertical="center" wrapText="1"/>
    </xf>
    <xf numFmtId="0" fontId="29" fillId="7" borderId="14" xfId="0" applyFont="1" applyFill="1" applyBorder="1" applyAlignment="1">
      <alignment horizontal="left" vertical="center" wrapText="1"/>
    </xf>
    <xf numFmtId="0" fontId="29" fillId="7" borderId="15" xfId="0" applyFont="1" applyFill="1" applyBorder="1" applyAlignment="1">
      <alignment horizontal="left" vertical="center" wrapText="1"/>
    </xf>
    <xf numFmtId="0" fontId="29" fillId="7" borderId="25" xfId="0" applyFont="1" applyFill="1" applyBorder="1" applyAlignment="1">
      <alignment horizontal="left" vertical="center" wrapText="1"/>
    </xf>
    <xf numFmtId="0" fontId="44" fillId="7" borderId="0" xfId="0" applyFont="1" applyFill="1" applyAlignment="1">
      <alignment horizontal="center"/>
    </xf>
    <xf numFmtId="0" fontId="13" fillId="14" borderId="0" xfId="0" applyFont="1" applyFill="1" applyAlignment="1">
      <alignment horizontal="center" vertical="center"/>
    </xf>
    <xf numFmtId="0" fontId="29" fillId="7" borderId="9" xfId="0" applyFont="1" applyFill="1" applyBorder="1" applyAlignment="1">
      <alignment horizontal="left" vertical="center" wrapText="1"/>
    </xf>
    <xf numFmtId="0" fontId="29" fillId="7" borderId="10" xfId="0" applyFont="1" applyFill="1" applyBorder="1" applyAlignment="1">
      <alignment horizontal="left" vertical="center" wrapText="1"/>
    </xf>
    <xf numFmtId="0" fontId="29" fillId="7" borderId="13" xfId="0" applyFont="1" applyFill="1" applyBorder="1" applyAlignment="1">
      <alignment horizontal="left" vertical="center" wrapText="1"/>
    </xf>
    <xf numFmtId="0" fontId="45" fillId="7" borderId="46" xfId="0" applyFont="1" applyFill="1" applyBorder="1" applyAlignment="1">
      <alignment horizontal="center" vertical="center" wrapText="1"/>
    </xf>
    <xf numFmtId="0" fontId="45" fillId="7" borderId="63" xfId="0" applyFont="1" applyFill="1" applyBorder="1" applyAlignment="1">
      <alignment horizontal="center" vertical="center" wrapText="1"/>
    </xf>
    <xf numFmtId="0" fontId="45" fillId="7" borderId="47" xfId="0" applyFont="1" applyFill="1" applyBorder="1" applyAlignment="1">
      <alignment horizontal="center" vertical="center" wrapText="1"/>
    </xf>
    <xf numFmtId="0" fontId="58" fillId="7" borderId="58" xfId="0" applyFont="1" applyFill="1" applyBorder="1" applyAlignment="1" applyProtection="1">
      <alignment horizontal="left" vertical="center" wrapText="1"/>
      <protection locked="0"/>
    </xf>
    <xf numFmtId="0" fontId="39" fillId="7" borderId="31" xfId="0" applyFont="1" applyFill="1" applyBorder="1" applyAlignment="1" applyProtection="1">
      <alignment horizontal="left" vertical="center" wrapText="1"/>
      <protection locked="0"/>
    </xf>
    <xf numFmtId="0" fontId="39" fillId="7" borderId="59" xfId="0" applyFont="1" applyFill="1" applyBorder="1" applyAlignment="1" applyProtection="1">
      <alignment horizontal="left" vertical="center" wrapText="1"/>
      <protection locked="0"/>
    </xf>
    <xf numFmtId="14" fontId="57" fillId="0" borderId="27" xfId="0" applyNumberFormat="1" applyFont="1" applyBorder="1" applyAlignment="1" applyProtection="1">
      <alignment horizontal="center"/>
      <protection locked="0"/>
    </xf>
    <xf numFmtId="0" fontId="57" fillId="0" borderId="27" xfId="0" applyFont="1" applyBorder="1" applyAlignment="1" applyProtection="1">
      <alignment horizontal="center"/>
      <protection locked="0"/>
    </xf>
    <xf numFmtId="0" fontId="6" fillId="7" borderId="58" xfId="0" applyFont="1" applyFill="1" applyBorder="1" applyAlignment="1" applyProtection="1">
      <alignment horizontal="center"/>
      <protection locked="0"/>
    </xf>
    <xf numFmtId="0" fontId="6" fillId="7" borderId="31" xfId="0" applyFont="1" applyFill="1" applyBorder="1" applyAlignment="1" applyProtection="1">
      <alignment horizontal="center"/>
      <protection locked="0"/>
    </xf>
    <xf numFmtId="0" fontId="6" fillId="7" borderId="32" xfId="0" applyFont="1" applyFill="1" applyBorder="1" applyAlignment="1" applyProtection="1">
      <alignment horizontal="center"/>
      <protection locked="0"/>
    </xf>
    <xf numFmtId="0" fontId="4" fillId="7" borderId="30" xfId="0" applyFont="1" applyFill="1" applyBorder="1" applyAlignment="1" applyProtection="1">
      <alignment horizontal="center"/>
      <protection locked="0"/>
    </xf>
    <xf numFmtId="0" fontId="4" fillId="7" borderId="31" xfId="0" applyFont="1" applyFill="1" applyBorder="1" applyAlignment="1" applyProtection="1">
      <alignment horizontal="center"/>
      <protection locked="0"/>
    </xf>
    <xf numFmtId="0" fontId="4" fillId="7" borderId="32" xfId="0" applyFont="1" applyFill="1" applyBorder="1" applyAlignment="1" applyProtection="1">
      <alignment horizontal="center"/>
      <protection locked="0"/>
    </xf>
    <xf numFmtId="0" fontId="55" fillId="0" borderId="4" xfId="0" applyFont="1" applyBorder="1" applyAlignment="1" applyProtection="1">
      <alignment horizontal="center" vertical="center" wrapText="1"/>
      <protection locked="0"/>
    </xf>
    <xf numFmtId="0" fontId="35" fillId="0" borderId="5" xfId="0" applyFont="1" applyBorder="1" applyAlignment="1" applyProtection="1">
      <alignment horizontal="center" vertical="center" wrapText="1"/>
      <protection locked="0"/>
    </xf>
    <xf numFmtId="9" fontId="35" fillId="0" borderId="2" xfId="1" applyFont="1" applyBorder="1" applyAlignment="1" applyProtection="1">
      <alignment horizontal="center" vertical="center" wrapText="1"/>
      <protection locked="0"/>
    </xf>
    <xf numFmtId="9" fontId="35" fillId="0" borderId="3" xfId="1" applyFont="1" applyBorder="1" applyAlignment="1" applyProtection="1">
      <alignment horizontal="center" vertical="center" wrapText="1"/>
      <protection locked="0"/>
    </xf>
    <xf numFmtId="9" fontId="35" fillId="0" borderId="2" xfId="0" applyNumberFormat="1" applyFont="1" applyBorder="1" applyAlignment="1" applyProtection="1">
      <alignment horizontal="center" vertical="center" wrapText="1"/>
      <protection locked="0"/>
    </xf>
    <xf numFmtId="0" fontId="35" fillId="0" borderId="3" xfId="0" applyFont="1" applyBorder="1" applyAlignment="1" applyProtection="1">
      <alignment horizontal="center" vertical="center" wrapText="1"/>
      <protection locked="0"/>
    </xf>
    <xf numFmtId="9" fontId="35" fillId="0" borderId="3" xfId="0" applyNumberFormat="1" applyFont="1" applyBorder="1" applyAlignment="1" applyProtection="1">
      <alignment horizontal="center" vertical="center" wrapText="1"/>
      <protection locked="0"/>
    </xf>
    <xf numFmtId="9" fontId="35" fillId="0" borderId="41" xfId="0" applyNumberFormat="1" applyFont="1" applyBorder="1" applyAlignment="1" applyProtection="1">
      <alignment horizontal="center" vertical="center" wrapText="1"/>
      <protection locked="0"/>
    </xf>
    <xf numFmtId="9" fontId="35" fillId="0" borderId="4" xfId="1" applyFont="1" applyFill="1" applyBorder="1" applyAlignment="1" applyProtection="1">
      <alignment horizontal="center" vertical="center" wrapText="1"/>
      <protection locked="0"/>
    </xf>
    <xf numFmtId="9" fontId="35" fillId="0" borderId="5" xfId="1" applyFont="1" applyFill="1" applyBorder="1" applyAlignment="1" applyProtection="1">
      <alignment horizontal="center" vertical="center" wrapText="1"/>
      <protection locked="0"/>
    </xf>
    <xf numFmtId="0" fontId="35" fillId="0" borderId="41" xfId="0" applyFont="1" applyBorder="1" applyAlignment="1" applyProtection="1">
      <alignment horizontal="center" vertical="center" wrapText="1"/>
      <protection locked="0"/>
    </xf>
    <xf numFmtId="0" fontId="38" fillId="0" borderId="4"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55" fillId="0" borderId="40" xfId="0" applyFont="1" applyBorder="1" applyAlignment="1" applyProtection="1">
      <alignment horizontal="center"/>
      <protection locked="0"/>
    </xf>
    <xf numFmtId="0" fontId="40" fillId="7" borderId="33" xfId="0" applyFont="1" applyFill="1" applyBorder="1" applyAlignment="1" applyProtection="1">
      <alignment horizontal="center" vertical="center"/>
      <protection locked="0"/>
    </xf>
    <xf numFmtId="0" fontId="40" fillId="7" borderId="34" xfId="0" applyFont="1" applyFill="1" applyBorder="1" applyAlignment="1" applyProtection="1">
      <alignment horizontal="center" vertical="center"/>
      <protection locked="0"/>
    </xf>
    <xf numFmtId="0" fontId="40" fillId="7" borderId="35" xfId="0" applyFont="1" applyFill="1" applyBorder="1" applyAlignment="1" applyProtection="1">
      <alignment horizontal="center" vertical="center"/>
      <protection locked="0"/>
    </xf>
    <xf numFmtId="0" fontId="42" fillId="7" borderId="60" xfId="0" applyFont="1" applyFill="1" applyBorder="1" applyAlignment="1" applyProtection="1">
      <alignment horizontal="center" vertical="center"/>
      <protection locked="0"/>
    </xf>
    <xf numFmtId="0" fontId="42" fillId="7" borderId="61" xfId="0" applyFont="1" applyFill="1" applyBorder="1" applyAlignment="1" applyProtection="1">
      <alignment horizontal="center" vertical="center"/>
      <protection locked="0"/>
    </xf>
    <xf numFmtId="0" fontId="42" fillId="7" borderId="62" xfId="0" applyFont="1" applyFill="1" applyBorder="1" applyAlignment="1" applyProtection="1">
      <alignment horizontal="center" vertical="center"/>
      <protection locked="0"/>
    </xf>
    <xf numFmtId="0" fontId="36" fillId="9" borderId="23" xfId="0" applyFont="1" applyFill="1" applyBorder="1" applyAlignment="1">
      <alignment horizontal="center" vertical="center"/>
    </xf>
    <xf numFmtId="0" fontId="36" fillId="9" borderId="55" xfId="0" applyFont="1" applyFill="1" applyBorder="1" applyAlignment="1" applyProtection="1">
      <alignment horizontal="center" vertical="center" wrapText="1"/>
      <protection locked="0"/>
    </xf>
    <xf numFmtId="0" fontId="36" fillId="9" borderId="56" xfId="0" applyFont="1" applyFill="1" applyBorder="1" applyAlignment="1" applyProtection="1">
      <alignment horizontal="center" vertical="center" wrapText="1"/>
      <protection locked="0"/>
    </xf>
    <xf numFmtId="0" fontId="36" fillId="9" borderId="42" xfId="0" applyFont="1" applyFill="1" applyBorder="1" applyAlignment="1" applyProtection="1">
      <alignment horizontal="center" vertical="center" wrapText="1"/>
      <protection locked="0"/>
    </xf>
    <xf numFmtId="0" fontId="37" fillId="9" borderId="46" xfId="0" applyFont="1" applyFill="1" applyBorder="1" applyAlignment="1">
      <alignment horizontal="center" vertical="center" wrapText="1"/>
    </xf>
    <xf numFmtId="0" fontId="37" fillId="9" borderId="47" xfId="0" applyFont="1" applyFill="1" applyBorder="1" applyAlignment="1">
      <alignment horizontal="center" vertical="center" wrapText="1"/>
    </xf>
    <xf numFmtId="0" fontId="55" fillId="0" borderId="41" xfId="0" applyFont="1" applyBorder="1" applyAlignment="1" applyProtection="1">
      <alignment horizontal="center" vertical="center" wrapText="1"/>
      <protection locked="0"/>
    </xf>
    <xf numFmtId="0" fontId="37" fillId="9" borderId="23" xfId="0" applyFont="1" applyFill="1" applyBorder="1" applyAlignment="1">
      <alignment horizontal="center" vertical="center" wrapText="1"/>
    </xf>
    <xf numFmtId="0" fontId="55" fillId="0" borderId="41" xfId="0" applyFont="1" applyBorder="1" applyAlignment="1" applyProtection="1">
      <alignment horizontal="justify" vertical="center" wrapText="1"/>
      <protection locked="0"/>
    </xf>
    <xf numFmtId="0" fontId="35" fillId="0" borderId="5" xfId="0" applyFont="1" applyBorder="1" applyAlignment="1" applyProtection="1">
      <alignment horizontal="justify" vertical="center" wrapText="1"/>
      <protection locked="0"/>
    </xf>
    <xf numFmtId="0" fontId="55" fillId="0" borderId="4" xfId="0" applyFont="1" applyBorder="1" applyAlignment="1" applyProtection="1">
      <alignment horizontal="justify" vertical="center" wrapText="1"/>
      <protection locked="0"/>
    </xf>
    <xf numFmtId="0" fontId="34" fillId="0" borderId="0" xfId="0" applyFont="1" applyAlignment="1" applyProtection="1">
      <alignment horizontal="center"/>
      <protection locked="0"/>
    </xf>
    <xf numFmtId="0" fontId="6" fillId="0" borderId="0" xfId="0" applyFont="1" applyAlignment="1" applyProtection="1">
      <alignment horizontal="center"/>
      <protection locked="0"/>
    </xf>
    <xf numFmtId="14" fontId="55" fillId="0" borderId="41" xfId="0" applyNumberFormat="1" applyFont="1" applyBorder="1" applyAlignment="1" applyProtection="1">
      <alignment horizontal="center" vertical="center" wrapText="1"/>
      <protection locked="0"/>
    </xf>
    <xf numFmtId="14" fontId="55" fillId="0" borderId="3" xfId="0" applyNumberFormat="1" applyFont="1" applyBorder="1" applyAlignment="1" applyProtection="1">
      <alignment horizontal="center" vertical="center" wrapText="1"/>
      <protection locked="0"/>
    </xf>
    <xf numFmtId="166" fontId="35" fillId="0" borderId="0" xfId="1" applyNumberFormat="1" applyFont="1" applyBorder="1" applyAlignment="1" applyProtection="1">
      <alignment horizontal="center" vertical="center" wrapText="1"/>
      <protection locked="0"/>
    </xf>
    <xf numFmtId="0" fontId="37" fillId="9" borderId="11" xfId="0" applyFont="1" applyFill="1" applyBorder="1" applyAlignment="1">
      <alignment horizontal="center" vertical="center" wrapText="1"/>
    </xf>
    <xf numFmtId="0" fontId="37" fillId="9" borderId="24" xfId="0" applyFont="1" applyFill="1" applyBorder="1" applyAlignment="1">
      <alignment horizontal="center" vertical="center" wrapText="1"/>
    </xf>
    <xf numFmtId="0" fontId="37" fillId="9" borderId="14" xfId="0" applyFont="1" applyFill="1" applyBorder="1" applyAlignment="1">
      <alignment horizontal="center" vertical="center" wrapText="1"/>
    </xf>
    <xf numFmtId="0" fontId="37" fillId="9" borderId="25" xfId="0" applyFont="1" applyFill="1" applyBorder="1" applyAlignment="1">
      <alignment horizontal="center" vertical="center" wrapText="1"/>
    </xf>
    <xf numFmtId="0" fontId="12" fillId="8" borderId="9" xfId="0" applyFont="1" applyFill="1" applyBorder="1" applyAlignment="1">
      <alignment horizontal="center" vertical="center"/>
    </xf>
    <xf numFmtId="0" fontId="12" fillId="8" borderId="10" xfId="0" applyFont="1" applyFill="1" applyBorder="1" applyAlignment="1">
      <alignment horizontal="center" vertical="center"/>
    </xf>
    <xf numFmtId="0" fontId="12" fillId="8" borderId="13" xfId="0" applyFont="1" applyFill="1" applyBorder="1" applyAlignment="1">
      <alignment horizontal="center" vertical="center"/>
    </xf>
    <xf numFmtId="0" fontId="16" fillId="8" borderId="14" xfId="0" applyFont="1" applyFill="1" applyBorder="1" applyAlignment="1">
      <alignment horizontal="center" vertical="center"/>
    </xf>
    <xf numFmtId="0" fontId="16" fillId="8" borderId="15" xfId="0" applyFont="1" applyFill="1" applyBorder="1" applyAlignment="1">
      <alignment horizontal="center" vertical="center"/>
    </xf>
    <xf numFmtId="0" fontId="16" fillId="8" borderId="25" xfId="0" applyFont="1" applyFill="1" applyBorder="1" applyAlignment="1">
      <alignment horizontal="center" vertical="center"/>
    </xf>
    <xf numFmtId="0" fontId="40" fillId="8" borderId="15" xfId="0" applyFont="1" applyFill="1" applyBorder="1" applyAlignment="1">
      <alignment horizontal="center" vertical="center"/>
    </xf>
    <xf numFmtId="0" fontId="40" fillId="8" borderId="25" xfId="0" applyFont="1" applyFill="1" applyBorder="1" applyAlignment="1">
      <alignment horizontal="center" vertical="center"/>
    </xf>
    <xf numFmtId="0" fontId="37" fillId="9" borderId="9" xfId="0" applyFont="1" applyFill="1" applyBorder="1" applyAlignment="1">
      <alignment horizontal="center" vertical="center" wrapText="1"/>
    </xf>
    <xf numFmtId="0" fontId="37" fillId="9" borderId="10" xfId="0" applyFont="1" applyFill="1" applyBorder="1" applyAlignment="1">
      <alignment horizontal="center" vertical="center" wrapText="1"/>
    </xf>
    <xf numFmtId="0" fontId="37" fillId="9" borderId="13" xfId="0" applyFont="1" applyFill="1" applyBorder="1" applyAlignment="1">
      <alignment horizontal="center" vertical="center" wrapText="1"/>
    </xf>
    <xf numFmtId="9" fontId="35" fillId="0" borderId="41" xfId="1" applyFont="1" applyBorder="1" applyAlignment="1" applyProtection="1">
      <alignment horizontal="center" vertical="center" wrapText="1"/>
      <protection locked="0"/>
    </xf>
    <xf numFmtId="9" fontId="35" fillId="0" borderId="5" xfId="1" applyFont="1" applyBorder="1" applyAlignment="1" applyProtection="1">
      <alignment horizontal="center" vertical="center" wrapText="1"/>
      <protection locked="0"/>
    </xf>
    <xf numFmtId="9" fontId="41" fillId="0" borderId="41" xfId="1" applyFont="1" applyFill="1" applyBorder="1" applyAlignment="1" applyProtection="1">
      <alignment horizontal="center" vertical="center" wrapText="1"/>
    </xf>
    <xf numFmtId="9" fontId="41" fillId="0" borderId="5" xfId="1" applyFont="1" applyFill="1" applyBorder="1" applyAlignment="1" applyProtection="1">
      <alignment horizontal="center" vertical="center" wrapText="1"/>
    </xf>
    <xf numFmtId="9" fontId="41" fillId="0" borderId="3" xfId="1" applyFont="1" applyFill="1" applyBorder="1" applyAlignment="1" applyProtection="1">
      <alignment horizontal="center" vertical="center" wrapText="1"/>
    </xf>
    <xf numFmtId="2" fontId="37" fillId="9" borderId="23" xfId="0" applyNumberFormat="1" applyFont="1" applyFill="1" applyBorder="1" applyAlignment="1">
      <alignment horizontal="center" vertical="center" wrapText="1"/>
    </xf>
    <xf numFmtId="9" fontId="35" fillId="0" borderId="41" xfId="1" applyFont="1" applyBorder="1" applyAlignment="1" applyProtection="1">
      <alignment horizontal="center" vertical="center" wrapText="1"/>
    </xf>
    <xf numFmtId="9" fontId="35" fillId="0" borderId="5" xfId="1" applyFont="1" applyBorder="1" applyAlignment="1" applyProtection="1">
      <alignment horizontal="center" vertical="center" wrapText="1"/>
    </xf>
    <xf numFmtId="9" fontId="35" fillId="0" borderId="3" xfId="1" applyFont="1" applyBorder="1" applyAlignment="1" applyProtection="1">
      <alignment horizontal="center" vertical="center" wrapText="1"/>
    </xf>
    <xf numFmtId="0" fontId="35" fillId="0" borderId="0" xfId="0" applyFont="1" applyAlignment="1" applyProtection="1">
      <alignment horizontal="center"/>
      <protection locked="0"/>
    </xf>
    <xf numFmtId="0" fontId="35" fillId="0" borderId="39" xfId="0" applyFont="1" applyBorder="1" applyAlignment="1" applyProtection="1">
      <alignment horizontal="center"/>
      <protection locked="0"/>
    </xf>
    <xf numFmtId="0" fontId="55" fillId="0" borderId="2" xfId="0" applyFont="1" applyBorder="1" applyAlignment="1" applyProtection="1">
      <alignment horizontal="center" vertical="center" wrapText="1"/>
      <protection locked="0"/>
    </xf>
    <xf numFmtId="0" fontId="55" fillId="0" borderId="3" xfId="0" applyFont="1" applyBorder="1" applyAlignment="1" applyProtection="1">
      <alignment horizontal="center" vertical="center" wrapText="1"/>
      <protection locked="0"/>
    </xf>
    <xf numFmtId="0" fontId="27" fillId="7" borderId="0" xfId="0" applyFont="1" applyFill="1" applyAlignment="1">
      <alignment horizontal="center"/>
    </xf>
    <xf numFmtId="0" fontId="13" fillId="8" borderId="0" xfId="0" applyFont="1" applyFill="1" applyAlignment="1">
      <alignment horizontal="center" vertical="center"/>
    </xf>
    <xf numFmtId="0" fontId="30" fillId="7" borderId="9" xfId="0" applyFont="1" applyFill="1" applyBorder="1" applyAlignment="1">
      <alignment horizontal="center" vertical="center" wrapText="1"/>
    </xf>
    <xf numFmtId="0" fontId="30" fillId="7" borderId="10" xfId="0" applyFont="1" applyFill="1" applyBorder="1" applyAlignment="1">
      <alignment horizontal="center" vertical="center" wrapText="1"/>
    </xf>
    <xf numFmtId="0" fontId="30" fillId="7" borderId="13" xfId="0" applyFont="1" applyFill="1" applyBorder="1" applyAlignment="1">
      <alignment horizontal="center" vertical="center" wrapText="1"/>
    </xf>
    <xf numFmtId="0" fontId="28" fillId="7" borderId="49" xfId="0" applyFont="1" applyFill="1" applyBorder="1" applyAlignment="1">
      <alignment horizontal="left" vertical="center" wrapText="1"/>
    </xf>
    <xf numFmtId="0" fontId="28" fillId="7" borderId="8" xfId="0" applyFont="1" applyFill="1" applyBorder="1" applyAlignment="1">
      <alignment horizontal="left" vertical="center" wrapText="1"/>
    </xf>
    <xf numFmtId="0" fontId="28" fillId="7" borderId="53" xfId="0" applyFont="1" applyFill="1" applyBorder="1" applyAlignment="1">
      <alignment horizontal="left" vertical="center" wrapText="1"/>
    </xf>
    <xf numFmtId="0" fontId="28" fillId="7" borderId="19" xfId="0" applyFont="1" applyFill="1" applyBorder="1" applyAlignment="1">
      <alignment horizontal="left" vertical="center" wrapText="1"/>
    </xf>
    <xf numFmtId="0" fontId="28" fillId="7" borderId="27" xfId="0" applyFont="1" applyFill="1" applyBorder="1" applyAlignment="1">
      <alignment horizontal="left" vertical="center" wrapText="1"/>
    </xf>
    <xf numFmtId="0" fontId="28" fillId="7" borderId="52" xfId="0" applyFont="1" applyFill="1" applyBorder="1" applyAlignment="1">
      <alignment horizontal="left" vertical="center" wrapText="1"/>
    </xf>
    <xf numFmtId="0" fontId="28" fillId="7" borderId="51" xfId="0" applyFont="1" applyFill="1" applyBorder="1" applyAlignment="1">
      <alignment horizontal="left" vertical="center" wrapText="1"/>
    </xf>
    <xf numFmtId="0" fontId="28" fillId="7" borderId="15" xfId="0" applyFont="1" applyFill="1" applyBorder="1" applyAlignment="1">
      <alignment horizontal="left" vertical="center" wrapText="1"/>
    </xf>
    <xf numFmtId="0" fontId="28" fillId="7" borderId="25" xfId="0" applyFont="1" applyFill="1" applyBorder="1" applyAlignment="1">
      <alignment horizontal="left" vertical="center" wrapText="1"/>
    </xf>
    <xf numFmtId="0" fontId="29" fillId="7" borderId="11" xfId="0" applyFont="1" applyFill="1" applyBorder="1" applyAlignment="1">
      <alignment horizontal="center" vertical="center" wrapText="1"/>
    </xf>
    <xf numFmtId="0" fontId="29" fillId="7" borderId="12" xfId="0" applyFont="1" applyFill="1" applyBorder="1" applyAlignment="1">
      <alignment horizontal="center" vertical="center" wrapText="1"/>
    </xf>
    <xf numFmtId="0" fontId="29" fillId="7" borderId="24" xfId="0" applyFont="1" applyFill="1" applyBorder="1" applyAlignment="1">
      <alignment horizontal="center" vertical="center" wrapText="1"/>
    </xf>
    <xf numFmtId="0" fontId="29" fillId="7" borderId="38" xfId="0" applyFont="1" applyFill="1" applyBorder="1" applyAlignment="1">
      <alignment horizontal="center" vertical="center" wrapText="1"/>
    </xf>
    <xf numFmtId="0" fontId="29" fillId="7" borderId="0" xfId="0" applyFont="1" applyFill="1" applyAlignment="1">
      <alignment horizontal="center" vertical="center" wrapText="1"/>
    </xf>
    <xf numFmtId="0" fontId="29" fillId="7" borderId="39" xfId="0" applyFont="1" applyFill="1" applyBorder="1" applyAlignment="1">
      <alignment horizontal="center" vertical="center" wrapText="1"/>
    </xf>
    <xf numFmtId="0" fontId="29" fillId="7" borderId="48" xfId="0" applyFont="1" applyFill="1" applyBorder="1" applyAlignment="1">
      <alignment horizontal="center" vertical="center" wrapText="1"/>
    </xf>
    <xf numFmtId="0" fontId="29" fillId="7" borderId="27" xfId="0" applyFont="1" applyFill="1" applyBorder="1" applyAlignment="1">
      <alignment horizontal="center" vertical="center" wrapText="1"/>
    </xf>
    <xf numFmtId="0" fontId="29" fillId="7" borderId="52" xfId="0" applyFont="1" applyFill="1" applyBorder="1" applyAlignment="1">
      <alignment horizontal="center" vertical="center" wrapText="1"/>
    </xf>
    <xf numFmtId="0" fontId="28" fillId="7" borderId="22" xfId="0" applyFont="1" applyFill="1" applyBorder="1" applyAlignment="1">
      <alignment horizontal="left" vertical="center" wrapText="1"/>
    </xf>
    <xf numFmtId="0" fontId="28" fillId="7" borderId="40" xfId="0" applyFont="1" applyFill="1" applyBorder="1" applyAlignment="1">
      <alignment horizontal="left" vertical="center" wrapText="1"/>
    </xf>
    <xf numFmtId="0" fontId="28" fillId="7" borderId="54" xfId="0" applyFont="1" applyFill="1" applyBorder="1" applyAlignment="1">
      <alignment horizontal="left" vertical="center" wrapText="1"/>
    </xf>
    <xf numFmtId="0" fontId="30" fillId="7" borderId="42" xfId="0" applyFont="1" applyFill="1" applyBorder="1" applyAlignment="1">
      <alignment horizontal="center" vertical="center" wrapText="1"/>
    </xf>
    <xf numFmtId="0" fontId="30" fillId="7" borderId="18" xfId="0" applyFont="1" applyFill="1" applyBorder="1" applyAlignment="1">
      <alignment horizontal="center" vertical="center" wrapText="1"/>
    </xf>
    <xf numFmtId="0" fontId="28" fillId="7" borderId="46" xfId="0" applyFont="1" applyFill="1" applyBorder="1" applyAlignment="1">
      <alignment horizontal="center" vertical="center"/>
    </xf>
    <xf numFmtId="0" fontId="28" fillId="7" borderId="47" xfId="0" applyFont="1" applyFill="1" applyBorder="1" applyAlignment="1">
      <alignment horizontal="center" vertical="center"/>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16" fillId="8" borderId="9"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3" fillId="8" borderId="9" xfId="0" applyFont="1" applyFill="1" applyBorder="1" applyAlignment="1">
      <alignment horizontal="center" vertical="top" wrapText="1"/>
    </xf>
    <xf numFmtId="0" fontId="13" fillId="8" borderId="10" xfId="0" applyFont="1" applyFill="1" applyBorder="1" applyAlignment="1">
      <alignment horizontal="center" vertical="top" wrapText="1"/>
    </xf>
    <xf numFmtId="0" fontId="13" fillId="8" borderId="13" xfId="0" applyFont="1" applyFill="1" applyBorder="1" applyAlignment="1">
      <alignment horizontal="center" vertical="top" wrapText="1"/>
    </xf>
    <xf numFmtId="0" fontId="6" fillId="0" borderId="12" xfId="0" applyFont="1" applyBorder="1" applyAlignment="1">
      <alignment horizontal="left" vertical="center" wrapText="1"/>
    </xf>
    <xf numFmtId="0" fontId="6" fillId="0" borderId="0" xfId="0" applyFont="1" applyAlignment="1">
      <alignment horizontal="left"/>
    </xf>
    <xf numFmtId="0" fontId="6" fillId="0" borderId="15" xfId="0" applyFont="1" applyBorder="1" applyAlignment="1">
      <alignment horizontal="left" vertical="center" wrapText="1"/>
    </xf>
    <xf numFmtId="0" fontId="6" fillId="0" borderId="15" xfId="0" applyFont="1" applyBorder="1" applyAlignment="1">
      <alignment horizontal="left" vertical="center"/>
    </xf>
    <xf numFmtId="0" fontId="3" fillId="3" borderId="29" xfId="0" applyFont="1" applyFill="1" applyBorder="1" applyAlignment="1">
      <alignment horizontal="center" vertical="center" wrapText="1"/>
    </xf>
    <xf numFmtId="0" fontId="22" fillId="8"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165" fontId="3" fillId="0" borderId="4" xfId="0" applyNumberFormat="1" applyFont="1" applyBorder="1" applyAlignment="1">
      <alignment horizontal="center" vertical="center"/>
    </xf>
    <xf numFmtId="165" fontId="3" fillId="0" borderId="5"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3" fillId="3" borderId="43" xfId="0" applyFont="1" applyFill="1" applyBorder="1" applyAlignment="1">
      <alignment horizontal="center" vertical="center" wrapText="1"/>
    </xf>
    <xf numFmtId="0" fontId="3" fillId="3" borderId="1" xfId="0" applyFont="1" applyFill="1" applyBorder="1" applyAlignment="1">
      <alignment horizontal="center" vertical="center" wrapText="1"/>
    </xf>
    <xf numFmtId="165" fontId="3" fillId="0" borderId="3" xfId="0" applyNumberFormat="1" applyFont="1" applyBorder="1" applyAlignment="1">
      <alignment horizontal="center" vertical="center"/>
    </xf>
    <xf numFmtId="0" fontId="3" fillId="3" borderId="28"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60" fillId="7" borderId="3" xfId="0" applyFont="1" applyFill="1" applyBorder="1" applyAlignment="1">
      <alignment horizontal="center" vertical="center"/>
    </xf>
    <xf numFmtId="0" fontId="25" fillId="7" borderId="3" xfId="0" applyFont="1" applyFill="1" applyBorder="1" applyAlignment="1">
      <alignment horizontal="center" vertical="center"/>
    </xf>
    <xf numFmtId="0" fontId="19" fillId="8" borderId="3" xfId="0" applyFont="1" applyFill="1" applyBorder="1" applyAlignment="1">
      <alignment horizontal="center" vertical="center" wrapText="1"/>
    </xf>
    <xf numFmtId="0" fontId="24" fillId="8" borderId="9" xfId="0" applyFont="1" applyFill="1" applyBorder="1" applyAlignment="1">
      <alignment horizontal="center" vertical="center" wrapText="1"/>
    </xf>
    <xf numFmtId="0" fontId="24" fillId="8" borderId="10" xfId="0" applyFont="1" applyFill="1" applyBorder="1" applyAlignment="1">
      <alignment horizontal="center" vertical="center" wrapText="1"/>
    </xf>
    <xf numFmtId="0" fontId="24" fillId="8" borderId="13"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2" xfId="0" applyFont="1" applyBorder="1" applyAlignment="1">
      <alignment horizontal="center" vertical="center" wrapText="1"/>
    </xf>
    <xf numFmtId="9" fontId="18" fillId="0" borderId="4" xfId="0" applyNumberFormat="1" applyFont="1" applyBorder="1" applyAlignment="1">
      <alignment horizontal="center" vertical="center" wrapText="1"/>
    </xf>
    <xf numFmtId="9" fontId="18" fillId="0" borderId="5" xfId="0" applyNumberFormat="1" applyFont="1" applyBorder="1" applyAlignment="1">
      <alignment horizontal="center" vertical="center" wrapText="1"/>
    </xf>
    <xf numFmtId="9" fontId="18" fillId="0" borderId="2" xfId="0" applyNumberFormat="1" applyFont="1" applyBorder="1" applyAlignment="1">
      <alignment horizontal="center" vertical="center" wrapText="1"/>
    </xf>
    <xf numFmtId="0" fontId="3" fillId="3" borderId="4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20" fillId="0" borderId="2" xfId="0" applyFont="1" applyBorder="1" applyAlignment="1">
      <alignment horizontal="center" vertical="center" wrapText="1"/>
    </xf>
    <xf numFmtId="0" fontId="11" fillId="7" borderId="0" xfId="0" applyFont="1" applyFill="1" applyAlignment="1">
      <alignment horizontal="center"/>
    </xf>
    <xf numFmtId="0" fontId="11" fillId="7" borderId="27" xfId="0" applyFont="1" applyFill="1" applyBorder="1" applyAlignment="1">
      <alignment horizontal="center"/>
    </xf>
    <xf numFmtId="0" fontId="11" fillId="7" borderId="40" xfId="0" applyFont="1" applyFill="1" applyBorder="1" applyAlignment="1">
      <alignment horizontal="center"/>
    </xf>
    <xf numFmtId="14" fontId="11" fillId="7" borderId="40" xfId="0" applyNumberFormat="1" applyFont="1" applyFill="1" applyBorder="1" applyAlignment="1">
      <alignment horizontal="center"/>
    </xf>
    <xf numFmtId="0" fontId="13" fillId="8" borderId="9" xfId="0" applyFont="1" applyFill="1" applyBorder="1" applyAlignment="1" applyProtection="1">
      <alignment horizontal="center" vertical="center"/>
      <protection locked="0"/>
    </xf>
    <xf numFmtId="0" fontId="13" fillId="8" borderId="10" xfId="0" applyFont="1" applyFill="1" applyBorder="1" applyAlignment="1" applyProtection="1">
      <alignment horizontal="center" vertical="center"/>
      <protection locked="0"/>
    </xf>
    <xf numFmtId="0" fontId="13" fillId="8" borderId="13" xfId="0" applyFont="1" applyFill="1" applyBorder="1" applyAlignment="1" applyProtection="1">
      <alignment horizontal="center" vertical="center"/>
      <protection locked="0"/>
    </xf>
    <xf numFmtId="0" fontId="14" fillId="7" borderId="8" xfId="0" applyFont="1" applyFill="1" applyBorder="1" applyAlignment="1" applyProtection="1">
      <alignment horizontal="center" vertical="center"/>
      <protection locked="0"/>
    </xf>
    <xf numFmtId="0" fontId="11" fillId="7" borderId="3" xfId="0" applyFont="1" applyFill="1" applyBorder="1" applyAlignment="1">
      <alignment horizontal="left" vertical="center" wrapText="1"/>
    </xf>
    <xf numFmtId="0" fontId="11" fillId="0" borderId="4" xfId="0" applyFont="1" applyBorder="1" applyAlignment="1">
      <alignment horizontal="left" vertical="center"/>
    </xf>
    <xf numFmtId="0" fontId="11" fillId="0" borderId="2" xfId="0" applyFont="1" applyBorder="1" applyAlignment="1">
      <alignment horizontal="left" vertical="center"/>
    </xf>
    <xf numFmtId="9" fontId="11" fillId="0" borderId="4" xfId="0" applyNumberFormat="1" applyFont="1" applyBorder="1" applyAlignment="1">
      <alignment horizontal="center" vertical="center"/>
    </xf>
    <xf numFmtId="9" fontId="11" fillId="0" borderId="2" xfId="0" applyNumberFormat="1" applyFont="1" applyBorder="1" applyAlignment="1">
      <alignment horizontal="center" vertical="center"/>
    </xf>
    <xf numFmtId="9" fontId="11" fillId="10" borderId="3" xfId="1" applyFont="1" applyFill="1" applyBorder="1" applyAlignment="1">
      <alignment horizontal="center" vertical="center"/>
    </xf>
    <xf numFmtId="9" fontId="11" fillId="10" borderId="4" xfId="0" applyNumberFormat="1" applyFont="1" applyFill="1" applyBorder="1" applyAlignment="1">
      <alignment horizontal="center" vertical="center"/>
    </xf>
    <xf numFmtId="0" fontId="11" fillId="10" borderId="2" xfId="0" applyFont="1" applyFill="1" applyBorder="1" applyAlignment="1">
      <alignment horizontal="center" vertical="center"/>
    </xf>
    <xf numFmtId="0" fontId="11" fillId="7" borderId="39" xfId="0" applyFont="1" applyFill="1" applyBorder="1" applyAlignment="1">
      <alignment horizontal="center"/>
    </xf>
    <xf numFmtId="0" fontId="59" fillId="7" borderId="27" xfId="0" applyFont="1" applyFill="1" applyBorder="1" applyAlignment="1" applyProtection="1">
      <alignment horizontal="center"/>
      <protection locked="0"/>
    </xf>
    <xf numFmtId="0" fontId="9" fillId="0" borderId="4" xfId="0" applyFont="1" applyBorder="1" applyAlignment="1">
      <alignment horizontal="center"/>
    </xf>
    <xf numFmtId="0" fontId="9" fillId="6" borderId="16" xfId="0" applyFont="1" applyFill="1" applyBorder="1" applyAlignment="1">
      <alignment horizontal="center"/>
    </xf>
    <xf numFmtId="0" fontId="9" fillId="6" borderId="17" xfId="0" applyFont="1" applyFill="1" applyBorder="1" applyAlignment="1">
      <alignment horizontal="center"/>
    </xf>
    <xf numFmtId="0" fontId="9" fillId="6" borderId="26" xfId="0" applyFont="1" applyFill="1" applyBorder="1" applyAlignment="1">
      <alignment horizontal="center"/>
    </xf>
    <xf numFmtId="0" fontId="9" fillId="6" borderId="10" xfId="0" applyFont="1" applyFill="1" applyBorder="1" applyAlignment="1">
      <alignment horizontal="center"/>
    </xf>
    <xf numFmtId="0" fontId="9" fillId="6" borderId="13" xfId="0" applyFont="1" applyFill="1" applyBorder="1" applyAlignment="1">
      <alignment horizontal="center"/>
    </xf>
    <xf numFmtId="0" fontId="9" fillId="0" borderId="19" xfId="0" applyFont="1" applyBorder="1" applyAlignment="1">
      <alignment horizontal="center" vertical="center"/>
    </xf>
    <xf numFmtId="0" fontId="9" fillId="0" borderId="27" xfId="0" applyFont="1" applyBorder="1" applyAlignment="1">
      <alignment horizontal="center" vertical="center"/>
    </xf>
    <xf numFmtId="0" fontId="9" fillId="0" borderId="7" xfId="0" applyFont="1" applyBorder="1" applyAlignment="1">
      <alignment horizontal="center" vertical="center"/>
    </xf>
    <xf numFmtId="9" fontId="8" fillId="0" borderId="4" xfId="1" applyFont="1" applyBorder="1" applyAlignment="1">
      <alignment horizontal="center" vertical="center" wrapText="1"/>
    </xf>
    <xf numFmtId="0" fontId="8" fillId="0" borderId="5" xfId="1" applyNumberFormat="1" applyFont="1" applyBorder="1" applyAlignment="1">
      <alignment horizontal="center" vertical="center" wrapText="1"/>
    </xf>
    <xf numFmtId="0" fontId="8" fillId="0" borderId="2" xfId="1" applyNumberFormat="1" applyFont="1" applyBorder="1" applyAlignment="1">
      <alignment horizontal="center" vertical="center" wrapText="1"/>
    </xf>
    <xf numFmtId="9" fontId="8" fillId="0" borderId="5" xfId="1" applyFont="1" applyBorder="1" applyAlignment="1">
      <alignment horizontal="center" vertical="center" wrapText="1"/>
    </xf>
    <xf numFmtId="9" fontId="8" fillId="0" borderId="2" xfId="1" applyFont="1" applyBorder="1" applyAlignment="1">
      <alignment horizontal="center" vertical="center" wrapText="1"/>
    </xf>
    <xf numFmtId="9" fontId="10" fillId="0" borderId="4" xfId="1" applyFont="1" applyFill="1" applyBorder="1" applyAlignment="1">
      <alignment horizontal="center" vertical="center" wrapText="1"/>
    </xf>
    <xf numFmtId="9" fontId="10" fillId="0" borderId="5" xfId="1" applyFont="1" applyFill="1" applyBorder="1" applyAlignment="1">
      <alignment horizontal="center" vertical="center" wrapText="1"/>
    </xf>
    <xf numFmtId="9" fontId="10" fillId="0" borderId="2" xfId="1" applyFont="1" applyFill="1" applyBorder="1" applyAlignment="1">
      <alignment horizontal="center" vertical="center" wrapText="1"/>
    </xf>
    <xf numFmtId="0" fontId="8" fillId="0" borderId="4"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2" xfId="0" applyFont="1" applyBorder="1" applyAlignment="1">
      <alignment horizontal="justify" vertical="center" wrapText="1"/>
    </xf>
    <xf numFmtId="0" fontId="8" fillId="0" borderId="30" xfId="0" applyFont="1" applyBorder="1" applyAlignment="1">
      <alignment horizontal="center"/>
    </xf>
    <xf numFmtId="0" fontId="8" fillId="0" borderId="31" xfId="0" applyFont="1" applyBorder="1" applyAlignment="1">
      <alignment horizontal="center"/>
    </xf>
    <xf numFmtId="0" fontId="8" fillId="0" borderId="32" xfId="0" applyFont="1" applyBorder="1" applyAlignment="1">
      <alignment horizontal="center"/>
    </xf>
    <xf numFmtId="0" fontId="9" fillId="6" borderId="9" xfId="0" applyFont="1" applyFill="1" applyBorder="1" applyAlignment="1">
      <alignment horizontal="center"/>
    </xf>
    <xf numFmtId="9" fontId="8" fillId="0" borderId="4" xfId="0" applyNumberFormat="1" applyFont="1" applyBorder="1" applyAlignment="1">
      <alignment horizontal="center" vertical="center" wrapText="1"/>
    </xf>
    <xf numFmtId="9" fontId="8" fillId="0" borderId="5" xfId="0" applyNumberFormat="1" applyFont="1" applyBorder="1" applyAlignment="1">
      <alignment horizontal="center" vertical="center" wrapText="1"/>
    </xf>
    <xf numFmtId="9" fontId="8" fillId="0" borderId="2"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5" fillId="5" borderId="2" xfId="0" applyFont="1" applyFill="1" applyBorder="1" applyAlignment="1">
      <alignment vertical="center" wrapText="1"/>
    </xf>
    <xf numFmtId="0" fontId="6" fillId="0" borderId="19" xfId="0" applyFont="1" applyBorder="1" applyAlignment="1">
      <alignment horizontal="center" vertical="center" wrapText="1"/>
    </xf>
    <xf numFmtId="0" fontId="6" fillId="0" borderId="7" xfId="0" applyFont="1" applyBorder="1" applyAlignment="1">
      <alignment horizontal="center" vertical="center" wrapText="1"/>
    </xf>
    <xf numFmtId="0" fontId="5" fillId="5" borderId="3" xfId="0" applyFont="1" applyFill="1" applyBorder="1" applyAlignment="1">
      <alignment vertical="center" wrapText="1"/>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3" fillId="3" borderId="1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7" fillId="5" borderId="23" xfId="0" applyFont="1" applyFill="1" applyBorder="1" applyAlignment="1">
      <alignment horizontal="left" vertical="top"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cellXfs>
  <cellStyles count="3">
    <cellStyle name="Normal" xfId="0" builtinId="0"/>
    <cellStyle name="Normal 2" xfId="2" xr:uid="{00000000-0005-0000-0000-00002F000000}"/>
    <cellStyle name="Porcentaje" xfId="1" builtinId="5"/>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3067CC"/>
      <color rgb="FF3772FF"/>
      <color rgb="FF65A17B"/>
      <color rgb="FF55473B"/>
      <color rgb="FF584739"/>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186070</xdr:colOff>
      <xdr:row>1</xdr:row>
      <xdr:rowOff>0</xdr:rowOff>
    </xdr:from>
    <xdr:to>
      <xdr:col>2</xdr:col>
      <xdr:colOff>924140</xdr:colOff>
      <xdr:row>3</xdr:row>
      <xdr:rowOff>246191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rcRect t="22870" b="26916"/>
        <a:stretch>
          <a:fillRect/>
        </a:stretch>
      </xdr:blipFill>
      <xdr:spPr>
        <a:xfrm>
          <a:off x="186055" y="198120"/>
          <a:ext cx="3586480" cy="6419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1008711</xdr:colOff>
      <xdr:row>0</xdr:row>
      <xdr:rowOff>946728</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rcRect t="22870" b="26916"/>
        <a:stretch>
          <a:fillRect/>
        </a:stretch>
      </xdr:blipFill>
      <xdr:spPr>
        <a:xfrm>
          <a:off x="338455" y="92075"/>
          <a:ext cx="4697095" cy="854075"/>
        </a:xfrm>
        <a:prstGeom prst="rect">
          <a:avLst/>
        </a:prstGeom>
      </xdr:spPr>
    </xdr:pic>
    <xdr:clientData/>
  </xdr:twoCellAnchor>
  <xdr:twoCellAnchor editAs="oneCell">
    <xdr:from>
      <xdr:col>12</xdr:col>
      <xdr:colOff>1371600</xdr:colOff>
      <xdr:row>19</xdr:row>
      <xdr:rowOff>247651</xdr:rowOff>
    </xdr:from>
    <xdr:to>
      <xdr:col>13</xdr:col>
      <xdr:colOff>1219200</xdr:colOff>
      <xdr:row>21</xdr:row>
      <xdr:rowOff>416325</xdr:rowOff>
    </xdr:to>
    <xdr:pic>
      <xdr:nvPicPr>
        <xdr:cNvPr id="3" name="Imagen 2">
          <a:extLst>
            <a:ext uri="{FF2B5EF4-FFF2-40B4-BE49-F238E27FC236}">
              <a16:creationId xmlns:a16="http://schemas.microsoft.com/office/drawing/2014/main" id="{20F83E47-4366-41CF-A7A3-67D1D9297946}"/>
            </a:ext>
          </a:extLst>
        </xdr:cNvPr>
        <xdr:cNvPicPr>
          <a:picLocks noChangeAspect="1"/>
        </xdr:cNvPicPr>
      </xdr:nvPicPr>
      <xdr:blipFill>
        <a:blip xmlns:r="http://schemas.openxmlformats.org/officeDocument/2006/relationships" r:embed="rId2"/>
        <a:stretch>
          <a:fillRect/>
        </a:stretch>
      </xdr:blipFill>
      <xdr:spPr>
        <a:xfrm>
          <a:off x="24574500" y="20821651"/>
          <a:ext cx="2590800" cy="892574"/>
        </a:xfrm>
        <a:prstGeom prst="rect">
          <a:avLst/>
        </a:prstGeom>
      </xdr:spPr>
    </xdr:pic>
    <xdr:clientData/>
  </xdr:twoCellAnchor>
  <xdr:twoCellAnchor editAs="oneCell">
    <xdr:from>
      <xdr:col>6</xdr:col>
      <xdr:colOff>2209800</xdr:colOff>
      <xdr:row>20</xdr:row>
      <xdr:rowOff>114299</xdr:rowOff>
    </xdr:from>
    <xdr:to>
      <xdr:col>9</xdr:col>
      <xdr:colOff>666750</xdr:colOff>
      <xdr:row>21</xdr:row>
      <xdr:rowOff>308202</xdr:rowOff>
    </xdr:to>
    <xdr:pic>
      <xdr:nvPicPr>
        <xdr:cNvPr id="4" name="Imagen 3" descr="C:\Users\LDCALDERON\Downloads\WhatsApp Image 2025-02-24 at 3.15.31 PM.jpeg">
          <a:extLst>
            <a:ext uri="{FF2B5EF4-FFF2-40B4-BE49-F238E27FC236}">
              <a16:creationId xmlns:a16="http://schemas.microsoft.com/office/drawing/2014/main" id="{31082DFC-1911-4E60-A639-96DB2D9461D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820650" y="15982949"/>
          <a:ext cx="2819400" cy="574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60960</xdr:rowOff>
    </xdr:from>
    <xdr:to>
      <xdr:col>4</xdr:col>
      <xdr:colOff>520700</xdr:colOff>
      <xdr:row>1</xdr:row>
      <xdr:rowOff>498892</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rcRect t="22870" b="26916"/>
        <a:stretch>
          <a:fillRect/>
        </a:stretch>
      </xdr:blipFill>
      <xdr:spPr>
        <a:xfrm>
          <a:off x="193040" y="60960"/>
          <a:ext cx="3250565" cy="6356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60645</xdr:colOff>
      <xdr:row>0</xdr:row>
      <xdr:rowOff>118330</xdr:rowOff>
    </xdr:from>
    <xdr:to>
      <xdr:col>3</xdr:col>
      <xdr:colOff>1358900</xdr:colOff>
      <xdr:row>0</xdr:row>
      <xdr:rowOff>754382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rcRect t="22870" b="26916"/>
        <a:stretch>
          <a:fillRect/>
        </a:stretch>
      </xdr:blipFill>
      <xdr:spPr>
        <a:xfrm>
          <a:off x="228600" y="118110"/>
          <a:ext cx="3268345" cy="636270"/>
        </a:xfrm>
        <a:prstGeom prst="rect">
          <a:avLst/>
        </a:prstGeom>
      </xdr:spPr>
    </xdr:pic>
    <xdr:clientData/>
  </xdr:twoCellAnchor>
  <xdr:twoCellAnchor editAs="oneCell">
    <xdr:from>
      <xdr:col>7</xdr:col>
      <xdr:colOff>614009</xdr:colOff>
      <xdr:row>62</xdr:row>
      <xdr:rowOff>173183</xdr:rowOff>
    </xdr:from>
    <xdr:to>
      <xdr:col>8</xdr:col>
      <xdr:colOff>889526</xdr:colOff>
      <xdr:row>63</xdr:row>
      <xdr:rowOff>136973</xdr:rowOff>
    </xdr:to>
    <xdr:pic>
      <xdr:nvPicPr>
        <xdr:cNvPr id="3" name="Imagen 2">
          <a:extLst>
            <a:ext uri="{FF2B5EF4-FFF2-40B4-BE49-F238E27FC236}">
              <a16:creationId xmlns:a16="http://schemas.microsoft.com/office/drawing/2014/main" id="{6F809BA1-D42F-48B8-93B0-2B1BC316A1F2}"/>
            </a:ext>
          </a:extLst>
        </xdr:cNvPr>
        <xdr:cNvPicPr>
          <a:picLocks noChangeAspect="1"/>
        </xdr:cNvPicPr>
      </xdr:nvPicPr>
      <xdr:blipFill>
        <a:blip xmlns:r="http://schemas.openxmlformats.org/officeDocument/2006/relationships" r:embed="rId2"/>
        <a:stretch>
          <a:fillRect/>
        </a:stretch>
      </xdr:blipFill>
      <xdr:spPr>
        <a:xfrm>
          <a:off x="7360228" y="24615435"/>
          <a:ext cx="1220145" cy="420360"/>
        </a:xfrm>
        <a:prstGeom prst="rect">
          <a:avLst/>
        </a:prstGeom>
      </xdr:spPr>
    </xdr:pic>
    <xdr:clientData/>
  </xdr:twoCellAnchor>
  <xdr:twoCellAnchor editAs="oneCell">
    <xdr:from>
      <xdr:col>9</xdr:col>
      <xdr:colOff>431131</xdr:colOff>
      <xdr:row>62</xdr:row>
      <xdr:rowOff>69467</xdr:rowOff>
    </xdr:from>
    <xdr:to>
      <xdr:col>9</xdr:col>
      <xdr:colOff>1734552</xdr:colOff>
      <xdr:row>63</xdr:row>
      <xdr:rowOff>120314</xdr:rowOff>
    </xdr:to>
    <xdr:pic>
      <xdr:nvPicPr>
        <xdr:cNvPr id="4" name="Imagen 3" descr="C:\Users\LDCALDERON\Downloads\WhatsApp Image 2025-02-24 at 3.15.31 PM.jpeg">
          <a:extLst>
            <a:ext uri="{FF2B5EF4-FFF2-40B4-BE49-F238E27FC236}">
              <a16:creationId xmlns:a16="http://schemas.microsoft.com/office/drawing/2014/main" id="{720A414C-2113-4E05-832B-ABED4CBEBB7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55605" y="24553730"/>
          <a:ext cx="1303421" cy="512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347579</xdr:colOff>
      <xdr:row>0</xdr:row>
      <xdr:rowOff>13369</xdr:rowOff>
    </xdr:from>
    <xdr:to>
      <xdr:col>2</xdr:col>
      <xdr:colOff>3469286</xdr:colOff>
      <xdr:row>2</xdr:row>
      <xdr:rowOff>34474</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rcRect t="22870" b="26916"/>
        <a:stretch>
          <a:fillRect/>
        </a:stretch>
      </xdr:blipFill>
      <xdr:spPr>
        <a:xfrm>
          <a:off x="448310" y="13335"/>
          <a:ext cx="3469005" cy="622935"/>
        </a:xfrm>
        <a:prstGeom prst="rect">
          <a:avLst/>
        </a:prstGeom>
      </xdr:spPr>
    </xdr:pic>
    <xdr:clientData/>
  </xdr:twoCellAnchor>
  <xdr:twoCellAnchor editAs="oneCell">
    <xdr:from>
      <xdr:col>5</xdr:col>
      <xdr:colOff>1945105</xdr:colOff>
      <xdr:row>25</xdr:row>
      <xdr:rowOff>100264</xdr:rowOff>
    </xdr:from>
    <xdr:to>
      <xdr:col>6</xdr:col>
      <xdr:colOff>330868</xdr:colOff>
      <xdr:row>27</xdr:row>
      <xdr:rowOff>22474</xdr:rowOff>
    </xdr:to>
    <xdr:pic>
      <xdr:nvPicPr>
        <xdr:cNvPr id="3" name="Imagen 2">
          <a:extLst>
            <a:ext uri="{FF2B5EF4-FFF2-40B4-BE49-F238E27FC236}">
              <a16:creationId xmlns:a16="http://schemas.microsoft.com/office/drawing/2014/main" id="{8ED57111-0E91-486D-8236-D8C005CFF059}"/>
            </a:ext>
          </a:extLst>
        </xdr:cNvPr>
        <xdr:cNvPicPr>
          <a:picLocks noChangeAspect="1"/>
        </xdr:cNvPicPr>
      </xdr:nvPicPr>
      <xdr:blipFill>
        <a:blip xmlns:r="http://schemas.openxmlformats.org/officeDocument/2006/relationships" r:embed="rId2"/>
        <a:stretch>
          <a:fillRect/>
        </a:stretch>
      </xdr:blipFill>
      <xdr:spPr>
        <a:xfrm>
          <a:off x="12643184" y="6847975"/>
          <a:ext cx="1112921" cy="383420"/>
        </a:xfrm>
        <a:prstGeom prst="rect">
          <a:avLst/>
        </a:prstGeom>
      </xdr:spPr>
    </xdr:pic>
    <xdr:clientData/>
  </xdr:twoCellAnchor>
  <xdr:twoCellAnchor editAs="oneCell">
    <xdr:from>
      <xdr:col>2</xdr:col>
      <xdr:colOff>3228813</xdr:colOff>
      <xdr:row>25</xdr:row>
      <xdr:rowOff>16144</xdr:rowOff>
    </xdr:from>
    <xdr:to>
      <xdr:col>3</xdr:col>
      <xdr:colOff>706090</xdr:colOff>
      <xdr:row>27</xdr:row>
      <xdr:rowOff>76168</xdr:rowOff>
    </xdr:to>
    <xdr:pic>
      <xdr:nvPicPr>
        <xdr:cNvPr id="4" name="Imagen 3" descr="C:\Users\LDCALDERON\Downloads\WhatsApp Image 2025-02-24 at 3.15.31 PM.jpeg">
          <a:extLst>
            <a:ext uri="{FF2B5EF4-FFF2-40B4-BE49-F238E27FC236}">
              <a16:creationId xmlns:a16="http://schemas.microsoft.com/office/drawing/2014/main" id="{C602BBC9-614B-4A24-9FFF-11A77DE21D8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64703" y="6667500"/>
          <a:ext cx="1303421" cy="512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0"/>
  <sheetViews>
    <sheetView topLeftCell="A7" zoomScale="70" zoomScaleNormal="70" zoomScalePageLayoutView="70" workbookViewId="0">
      <selection activeCell="I16" sqref="I16:I19"/>
    </sheetView>
  </sheetViews>
  <sheetFormatPr baseColWidth="10" defaultColWidth="10.85546875" defaultRowHeight="15"/>
  <cols>
    <col min="1" max="1" width="7" style="18" customWidth="1"/>
    <col min="2" max="2" width="16.28515625" style="18" customWidth="1"/>
    <col min="3" max="3" width="41.140625" style="18" customWidth="1"/>
    <col min="4" max="4" width="46" style="18" hidden="1" customWidth="1"/>
    <col min="5" max="5" width="22.85546875" style="18" customWidth="1"/>
    <col min="6" max="6" width="35.42578125" style="18" customWidth="1"/>
    <col min="7" max="7" width="19.140625" style="18" customWidth="1"/>
    <col min="8" max="8" width="31.28515625" style="18" customWidth="1"/>
    <col min="9" max="9" width="30.42578125" style="18" customWidth="1"/>
    <col min="10" max="16384" width="10.85546875" style="18"/>
  </cols>
  <sheetData>
    <row r="2" spans="1:9">
      <c r="B2" s="193" t="s">
        <v>0</v>
      </c>
      <c r="C2" s="193"/>
      <c r="D2" s="193"/>
      <c r="E2" s="193"/>
      <c r="F2" s="193"/>
      <c r="G2" s="193"/>
      <c r="H2" s="193"/>
      <c r="I2" s="193"/>
    </row>
    <row r="3" spans="1:9">
      <c r="B3" s="194" t="s">
        <v>1</v>
      </c>
      <c r="C3" s="194"/>
      <c r="D3" s="194"/>
      <c r="E3" s="194"/>
      <c r="F3" s="194"/>
      <c r="G3" s="194"/>
      <c r="H3" s="194"/>
      <c r="I3" s="194"/>
    </row>
    <row r="4" spans="1:9">
      <c r="C4" s="32" t="s">
        <v>2</v>
      </c>
      <c r="D4" s="183" t="s">
        <v>3</v>
      </c>
    </row>
    <row r="5" spans="1:9">
      <c r="C5" s="32" t="s">
        <v>4</v>
      </c>
      <c r="D5" s="183" t="s">
        <v>5</v>
      </c>
    </row>
    <row r="6" spans="1:9">
      <c r="C6" s="33" t="s">
        <v>6</v>
      </c>
      <c r="D6" s="27" t="s">
        <v>7</v>
      </c>
    </row>
    <row r="7" spans="1:9">
      <c r="C7" s="33" t="s">
        <v>8</v>
      </c>
      <c r="D7" s="27" t="s">
        <v>9</v>
      </c>
    </row>
    <row r="8" spans="1:9">
      <c r="C8" s="33" t="s">
        <v>10</v>
      </c>
      <c r="D8" s="34">
        <v>41656</v>
      </c>
      <c r="E8" s="35"/>
    </row>
    <row r="9" spans="1:9">
      <c r="C9" s="203" t="s">
        <v>11</v>
      </c>
      <c r="D9" s="27" t="s">
        <v>12</v>
      </c>
      <c r="F9" s="35"/>
      <c r="I9" s="35"/>
    </row>
    <row r="10" spans="1:9">
      <c r="C10" s="203"/>
      <c r="D10" s="27" t="s">
        <v>13</v>
      </c>
    </row>
    <row r="12" spans="1:9">
      <c r="A12" s="195" t="s">
        <v>14</v>
      </c>
      <c r="B12" s="196"/>
      <c r="C12" s="196"/>
      <c r="D12" s="196"/>
      <c r="E12" s="196"/>
      <c r="F12" s="196"/>
      <c r="G12" s="196"/>
      <c r="H12" s="196"/>
      <c r="I12" s="197"/>
    </row>
    <row r="13" spans="1:9">
      <c r="A13" s="195" t="s">
        <v>15</v>
      </c>
      <c r="B13" s="196"/>
      <c r="C13" s="196"/>
      <c r="D13" s="196"/>
      <c r="E13" s="196"/>
      <c r="F13" s="196"/>
      <c r="G13" s="196"/>
      <c r="H13" s="196"/>
      <c r="I13" s="197"/>
    </row>
    <row r="14" spans="1:9">
      <c r="A14" s="198"/>
      <c r="B14" s="199"/>
      <c r="C14" s="199"/>
      <c r="D14" s="199"/>
      <c r="E14" s="199"/>
      <c r="F14" s="199"/>
      <c r="G14" s="200"/>
      <c r="H14" s="201" t="s">
        <v>16</v>
      </c>
      <c r="I14" s="202"/>
    </row>
    <row r="15" spans="1:9" ht="28.5">
      <c r="A15" s="22" t="s">
        <v>17</v>
      </c>
      <c r="B15" s="22" t="s">
        <v>18</v>
      </c>
      <c r="C15" s="29" t="s">
        <v>19</v>
      </c>
      <c r="D15" s="22" t="s">
        <v>20</v>
      </c>
      <c r="E15" s="22" t="s">
        <v>21</v>
      </c>
      <c r="F15" s="22" t="s">
        <v>22</v>
      </c>
      <c r="G15" s="184" t="s">
        <v>23</v>
      </c>
      <c r="H15" s="22" t="s">
        <v>24</v>
      </c>
      <c r="I15" s="22" t="s">
        <v>25</v>
      </c>
    </row>
    <row r="16" spans="1:9" ht="30">
      <c r="A16" s="210" t="s">
        <v>26</v>
      </c>
      <c r="B16" s="214">
        <v>0.3</v>
      </c>
      <c r="C16" s="218" t="s">
        <v>27</v>
      </c>
      <c r="D16" s="24" t="s">
        <v>28</v>
      </c>
      <c r="E16" s="219">
        <v>4</v>
      </c>
      <c r="F16" s="219" t="s">
        <v>29</v>
      </c>
      <c r="G16" s="218" t="s">
        <v>30</v>
      </c>
      <c r="H16" s="219"/>
      <c r="I16" s="222"/>
    </row>
    <row r="17" spans="1:9" ht="56.25" customHeight="1">
      <c r="A17" s="210"/>
      <c r="B17" s="210"/>
      <c r="C17" s="218"/>
      <c r="D17" s="26" t="s">
        <v>31</v>
      </c>
      <c r="E17" s="220"/>
      <c r="F17" s="220"/>
      <c r="G17" s="218"/>
      <c r="H17" s="220"/>
      <c r="I17" s="222"/>
    </row>
    <row r="18" spans="1:9" ht="25.5" customHeight="1">
      <c r="A18" s="210"/>
      <c r="B18" s="210"/>
      <c r="C18" s="218"/>
      <c r="D18" s="26" t="s">
        <v>32</v>
      </c>
      <c r="E18" s="220"/>
      <c r="F18" s="220"/>
      <c r="G18" s="218"/>
      <c r="H18" s="220"/>
      <c r="I18" s="222"/>
    </row>
    <row r="19" spans="1:9" ht="49.5" customHeight="1">
      <c r="A19" s="210"/>
      <c r="B19" s="210"/>
      <c r="C19" s="218"/>
      <c r="D19" s="26" t="s">
        <v>33</v>
      </c>
      <c r="E19" s="221"/>
      <c r="F19" s="221"/>
      <c r="G19" s="218"/>
      <c r="H19" s="221"/>
      <c r="I19" s="222"/>
    </row>
    <row r="20" spans="1:9" ht="82.5" customHeight="1">
      <c r="A20" s="211" t="s">
        <v>34</v>
      </c>
      <c r="B20" s="215">
        <v>0.3</v>
      </c>
      <c r="C20" s="219" t="s">
        <v>35</v>
      </c>
      <c r="D20" s="26" t="s">
        <v>36</v>
      </c>
      <c r="E20" s="219">
        <v>20</v>
      </c>
      <c r="F20" s="219" t="s">
        <v>37</v>
      </c>
      <c r="G20" s="25" t="s">
        <v>38</v>
      </c>
      <c r="H20" s="219"/>
      <c r="I20" s="223"/>
    </row>
    <row r="21" spans="1:9" ht="68.25" customHeight="1">
      <c r="A21" s="212"/>
      <c r="B21" s="216"/>
      <c r="C21" s="220"/>
      <c r="D21" s="26" t="s">
        <v>39</v>
      </c>
      <c r="E21" s="220"/>
      <c r="F21" s="220"/>
      <c r="G21" s="25" t="s">
        <v>40</v>
      </c>
      <c r="H21" s="220"/>
      <c r="I21" s="224"/>
    </row>
    <row r="22" spans="1:9" ht="66" customHeight="1">
      <c r="A22" s="213"/>
      <c r="B22" s="217"/>
      <c r="C22" s="221"/>
      <c r="D22" s="26" t="s">
        <v>41</v>
      </c>
      <c r="E22" s="221"/>
      <c r="F22" s="221"/>
      <c r="G22" s="25" t="s">
        <v>42</v>
      </c>
      <c r="H22" s="221"/>
      <c r="I22" s="225"/>
    </row>
    <row r="23" spans="1:9" ht="97.5" customHeight="1">
      <c r="A23" s="211" t="s">
        <v>43</v>
      </c>
      <c r="B23" s="215">
        <v>0.4</v>
      </c>
      <c r="C23" s="219" t="s">
        <v>44</v>
      </c>
      <c r="D23" s="26" t="s">
        <v>45</v>
      </c>
      <c r="E23" s="219">
        <v>15</v>
      </c>
      <c r="F23" s="219" t="s">
        <v>29</v>
      </c>
      <c r="G23" s="219" t="s">
        <v>42</v>
      </c>
      <c r="H23" s="219"/>
      <c r="I23" s="223"/>
    </row>
    <row r="24" spans="1:9" ht="55.5" customHeight="1">
      <c r="A24" s="212"/>
      <c r="B24" s="216"/>
      <c r="C24" s="220"/>
      <c r="D24" s="26" t="s">
        <v>46</v>
      </c>
      <c r="E24" s="220"/>
      <c r="F24" s="220"/>
      <c r="G24" s="220"/>
      <c r="H24" s="220"/>
      <c r="I24" s="224"/>
    </row>
    <row r="25" spans="1:9" ht="55.5" customHeight="1">
      <c r="A25" s="213"/>
      <c r="B25" s="217"/>
      <c r="C25" s="221"/>
      <c r="D25" s="26" t="s">
        <v>47</v>
      </c>
      <c r="E25" s="221"/>
      <c r="F25" s="221"/>
      <c r="G25" s="221"/>
      <c r="H25" s="221"/>
      <c r="I25" s="225"/>
    </row>
    <row r="26" spans="1:9">
      <c r="A26" s="22" t="s">
        <v>48</v>
      </c>
      <c r="B26" s="185">
        <f>SUM(B16:B25)</f>
        <v>1</v>
      </c>
      <c r="C26" s="27"/>
      <c r="D26" s="27"/>
      <c r="E26" s="27"/>
      <c r="F26" s="26"/>
      <c r="G26" s="27"/>
      <c r="H26" s="27"/>
      <c r="I26" s="27"/>
    </row>
    <row r="27" spans="1:9" ht="4.5" customHeight="1">
      <c r="A27" s="28"/>
    </row>
    <row r="28" spans="1:9" ht="27" customHeight="1">
      <c r="A28" s="28"/>
      <c r="C28" s="204"/>
      <c r="D28" s="205"/>
      <c r="E28" s="37"/>
      <c r="F28" s="205"/>
      <c r="G28" s="206"/>
      <c r="H28" s="53"/>
    </row>
    <row r="29" spans="1:9">
      <c r="A29" s="28"/>
      <c r="C29" s="207" t="s">
        <v>49</v>
      </c>
      <c r="D29" s="208"/>
      <c r="E29" s="39"/>
      <c r="F29" s="208" t="s">
        <v>50</v>
      </c>
      <c r="G29" s="209"/>
      <c r="H29" s="54"/>
    </row>
    <row r="30" spans="1:9">
      <c r="A30" s="28"/>
    </row>
  </sheetData>
  <mergeCells count="34">
    <mergeCell ref="H16:H19"/>
    <mergeCell ref="H20:H22"/>
    <mergeCell ref="H23:H25"/>
    <mergeCell ref="I16:I19"/>
    <mergeCell ref="I20:I22"/>
    <mergeCell ref="I23:I25"/>
    <mergeCell ref="F16:F19"/>
    <mergeCell ref="F20:F22"/>
    <mergeCell ref="F23:F25"/>
    <mergeCell ref="G16:G19"/>
    <mergeCell ref="G23:G25"/>
    <mergeCell ref="C28:D28"/>
    <mergeCell ref="F28:G28"/>
    <mergeCell ref="C29:D29"/>
    <mergeCell ref="F29:G29"/>
    <mergeCell ref="A16:A19"/>
    <mergeCell ref="A20:A22"/>
    <mergeCell ref="A23:A25"/>
    <mergeCell ref="B16:B19"/>
    <mergeCell ref="B20:B22"/>
    <mergeCell ref="B23:B25"/>
    <mergeCell ref="C16:C19"/>
    <mergeCell ref="C20:C22"/>
    <mergeCell ref="C23:C25"/>
    <mergeCell ref="E16:E19"/>
    <mergeCell ref="E20:E22"/>
    <mergeCell ref="E23:E25"/>
    <mergeCell ref="B2:I2"/>
    <mergeCell ref="B3:I3"/>
    <mergeCell ref="A12:I12"/>
    <mergeCell ref="A13:I13"/>
    <mergeCell ref="A14:G14"/>
    <mergeCell ref="H14:I14"/>
    <mergeCell ref="C9:C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M17"/>
  <sheetViews>
    <sheetView zoomScale="80" zoomScaleNormal="80" zoomScalePageLayoutView="80" workbookViewId="0">
      <selection activeCell="N13" sqref="N13"/>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4.85546875" style="18" customWidth="1"/>
    <col min="10" max="10" width="13" style="18" customWidth="1"/>
    <col min="11" max="11" width="13.42578125" style="18" customWidth="1"/>
    <col min="12" max="13" width="15.42578125" style="18" customWidth="1"/>
    <col min="14" max="16384" width="10.85546875" style="18"/>
  </cols>
  <sheetData>
    <row r="2" spans="1:13">
      <c r="B2" s="193" t="s">
        <v>203</v>
      </c>
      <c r="C2" s="193"/>
      <c r="D2" s="193"/>
      <c r="E2" s="193"/>
      <c r="F2" s="410"/>
      <c r="G2" s="410"/>
      <c r="H2" s="410"/>
      <c r="I2" s="410"/>
      <c r="J2" s="410"/>
      <c r="K2" s="410"/>
      <c r="L2" s="410"/>
      <c r="M2" s="410"/>
    </row>
    <row r="4" spans="1:13">
      <c r="A4" s="411" t="s">
        <v>14</v>
      </c>
      <c r="B4" s="412"/>
      <c r="C4" s="412"/>
      <c r="D4" s="412"/>
      <c r="E4" s="412"/>
      <c r="F4" s="412"/>
      <c r="G4" s="412"/>
      <c r="H4" s="413" t="s">
        <v>209</v>
      </c>
      <c r="I4" s="414"/>
      <c r="J4" s="414"/>
      <c r="K4" s="414"/>
      <c r="L4" s="414"/>
      <c r="M4" s="414"/>
    </row>
    <row r="5" spans="1:13" ht="28.5" customHeight="1">
      <c r="A5" s="19" t="s">
        <v>17</v>
      </c>
      <c r="B5" s="19" t="s">
        <v>18</v>
      </c>
      <c r="C5" s="20" t="s">
        <v>19</v>
      </c>
      <c r="D5" s="19" t="s">
        <v>20</v>
      </c>
      <c r="E5" s="19" t="s">
        <v>210</v>
      </c>
      <c r="F5" s="19" t="s">
        <v>22</v>
      </c>
      <c r="G5" s="21" t="s">
        <v>23</v>
      </c>
      <c r="H5" s="416" t="s">
        <v>211</v>
      </c>
      <c r="I5" s="417"/>
      <c r="J5" s="417"/>
      <c r="K5" s="418"/>
      <c r="L5" s="19" t="s">
        <v>212</v>
      </c>
      <c r="M5" s="437" t="s">
        <v>213</v>
      </c>
    </row>
    <row r="6" spans="1:13" ht="30" customHeight="1">
      <c r="A6" s="210" t="s">
        <v>26</v>
      </c>
      <c r="B6" s="214">
        <v>0.3</v>
      </c>
      <c r="C6" s="219" t="s">
        <v>27</v>
      </c>
      <c r="D6" s="24" t="s">
        <v>28</v>
      </c>
      <c r="E6" s="219">
        <v>4</v>
      </c>
      <c r="F6" s="219" t="s">
        <v>29</v>
      </c>
      <c r="G6" s="218" t="s">
        <v>30</v>
      </c>
      <c r="H6" s="25" t="s">
        <v>216</v>
      </c>
      <c r="I6" s="25" t="s">
        <v>217</v>
      </c>
      <c r="J6" s="25" t="s">
        <v>218</v>
      </c>
      <c r="K6" s="25" t="s">
        <v>219</v>
      </c>
      <c r="L6" s="29" t="s">
        <v>220</v>
      </c>
      <c r="M6" s="438"/>
    </row>
    <row r="7" spans="1:13" ht="45" customHeight="1">
      <c r="A7" s="210"/>
      <c r="B7" s="210"/>
      <c r="C7" s="220"/>
      <c r="D7" s="26" t="s">
        <v>31</v>
      </c>
      <c r="E7" s="220"/>
      <c r="F7" s="220"/>
      <c r="G7" s="218"/>
      <c r="H7" s="419">
        <f>1/E6</f>
        <v>0.25</v>
      </c>
      <c r="I7" s="419">
        <v>0.25</v>
      </c>
      <c r="J7" s="419">
        <v>0.5</v>
      </c>
      <c r="K7" s="419">
        <v>0</v>
      </c>
      <c r="L7" s="424">
        <f>+H7+I7+J7+K7</f>
        <v>1</v>
      </c>
      <c r="M7" s="424">
        <f>4*B6/E6</f>
        <v>0.3</v>
      </c>
    </row>
    <row r="8" spans="1:13" ht="35.25" customHeight="1">
      <c r="A8" s="210"/>
      <c r="B8" s="210"/>
      <c r="C8" s="220"/>
      <c r="D8" s="26" t="s">
        <v>32</v>
      </c>
      <c r="E8" s="220"/>
      <c r="F8" s="220"/>
      <c r="G8" s="218"/>
      <c r="H8" s="422"/>
      <c r="I8" s="422"/>
      <c r="J8" s="422"/>
      <c r="K8" s="422"/>
      <c r="L8" s="425"/>
      <c r="M8" s="425"/>
    </row>
    <row r="9" spans="1:13" ht="39.75" customHeight="1">
      <c r="A9" s="210"/>
      <c r="B9" s="210"/>
      <c r="C9" s="221"/>
      <c r="D9" s="26" t="s">
        <v>33</v>
      </c>
      <c r="E9" s="221"/>
      <c r="F9" s="221"/>
      <c r="G9" s="218"/>
      <c r="H9" s="423"/>
      <c r="I9" s="423"/>
      <c r="J9" s="423"/>
      <c r="K9" s="423"/>
      <c r="L9" s="426"/>
      <c r="M9" s="426"/>
    </row>
    <row r="10" spans="1:13" ht="56.25" customHeight="1">
      <c r="A10" s="211" t="s">
        <v>34</v>
      </c>
      <c r="B10" s="215">
        <v>0.4</v>
      </c>
      <c r="C10" s="219" t="s">
        <v>35</v>
      </c>
      <c r="D10" s="26" t="s">
        <v>226</v>
      </c>
      <c r="E10" s="219">
        <v>20</v>
      </c>
      <c r="F10" s="219" t="s">
        <v>37</v>
      </c>
      <c r="G10" s="219" t="s">
        <v>227</v>
      </c>
      <c r="H10" s="419">
        <f>7/25</f>
        <v>0.28000000000000003</v>
      </c>
      <c r="I10" s="434">
        <v>0.35</v>
      </c>
      <c r="J10" s="434">
        <v>0.25</v>
      </c>
      <c r="K10" s="419">
        <f>8/E10</f>
        <v>0.4</v>
      </c>
      <c r="L10" s="434">
        <f>+H10+I10+J10+K10</f>
        <v>1.28</v>
      </c>
      <c r="M10" s="434">
        <f>22*B10/E10</f>
        <v>0.44000000000000006</v>
      </c>
    </row>
    <row r="11" spans="1:13" ht="47.25" customHeight="1">
      <c r="A11" s="212"/>
      <c r="B11" s="216"/>
      <c r="C11" s="220"/>
      <c r="D11" s="26" t="s">
        <v>39</v>
      </c>
      <c r="E11" s="220"/>
      <c r="F11" s="220"/>
      <c r="G11" s="220"/>
      <c r="H11" s="422"/>
      <c r="I11" s="220"/>
      <c r="J11" s="220"/>
      <c r="K11" s="422"/>
      <c r="L11" s="435"/>
      <c r="M11" s="435"/>
    </row>
    <row r="12" spans="1:13" ht="57" customHeight="1">
      <c r="A12" s="213"/>
      <c r="B12" s="217"/>
      <c r="C12" s="221"/>
      <c r="D12" s="26" t="s">
        <v>41</v>
      </c>
      <c r="E12" s="220"/>
      <c r="F12" s="221"/>
      <c r="G12" s="221"/>
      <c r="H12" s="423"/>
      <c r="I12" s="221"/>
      <c r="J12" s="221"/>
      <c r="K12" s="423"/>
      <c r="L12" s="436"/>
      <c r="M12" s="436"/>
    </row>
    <row r="13" spans="1:13" ht="55.5" customHeight="1">
      <c r="A13" s="211" t="s">
        <v>43</v>
      </c>
      <c r="B13" s="215">
        <v>0.3</v>
      </c>
      <c r="C13" s="219" t="s">
        <v>44</v>
      </c>
      <c r="D13" s="26" t="s">
        <v>45</v>
      </c>
      <c r="E13" s="219">
        <v>15</v>
      </c>
      <c r="F13" s="219" t="s">
        <v>29</v>
      </c>
      <c r="G13" s="219" t="s">
        <v>42</v>
      </c>
      <c r="H13" s="419">
        <f>3/30</f>
        <v>0.1</v>
      </c>
      <c r="I13" s="434">
        <v>0.33</v>
      </c>
      <c r="J13" s="434">
        <v>0.4</v>
      </c>
      <c r="K13" s="419">
        <f>1/E13</f>
        <v>6.6666666666666666E-2</v>
      </c>
      <c r="L13" s="434">
        <f>+H13+I13+J13+K13</f>
        <v>0.89666666666666672</v>
      </c>
      <c r="M13" s="434">
        <f>15*B13/E13</f>
        <v>0.3</v>
      </c>
    </row>
    <row r="14" spans="1:13" ht="39.75" customHeight="1">
      <c r="A14" s="212"/>
      <c r="B14" s="216"/>
      <c r="C14" s="220"/>
      <c r="D14" s="26" t="s">
        <v>46</v>
      </c>
      <c r="E14" s="220"/>
      <c r="F14" s="220"/>
      <c r="G14" s="220"/>
      <c r="H14" s="422"/>
      <c r="I14" s="220"/>
      <c r="J14" s="220"/>
      <c r="K14" s="422"/>
      <c r="L14" s="435"/>
      <c r="M14" s="435"/>
    </row>
    <row r="15" spans="1:13" ht="39" customHeight="1">
      <c r="A15" s="213"/>
      <c r="B15" s="217"/>
      <c r="C15" s="221"/>
      <c r="D15" s="26" t="s">
        <v>47</v>
      </c>
      <c r="E15" s="221"/>
      <c r="F15" s="221"/>
      <c r="G15" s="221"/>
      <c r="H15" s="423"/>
      <c r="I15" s="221"/>
      <c r="J15" s="221"/>
      <c r="K15" s="423"/>
      <c r="L15" s="436"/>
      <c r="M15" s="436"/>
    </row>
    <row r="16" spans="1:13" ht="33.75" customHeight="1">
      <c r="A16" s="22" t="s">
        <v>48</v>
      </c>
      <c r="B16" s="23">
        <f>SUM(B6:B15)</f>
        <v>1</v>
      </c>
      <c r="C16" s="23"/>
      <c r="D16" s="27"/>
      <c r="E16" s="27"/>
      <c r="F16" s="27"/>
      <c r="G16" s="26"/>
      <c r="H16" s="23">
        <f>SUM(H7:H15)</f>
        <v>0.63</v>
      </c>
      <c r="I16" s="23">
        <f>SUM(I7:I15)</f>
        <v>0.92999999999999994</v>
      </c>
      <c r="J16" s="23">
        <f>SUM(J7:J15)</f>
        <v>1.1499999999999999</v>
      </c>
      <c r="K16" s="23">
        <f>SUM(K7:K15)</f>
        <v>0.46666666666666667</v>
      </c>
      <c r="L16" s="30">
        <f>SUM(L7:L15)/3</f>
        <v>1.058888888888889</v>
      </c>
      <c r="M16" s="30">
        <f>SUM(M7:M15)</f>
        <v>1.04</v>
      </c>
    </row>
    <row r="17" spans="1:1" ht="29.25" customHeight="1">
      <c r="A17" s="28"/>
    </row>
  </sheetData>
  <mergeCells count="41">
    <mergeCell ref="L10:L12"/>
    <mergeCell ref="L13:L15"/>
    <mergeCell ref="M5:M6"/>
    <mergeCell ref="M7:M9"/>
    <mergeCell ref="M10:M12"/>
    <mergeCell ref="M13:M15"/>
    <mergeCell ref="J10:J12"/>
    <mergeCell ref="J13:J15"/>
    <mergeCell ref="K7:K9"/>
    <mergeCell ref="K10:K12"/>
    <mergeCell ref="K13:K15"/>
    <mergeCell ref="H10:H12"/>
    <mergeCell ref="H13:H15"/>
    <mergeCell ref="I7:I9"/>
    <mergeCell ref="I10:I12"/>
    <mergeCell ref="I13:I15"/>
    <mergeCell ref="F10:F12"/>
    <mergeCell ref="F13:F15"/>
    <mergeCell ref="G6:G9"/>
    <mergeCell ref="G10:G12"/>
    <mergeCell ref="G13:G15"/>
    <mergeCell ref="C10:C12"/>
    <mergeCell ref="C13:C15"/>
    <mergeCell ref="E6:E9"/>
    <mergeCell ref="E10:E12"/>
    <mergeCell ref="E13:E15"/>
    <mergeCell ref="A10:A12"/>
    <mergeCell ref="A13:A15"/>
    <mergeCell ref="B6:B9"/>
    <mergeCell ref="B10:B12"/>
    <mergeCell ref="B13:B15"/>
    <mergeCell ref="B2:M2"/>
    <mergeCell ref="A4:G4"/>
    <mergeCell ref="H4:M4"/>
    <mergeCell ref="H5:K5"/>
    <mergeCell ref="A6:A9"/>
    <mergeCell ref="C6:C9"/>
    <mergeCell ref="F6:F9"/>
    <mergeCell ref="H7:H9"/>
    <mergeCell ref="J7:J9"/>
    <mergeCell ref="L7:L9"/>
  </mergeCells>
  <conditionalFormatting sqref="L7">
    <cfRule type="cellIs" dxfId="0" priority="1" operator="greaterThan">
      <formula>100</formula>
    </cfRule>
  </conditionalFormatting>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sheetPr>
  <dimension ref="B1:I20"/>
  <sheetViews>
    <sheetView view="pageBreakPreview" zoomScale="71" zoomScaleNormal="100" workbookViewId="0">
      <selection activeCell="P13" sqref="P13"/>
    </sheetView>
  </sheetViews>
  <sheetFormatPr baseColWidth="10" defaultColWidth="11.42578125" defaultRowHeight="1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row r="2" spans="2:9" hidden="1"/>
    <row r="3" spans="2:9" ht="38.25" customHeight="1">
      <c r="B3" s="439" t="s">
        <v>246</v>
      </c>
      <c r="C3" s="440"/>
      <c r="D3" s="440"/>
      <c r="E3" s="440"/>
      <c r="F3" s="440"/>
      <c r="G3" s="440"/>
      <c r="H3" s="440"/>
      <c r="I3" s="441"/>
    </row>
    <row r="4" spans="2:9">
      <c r="B4" s="457" t="s">
        <v>247</v>
      </c>
      <c r="C4" s="453"/>
      <c r="D4" s="453"/>
      <c r="E4" s="442" t="s">
        <v>248</v>
      </c>
      <c r="F4" s="443"/>
      <c r="G4" s="444"/>
      <c r="H4" s="453" t="s">
        <v>249</v>
      </c>
      <c r="I4" s="454"/>
    </row>
    <row r="5" spans="2:9">
      <c r="B5" s="458"/>
      <c r="C5" s="455"/>
      <c r="D5" s="455"/>
      <c r="E5" s="11">
        <v>1</v>
      </c>
      <c r="F5" s="12">
        <v>2</v>
      </c>
      <c r="G5" s="12">
        <v>3</v>
      </c>
      <c r="H5" s="455"/>
      <c r="I5" s="456"/>
    </row>
    <row r="6" spans="2:9" ht="30.75" customHeight="1">
      <c r="B6" s="13">
        <v>1</v>
      </c>
      <c r="C6" s="445" t="s">
        <v>250</v>
      </c>
      <c r="D6" s="445"/>
      <c r="E6" s="14"/>
      <c r="F6" s="14"/>
      <c r="G6" s="14"/>
      <c r="H6" s="446"/>
      <c r="I6" s="447"/>
    </row>
    <row r="7" spans="2:9" ht="39" customHeight="1">
      <c r="B7" s="15">
        <v>2</v>
      </c>
      <c r="C7" s="448" t="s">
        <v>251</v>
      </c>
      <c r="D7" s="448"/>
      <c r="E7" s="16"/>
      <c r="F7" s="16"/>
      <c r="G7" s="16"/>
      <c r="H7" s="449"/>
      <c r="I7" s="450"/>
    </row>
    <row r="8" spans="2:9" ht="30" customHeight="1">
      <c r="B8" s="15">
        <v>3</v>
      </c>
      <c r="C8" s="448" t="s">
        <v>252</v>
      </c>
      <c r="D8" s="448"/>
      <c r="E8" s="16"/>
      <c r="F8" s="16"/>
      <c r="G8" s="16"/>
      <c r="H8" s="449"/>
      <c r="I8" s="450"/>
    </row>
    <row r="9" spans="2:9" ht="34.5" customHeight="1">
      <c r="B9" s="15">
        <v>4</v>
      </c>
      <c r="C9" s="448" t="s">
        <v>253</v>
      </c>
      <c r="D9" s="448"/>
      <c r="E9" s="16"/>
      <c r="F9" s="16"/>
      <c r="G9" s="16"/>
      <c r="H9" s="449"/>
      <c r="I9" s="450"/>
    </row>
    <row r="10" spans="2:9" ht="30.75" customHeight="1">
      <c r="B10" s="15">
        <v>5</v>
      </c>
      <c r="C10" s="448" t="s">
        <v>254</v>
      </c>
      <c r="D10" s="448"/>
      <c r="E10" s="16"/>
      <c r="F10" s="16"/>
      <c r="G10" s="16"/>
      <c r="H10" s="449"/>
      <c r="I10" s="450"/>
    </row>
    <row r="11" spans="2:9" ht="33.75" customHeight="1">
      <c r="B11" s="15">
        <v>6</v>
      </c>
      <c r="C11" s="448" t="s">
        <v>255</v>
      </c>
      <c r="D11" s="448"/>
      <c r="E11" s="16"/>
      <c r="F11" s="16"/>
      <c r="G11" s="16"/>
      <c r="H11" s="449"/>
      <c r="I11" s="450"/>
    </row>
    <row r="12" spans="2:9" ht="25.5" customHeight="1">
      <c r="B12" s="15">
        <v>7</v>
      </c>
      <c r="C12" s="448" t="s">
        <v>256</v>
      </c>
      <c r="D12" s="448"/>
      <c r="E12" s="17"/>
      <c r="F12" s="17"/>
      <c r="G12" s="17"/>
      <c r="H12" s="451"/>
      <c r="I12" s="452"/>
    </row>
    <row r="13" spans="2:9" ht="46.5" customHeight="1">
      <c r="B13" s="15">
        <v>8</v>
      </c>
      <c r="C13" s="448" t="s">
        <v>257</v>
      </c>
      <c r="D13" s="448"/>
      <c r="E13" s="17"/>
      <c r="F13" s="17"/>
      <c r="G13" s="17"/>
      <c r="H13" s="451"/>
      <c r="I13" s="452"/>
    </row>
    <row r="14" spans="2:9" ht="30.75" customHeight="1">
      <c r="B14" s="15">
        <v>9</v>
      </c>
      <c r="C14" s="448" t="s">
        <v>258</v>
      </c>
      <c r="D14" s="448"/>
      <c r="E14" s="17"/>
      <c r="F14" s="17"/>
      <c r="G14" s="17"/>
      <c r="H14" s="451"/>
      <c r="I14" s="452"/>
    </row>
    <row r="15" spans="2:9">
      <c r="B15" s="15">
        <v>10</v>
      </c>
      <c r="C15" s="448"/>
      <c r="D15" s="448"/>
      <c r="E15" s="17"/>
      <c r="F15" s="17"/>
      <c r="G15" s="17"/>
      <c r="H15" s="451"/>
      <c r="I15" s="452"/>
    </row>
    <row r="16" spans="2:9">
      <c r="B16" s="15">
        <v>11</v>
      </c>
      <c r="C16" s="448"/>
      <c r="D16" s="448"/>
      <c r="E16" s="17"/>
      <c r="F16" s="17"/>
      <c r="G16" s="17"/>
      <c r="H16" s="451"/>
      <c r="I16" s="452"/>
    </row>
    <row r="17" spans="2:9">
      <c r="B17" s="15">
        <v>12</v>
      </c>
      <c r="C17" s="448"/>
      <c r="D17" s="448"/>
      <c r="E17" s="17"/>
      <c r="F17" s="17"/>
      <c r="G17" s="17"/>
      <c r="H17" s="451"/>
      <c r="I17" s="452"/>
    </row>
    <row r="19" spans="2:9" ht="11.25" customHeight="1">
      <c r="B19" s="459" t="s">
        <v>259</v>
      </c>
      <c r="C19" s="459"/>
      <c r="D19" s="459"/>
      <c r="E19" s="459"/>
      <c r="F19" s="459"/>
      <c r="G19" s="459"/>
      <c r="H19" s="459"/>
      <c r="I19" s="459"/>
    </row>
    <row r="20" spans="2:9" ht="6.75" customHeight="1">
      <c r="B20" s="459"/>
      <c r="C20" s="459"/>
      <c r="D20" s="459"/>
      <c r="E20" s="459"/>
      <c r="F20" s="459"/>
      <c r="G20" s="459"/>
      <c r="H20" s="459"/>
      <c r="I20" s="459"/>
    </row>
  </sheetData>
  <mergeCells count="29">
    <mergeCell ref="C17:D17"/>
    <mergeCell ref="H17:I17"/>
    <mergeCell ref="H4:I5"/>
    <mergeCell ref="B4:D5"/>
    <mergeCell ref="B19:I20"/>
    <mergeCell ref="C14:D14"/>
    <mergeCell ref="H14:I14"/>
    <mergeCell ref="C15:D15"/>
    <mergeCell ref="H15:I15"/>
    <mergeCell ref="C16:D16"/>
    <mergeCell ref="H16:I16"/>
    <mergeCell ref="C11:D11"/>
    <mergeCell ref="H11:I11"/>
    <mergeCell ref="C12:D12"/>
    <mergeCell ref="H12:I12"/>
    <mergeCell ref="C13:D13"/>
    <mergeCell ref="H13:I13"/>
    <mergeCell ref="C8:D8"/>
    <mergeCell ref="H8:I8"/>
    <mergeCell ref="C9:D9"/>
    <mergeCell ref="H9:I9"/>
    <mergeCell ref="C10:D10"/>
    <mergeCell ref="H10:I10"/>
    <mergeCell ref="B3:I3"/>
    <mergeCell ref="E4:G4"/>
    <mergeCell ref="C6:D6"/>
    <mergeCell ref="H6:I6"/>
    <mergeCell ref="C7:D7"/>
    <mergeCell ref="H7:I7"/>
  </mergeCells>
  <pageMargins left="0.7" right="0.7" top="0.75" bottom="0.75" header="0.3" footer="0.3"/>
  <pageSetup scale="8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D21"/>
  <sheetViews>
    <sheetView workbookViewId="0">
      <selection activeCell="D6" sqref="D6"/>
    </sheetView>
  </sheetViews>
  <sheetFormatPr baseColWidth="10" defaultColWidth="11.42578125" defaultRowHeight="15"/>
  <cols>
    <col min="2" max="2" width="20.42578125" customWidth="1"/>
    <col min="3" max="3" width="38.28515625" customWidth="1"/>
    <col min="4" max="4" width="48.7109375" customWidth="1"/>
  </cols>
  <sheetData>
    <row r="2" spans="2:4">
      <c r="B2" s="460" t="s">
        <v>260</v>
      </c>
      <c r="C2" s="1" t="s">
        <v>2</v>
      </c>
    </row>
    <row r="3" spans="2:4">
      <c r="B3" s="460"/>
      <c r="C3" s="2" t="s">
        <v>261</v>
      </c>
    </row>
    <row r="4" spans="2:4">
      <c r="B4" s="460"/>
      <c r="C4" s="2" t="s">
        <v>262</v>
      </c>
    </row>
    <row r="5" spans="2:4">
      <c r="B5" s="460"/>
      <c r="C5" s="2" t="s">
        <v>263</v>
      </c>
    </row>
    <row r="6" spans="2:4">
      <c r="B6" s="460"/>
      <c r="C6" s="466" t="s">
        <v>264</v>
      </c>
    </row>
    <row r="7" spans="2:4">
      <c r="B7" s="460"/>
      <c r="C7" s="467"/>
    </row>
    <row r="8" spans="2:4" ht="135.75" customHeight="1">
      <c r="B8" s="461" t="s">
        <v>14</v>
      </c>
      <c r="C8" s="3" t="s">
        <v>18</v>
      </c>
      <c r="D8" s="4" t="s">
        <v>265</v>
      </c>
    </row>
    <row r="9" spans="2:4" ht="106.5" customHeight="1">
      <c r="B9" s="462"/>
      <c r="C9" s="5" t="s">
        <v>19</v>
      </c>
      <c r="D9" s="6" t="s">
        <v>266</v>
      </c>
    </row>
    <row r="10" spans="2:4" ht="60">
      <c r="B10" s="462"/>
      <c r="C10" s="3" t="s">
        <v>20</v>
      </c>
      <c r="D10" s="6" t="s">
        <v>267</v>
      </c>
    </row>
    <row r="11" spans="2:4" ht="45">
      <c r="B11" s="462"/>
      <c r="C11" s="3" t="s">
        <v>21</v>
      </c>
      <c r="D11" s="7" t="s">
        <v>268</v>
      </c>
    </row>
    <row r="12" spans="2:4" ht="75">
      <c r="B12" s="462"/>
      <c r="C12" s="3" t="s">
        <v>22</v>
      </c>
      <c r="D12" s="7" t="s">
        <v>269</v>
      </c>
    </row>
    <row r="13" spans="2:4" ht="51.75" customHeight="1">
      <c r="B13" s="462"/>
      <c r="C13" s="3" t="s">
        <v>23</v>
      </c>
      <c r="D13" s="8" t="s">
        <v>270</v>
      </c>
    </row>
    <row r="14" spans="2:4" ht="48" customHeight="1">
      <c r="B14" s="462"/>
      <c r="C14" s="3" t="s">
        <v>271</v>
      </c>
    </row>
    <row r="15" spans="2:4" ht="39" customHeight="1">
      <c r="B15" s="463"/>
      <c r="C15" s="3" t="s">
        <v>272</v>
      </c>
    </row>
    <row r="16" spans="2:4" ht="39" customHeight="1">
      <c r="B16" s="464" t="s">
        <v>273</v>
      </c>
      <c r="C16" s="9" t="s">
        <v>211</v>
      </c>
    </row>
    <row r="17" spans="2:3">
      <c r="B17" s="465"/>
      <c r="C17" s="9" t="s">
        <v>274</v>
      </c>
    </row>
    <row r="18" spans="2:3">
      <c r="B18" s="465"/>
      <c r="C18" s="10" t="s">
        <v>213</v>
      </c>
    </row>
    <row r="19" spans="2:3">
      <c r="B19" s="465"/>
      <c r="C19" s="10" t="s">
        <v>214</v>
      </c>
    </row>
    <row r="20" spans="2:3">
      <c r="B20" s="465"/>
      <c r="C20" s="10" t="s">
        <v>275</v>
      </c>
    </row>
    <row r="21" spans="2:3">
      <c r="B21" s="465"/>
      <c r="C21" s="10" t="s">
        <v>276</v>
      </c>
    </row>
  </sheetData>
  <mergeCells count="4">
    <mergeCell ref="B2:B7"/>
    <mergeCell ref="B8:B15"/>
    <mergeCell ref="B16:B21"/>
    <mergeCell ref="C6: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9"/>
  <sheetViews>
    <sheetView view="pageBreakPreview" zoomScale="86" zoomScaleNormal="86" zoomScalePageLayoutView="86" workbookViewId="0">
      <selection activeCell="L15" sqref="L15"/>
    </sheetView>
  </sheetViews>
  <sheetFormatPr baseColWidth="10" defaultColWidth="10.85546875" defaultRowHeight="15.75"/>
  <cols>
    <col min="1" max="1" width="3.28515625" style="109" customWidth="1"/>
    <col min="2" max="2" width="38.28515625" style="109" customWidth="1"/>
    <col min="3" max="3" width="15.28515625" style="109" customWidth="1"/>
    <col min="4" max="8" width="10.85546875" style="109"/>
    <col min="9" max="9" width="17.85546875" style="109" customWidth="1"/>
    <col min="10" max="10" width="3.140625" style="109" customWidth="1"/>
    <col min="11" max="11" width="3.42578125" style="109" customWidth="1"/>
    <col min="12" max="12" width="38.42578125" style="109" customWidth="1"/>
    <col min="13" max="13" width="15.28515625" style="109" customWidth="1"/>
    <col min="14" max="16" width="10.85546875" style="109"/>
    <col min="17" max="17" width="11.42578125" style="109" customWidth="1"/>
    <col min="18" max="19" width="10.85546875" style="109"/>
    <col min="20" max="20" width="17.85546875" style="109" customWidth="1"/>
    <col min="21" max="21" width="3.28515625" style="109" customWidth="1"/>
    <col min="22" max="16384" width="10.85546875" style="109"/>
  </cols>
  <sheetData>
    <row r="1" spans="1:12">
      <c r="A1" s="110"/>
      <c r="B1" s="110"/>
      <c r="C1" s="110"/>
      <c r="D1" s="110"/>
      <c r="E1" s="110"/>
      <c r="F1" s="110"/>
      <c r="G1" s="110"/>
      <c r="H1" s="110"/>
      <c r="I1" s="110"/>
      <c r="J1" s="110"/>
      <c r="K1" s="110"/>
    </row>
    <row r="2" spans="1:12">
      <c r="A2" s="110"/>
      <c r="B2" s="110"/>
      <c r="C2" s="110"/>
      <c r="D2" s="110"/>
      <c r="E2" s="110"/>
      <c r="F2" s="110"/>
      <c r="G2" s="110"/>
      <c r="H2" s="110"/>
      <c r="I2" s="110"/>
      <c r="J2" s="110"/>
      <c r="K2" s="110"/>
    </row>
    <row r="3" spans="1:12">
      <c r="A3" s="110"/>
      <c r="B3" s="110"/>
      <c r="C3" s="110"/>
      <c r="D3" s="110"/>
      <c r="E3" s="110"/>
      <c r="F3" s="110"/>
      <c r="G3" s="110"/>
      <c r="H3" s="110"/>
      <c r="I3" s="110"/>
      <c r="J3" s="110"/>
      <c r="K3" s="110"/>
    </row>
    <row r="4" spans="1:12" ht="24.75" customHeight="1">
      <c r="A4" s="175"/>
      <c r="B4" s="110"/>
      <c r="C4" s="110"/>
      <c r="D4" s="110"/>
      <c r="E4" s="110"/>
      <c r="F4" s="110"/>
      <c r="G4" s="110"/>
      <c r="H4" s="110"/>
      <c r="I4" s="110"/>
      <c r="J4" s="110"/>
      <c r="K4" s="110"/>
      <c r="L4" s="124"/>
    </row>
    <row r="5" spans="1:12">
      <c r="A5" s="124"/>
      <c r="B5" s="110"/>
      <c r="C5" s="110"/>
      <c r="D5" s="110"/>
      <c r="E5" s="110"/>
      <c r="F5" s="110"/>
      <c r="G5" s="110"/>
      <c r="H5" s="110"/>
      <c r="I5" s="110"/>
      <c r="J5" s="110"/>
      <c r="K5" s="110"/>
      <c r="L5" s="124"/>
    </row>
    <row r="6" spans="1:12" ht="12" customHeight="1">
      <c r="A6" s="124"/>
      <c r="B6" s="176"/>
      <c r="C6" s="176"/>
      <c r="D6" s="176"/>
      <c r="E6" s="176"/>
      <c r="F6" s="176"/>
      <c r="G6" s="176"/>
      <c r="H6" s="176"/>
      <c r="I6" s="176"/>
      <c r="J6" s="176"/>
      <c r="K6" s="111"/>
      <c r="L6" s="124"/>
    </row>
    <row r="7" spans="1:12" ht="24" customHeight="1">
      <c r="A7" s="124"/>
      <c r="B7" s="235" t="s">
        <v>51</v>
      </c>
      <c r="C7" s="235"/>
      <c r="D7" s="235"/>
      <c r="E7" s="235"/>
      <c r="F7" s="235"/>
      <c r="G7" s="235"/>
      <c r="H7" s="235"/>
      <c r="I7" s="235"/>
      <c r="J7" s="177"/>
      <c r="K7" s="111"/>
      <c r="L7" s="124"/>
    </row>
    <row r="8" spans="1:12" ht="12.95" customHeight="1">
      <c r="A8" s="124"/>
      <c r="B8" s="111"/>
      <c r="C8" s="111"/>
      <c r="D8" s="178"/>
      <c r="E8" s="111"/>
      <c r="F8" s="111"/>
      <c r="G8" s="178"/>
      <c r="H8" s="111"/>
      <c r="I8" s="111"/>
      <c r="J8" s="111"/>
      <c r="K8" s="111"/>
      <c r="L8" s="124"/>
    </row>
    <row r="9" spans="1:12" ht="26.25" customHeight="1">
      <c r="A9" s="124"/>
      <c r="B9" s="236" t="s">
        <v>52</v>
      </c>
      <c r="C9" s="236"/>
      <c r="D9" s="236"/>
      <c r="E9" s="236"/>
      <c r="F9" s="236"/>
      <c r="G9" s="236"/>
      <c r="H9" s="236"/>
      <c r="I9" s="236"/>
      <c r="J9" s="182"/>
      <c r="K9" s="111"/>
      <c r="L9" s="124"/>
    </row>
    <row r="10" spans="1:12" ht="15.95" customHeight="1">
      <c r="A10" s="124"/>
      <c r="B10" s="111"/>
      <c r="C10" s="111"/>
      <c r="D10" s="111"/>
      <c r="E10" s="111"/>
      <c r="F10" s="111"/>
      <c r="G10" s="111"/>
      <c r="H10" s="111"/>
      <c r="I10" s="111"/>
      <c r="J10" s="111"/>
      <c r="K10" s="111"/>
      <c r="L10" s="124"/>
    </row>
    <row r="11" spans="1:12" ht="66.75" customHeight="1">
      <c r="A11" s="124"/>
      <c r="B11" s="114" t="s">
        <v>53</v>
      </c>
      <c r="C11" s="237" t="s">
        <v>54</v>
      </c>
      <c r="D11" s="238"/>
      <c r="E11" s="238"/>
      <c r="F11" s="238"/>
      <c r="G11" s="238"/>
      <c r="H11" s="238"/>
      <c r="I11" s="239"/>
      <c r="J11" s="179"/>
      <c r="K11" s="111"/>
      <c r="L11" s="124"/>
    </row>
    <row r="12" spans="1:12" ht="24.75" customHeight="1">
      <c r="A12" s="124"/>
      <c r="B12" s="240" t="s">
        <v>55</v>
      </c>
      <c r="C12" s="226" t="s">
        <v>56</v>
      </c>
      <c r="D12" s="227"/>
      <c r="E12" s="227"/>
      <c r="F12" s="227"/>
      <c r="G12" s="227"/>
      <c r="H12" s="227"/>
      <c r="I12" s="228"/>
      <c r="J12" s="179"/>
      <c r="K12" s="111"/>
      <c r="L12" s="124"/>
    </row>
    <row r="13" spans="1:12" ht="51.75" customHeight="1">
      <c r="A13" s="124"/>
      <c r="B13" s="241"/>
      <c r="C13" s="229"/>
      <c r="D13" s="230"/>
      <c r="E13" s="230"/>
      <c r="F13" s="230"/>
      <c r="G13" s="230"/>
      <c r="H13" s="230"/>
      <c r="I13" s="231"/>
      <c r="J13" s="179"/>
      <c r="K13" s="111"/>
      <c r="L13" s="124"/>
    </row>
    <row r="14" spans="1:12" ht="42" customHeight="1">
      <c r="A14" s="124"/>
      <c r="B14" s="242"/>
      <c r="C14" s="232"/>
      <c r="D14" s="233"/>
      <c r="E14" s="233"/>
      <c r="F14" s="233"/>
      <c r="G14" s="233"/>
      <c r="H14" s="233"/>
      <c r="I14" s="234"/>
      <c r="J14" s="179"/>
      <c r="K14" s="111"/>
      <c r="L14" s="124"/>
    </row>
    <row r="15" spans="1:12" ht="90" customHeight="1">
      <c r="A15" s="124"/>
      <c r="B15" s="180" t="s">
        <v>57</v>
      </c>
      <c r="C15" s="237" t="s">
        <v>58</v>
      </c>
      <c r="D15" s="238"/>
      <c r="E15" s="238"/>
      <c r="F15" s="238"/>
      <c r="G15" s="238"/>
      <c r="H15" s="238"/>
      <c r="I15" s="239"/>
      <c r="J15" s="179"/>
      <c r="K15" s="111"/>
      <c r="L15" s="124"/>
    </row>
    <row r="16" spans="1:12" ht="48.75" customHeight="1">
      <c r="A16" s="124"/>
      <c r="B16" s="240" t="s">
        <v>59</v>
      </c>
      <c r="C16" s="226" t="s">
        <v>60</v>
      </c>
      <c r="D16" s="227"/>
      <c r="E16" s="227"/>
      <c r="F16" s="227"/>
      <c r="G16" s="227"/>
      <c r="H16" s="227"/>
      <c r="I16" s="228"/>
      <c r="J16" s="179"/>
      <c r="K16" s="111"/>
      <c r="L16" s="124"/>
    </row>
    <row r="17" spans="1:21" ht="38.25" customHeight="1">
      <c r="A17" s="124"/>
      <c r="B17" s="242"/>
      <c r="C17" s="232"/>
      <c r="D17" s="233"/>
      <c r="E17" s="233"/>
      <c r="F17" s="233"/>
      <c r="G17" s="233"/>
      <c r="H17" s="233"/>
      <c r="I17" s="234"/>
      <c r="J17" s="179"/>
      <c r="K17" s="111"/>
      <c r="L17" s="124"/>
    </row>
    <row r="18" spans="1:21" ht="15" customHeight="1">
      <c r="A18" s="124"/>
      <c r="B18" s="240" t="s">
        <v>61</v>
      </c>
      <c r="C18" s="226" t="s">
        <v>62</v>
      </c>
      <c r="D18" s="227"/>
      <c r="E18" s="227"/>
      <c r="F18" s="227"/>
      <c r="G18" s="227"/>
      <c r="H18" s="227"/>
      <c r="I18" s="228"/>
      <c r="J18" s="179"/>
      <c r="K18" s="111"/>
      <c r="L18" s="124"/>
    </row>
    <row r="19" spans="1:21" ht="59.25" customHeight="1">
      <c r="A19" s="124"/>
      <c r="B19" s="241"/>
      <c r="C19" s="229"/>
      <c r="D19" s="230"/>
      <c r="E19" s="230"/>
      <c r="F19" s="230"/>
      <c r="G19" s="230"/>
      <c r="H19" s="230"/>
      <c r="I19" s="231"/>
      <c r="J19" s="179"/>
      <c r="K19" s="111"/>
      <c r="L19" s="124"/>
    </row>
    <row r="20" spans="1:21" ht="39" customHeight="1">
      <c r="A20" s="124"/>
      <c r="B20" s="242"/>
      <c r="C20" s="232"/>
      <c r="D20" s="233"/>
      <c r="E20" s="233"/>
      <c r="F20" s="233"/>
      <c r="G20" s="233"/>
      <c r="H20" s="233"/>
      <c r="I20" s="234"/>
      <c r="J20" s="179"/>
      <c r="K20" s="111"/>
      <c r="L20" s="124"/>
    </row>
    <row r="21" spans="1:21" ht="90" customHeight="1">
      <c r="A21" s="124"/>
      <c r="B21" s="240" t="s">
        <v>63</v>
      </c>
      <c r="C21" s="226" t="s">
        <v>64</v>
      </c>
      <c r="D21" s="227"/>
      <c r="E21" s="227"/>
      <c r="F21" s="227"/>
      <c r="G21" s="227"/>
      <c r="H21" s="227"/>
      <c r="I21" s="228"/>
      <c r="J21" s="179"/>
      <c r="K21" s="111"/>
      <c r="L21" s="124"/>
    </row>
    <row r="22" spans="1:21" ht="54.75" customHeight="1">
      <c r="A22" s="124"/>
      <c r="B22" s="241"/>
      <c r="C22" s="229"/>
      <c r="D22" s="230"/>
      <c r="E22" s="230"/>
      <c r="F22" s="230"/>
      <c r="G22" s="230"/>
      <c r="H22" s="230"/>
      <c r="I22" s="231"/>
      <c r="J22" s="179"/>
      <c r="K22" s="111"/>
      <c r="L22" s="124"/>
    </row>
    <row r="23" spans="1:21" ht="65.25" customHeight="1">
      <c r="A23" s="124"/>
      <c r="B23" s="241"/>
      <c r="C23" s="229"/>
      <c r="D23" s="230"/>
      <c r="E23" s="230"/>
      <c r="F23" s="230"/>
      <c r="G23" s="230"/>
      <c r="H23" s="230"/>
      <c r="I23" s="231"/>
      <c r="J23" s="179"/>
      <c r="K23" s="111"/>
      <c r="L23" s="124"/>
    </row>
    <row r="24" spans="1:21" ht="55.5" customHeight="1">
      <c r="A24" s="124"/>
      <c r="B24" s="241"/>
      <c r="C24" s="229"/>
      <c r="D24" s="230"/>
      <c r="E24" s="230"/>
      <c r="F24" s="230"/>
      <c r="G24" s="230"/>
      <c r="H24" s="230"/>
      <c r="I24" s="231"/>
      <c r="J24" s="179"/>
      <c r="K24" s="111"/>
      <c r="L24" s="124"/>
    </row>
    <row r="25" spans="1:21" ht="57" customHeight="1">
      <c r="A25" s="124"/>
      <c r="B25" s="181" t="s">
        <v>65</v>
      </c>
      <c r="C25" s="237" t="s">
        <v>66</v>
      </c>
      <c r="D25" s="238"/>
      <c r="E25" s="238"/>
      <c r="F25" s="238"/>
      <c r="G25" s="238"/>
      <c r="H25" s="238"/>
      <c r="I25" s="239"/>
      <c r="J25" s="179"/>
      <c r="K25" s="111"/>
      <c r="L25" s="124"/>
    </row>
    <row r="26" spans="1:21" ht="24.75" customHeight="1">
      <c r="A26" s="124"/>
      <c r="B26" s="240" t="s">
        <v>67</v>
      </c>
      <c r="C26" s="226" t="s">
        <v>68</v>
      </c>
      <c r="D26" s="227"/>
      <c r="E26" s="227"/>
      <c r="F26" s="227"/>
      <c r="G26" s="227"/>
      <c r="H26" s="227"/>
      <c r="I26" s="228"/>
      <c r="J26" s="179"/>
      <c r="K26" s="111"/>
      <c r="L26" s="124"/>
    </row>
    <row r="27" spans="1:21" ht="54.95" customHeight="1">
      <c r="A27" s="124"/>
      <c r="B27" s="242"/>
      <c r="C27" s="229"/>
      <c r="D27" s="230"/>
      <c r="E27" s="230"/>
      <c r="F27" s="230"/>
      <c r="G27" s="230"/>
      <c r="H27" s="230"/>
      <c r="I27" s="231"/>
      <c r="J27" s="179"/>
      <c r="K27" s="111"/>
      <c r="L27" s="124"/>
    </row>
    <row r="28" spans="1:21" ht="30" customHeight="1">
      <c r="A28" s="124"/>
      <c r="B28" s="240" t="s">
        <v>69</v>
      </c>
      <c r="C28" s="226" t="s">
        <v>70</v>
      </c>
      <c r="D28" s="227"/>
      <c r="E28" s="227"/>
      <c r="F28" s="227"/>
      <c r="G28" s="227"/>
      <c r="H28" s="227"/>
      <c r="I28" s="228"/>
      <c r="J28" s="179"/>
      <c r="K28" s="123"/>
      <c r="L28" s="123"/>
      <c r="M28" s="123"/>
      <c r="N28" s="123"/>
      <c r="O28" s="123"/>
      <c r="P28" s="123"/>
      <c r="Q28" s="123"/>
      <c r="R28" s="123"/>
      <c r="S28" s="123"/>
      <c r="T28" s="123"/>
      <c r="U28" s="124"/>
    </row>
    <row r="29" spans="1:21" ht="42.75" customHeight="1">
      <c r="A29" s="124"/>
      <c r="B29" s="242"/>
      <c r="C29" s="232"/>
      <c r="D29" s="233"/>
      <c r="E29" s="233"/>
      <c r="F29" s="233"/>
      <c r="G29" s="233"/>
      <c r="H29" s="233"/>
      <c r="I29" s="234"/>
      <c r="J29" s="179"/>
      <c r="K29" s="123"/>
      <c r="L29" s="123"/>
      <c r="M29" s="123"/>
      <c r="N29" s="123"/>
      <c r="O29" s="123"/>
      <c r="P29" s="123"/>
      <c r="Q29" s="123"/>
      <c r="R29" s="123"/>
      <c r="S29" s="123"/>
      <c r="T29" s="123"/>
      <c r="U29" s="124"/>
    </row>
    <row r="30" spans="1:21" ht="59.25" customHeight="1">
      <c r="A30" s="124"/>
      <c r="B30" s="181" t="s">
        <v>71</v>
      </c>
      <c r="C30" s="237" t="s">
        <v>72</v>
      </c>
      <c r="D30" s="238"/>
      <c r="E30" s="238"/>
      <c r="F30" s="238"/>
      <c r="G30" s="238"/>
      <c r="H30" s="238"/>
      <c r="I30" s="239"/>
      <c r="J30" s="179"/>
      <c r="K30" s="123"/>
      <c r="L30" s="123"/>
      <c r="M30" s="123"/>
      <c r="N30" s="123"/>
      <c r="O30" s="123"/>
      <c r="P30" s="123"/>
      <c r="Q30" s="123"/>
      <c r="R30" s="123"/>
      <c r="S30" s="123"/>
      <c r="T30" s="123"/>
      <c r="U30" s="124"/>
    </row>
    <row r="31" spans="1:21" ht="15" customHeight="1">
      <c r="A31" s="124"/>
      <c r="B31" s="240" t="s">
        <v>73</v>
      </c>
      <c r="C31" s="226" t="s">
        <v>74</v>
      </c>
      <c r="D31" s="227"/>
      <c r="E31" s="227"/>
      <c r="F31" s="227"/>
      <c r="G31" s="227"/>
      <c r="H31" s="227"/>
      <c r="I31" s="228"/>
      <c r="J31" s="179"/>
      <c r="K31" s="123"/>
      <c r="L31" s="123"/>
      <c r="M31" s="123"/>
      <c r="N31" s="123"/>
      <c r="O31" s="123"/>
      <c r="P31" s="123"/>
      <c r="Q31" s="123"/>
      <c r="R31" s="123"/>
      <c r="S31" s="123"/>
      <c r="T31" s="123"/>
      <c r="U31" s="124"/>
    </row>
    <row r="32" spans="1:21" ht="15" customHeight="1">
      <c r="A32" s="124"/>
      <c r="B32" s="241"/>
      <c r="C32" s="229"/>
      <c r="D32" s="230"/>
      <c r="E32" s="230"/>
      <c r="F32" s="230"/>
      <c r="G32" s="230"/>
      <c r="H32" s="230"/>
      <c r="I32" s="231"/>
      <c r="J32" s="179"/>
      <c r="K32" s="123"/>
      <c r="L32" s="123"/>
      <c r="M32" s="123"/>
      <c r="N32" s="123"/>
      <c r="O32" s="123"/>
      <c r="P32" s="123"/>
      <c r="Q32" s="123"/>
      <c r="R32" s="123"/>
      <c r="S32" s="123"/>
      <c r="T32" s="123"/>
      <c r="U32" s="124"/>
    </row>
    <row r="33" spans="1:21" ht="15" customHeight="1">
      <c r="A33" s="124"/>
      <c r="B33" s="241"/>
      <c r="C33" s="229"/>
      <c r="D33" s="230"/>
      <c r="E33" s="230"/>
      <c r="F33" s="230"/>
      <c r="G33" s="230"/>
      <c r="H33" s="230"/>
      <c r="I33" s="231"/>
      <c r="J33" s="179"/>
      <c r="K33" s="123"/>
      <c r="L33" s="123"/>
      <c r="M33" s="123"/>
      <c r="N33" s="123"/>
      <c r="O33" s="123"/>
      <c r="P33" s="123"/>
      <c r="Q33" s="123"/>
      <c r="R33" s="123"/>
      <c r="S33" s="123"/>
      <c r="T33" s="123"/>
      <c r="U33" s="124"/>
    </row>
    <row r="34" spans="1:21" ht="50.25" customHeight="1">
      <c r="A34" s="124"/>
      <c r="B34" s="242"/>
      <c r="C34" s="232"/>
      <c r="D34" s="233"/>
      <c r="E34" s="233"/>
      <c r="F34" s="233"/>
      <c r="G34" s="233"/>
      <c r="H34" s="233"/>
      <c r="I34" s="234"/>
      <c r="J34" s="179"/>
      <c r="K34" s="123"/>
      <c r="L34" s="123"/>
      <c r="M34" s="123"/>
      <c r="N34" s="123"/>
      <c r="O34" s="123"/>
      <c r="P34" s="123"/>
      <c r="Q34" s="123"/>
      <c r="R34" s="123"/>
      <c r="S34" s="123"/>
      <c r="T34" s="123"/>
      <c r="U34" s="124"/>
    </row>
    <row r="35" spans="1:21" ht="41.25" customHeight="1">
      <c r="A35" s="124"/>
      <c r="B35" s="181" t="s">
        <v>75</v>
      </c>
      <c r="C35" s="237" t="s">
        <v>76</v>
      </c>
      <c r="D35" s="238"/>
      <c r="E35" s="238"/>
      <c r="F35" s="238"/>
      <c r="G35" s="238"/>
      <c r="H35" s="238"/>
      <c r="I35" s="239"/>
      <c r="J35" s="179"/>
      <c r="K35" s="123"/>
      <c r="L35" s="124"/>
      <c r="M35" s="124"/>
      <c r="N35" s="124"/>
      <c r="O35" s="124"/>
      <c r="P35" s="124"/>
      <c r="Q35" s="124"/>
      <c r="R35" s="124"/>
      <c r="S35" s="124"/>
      <c r="U35" s="124"/>
    </row>
    <row r="36" spans="1:21" ht="51.75" customHeight="1">
      <c r="A36" s="124"/>
      <c r="B36" s="180" t="s">
        <v>77</v>
      </c>
      <c r="C36" s="237" t="s">
        <v>78</v>
      </c>
      <c r="D36" s="238"/>
      <c r="E36" s="238"/>
      <c r="F36" s="238"/>
      <c r="G36" s="238"/>
      <c r="H36" s="238"/>
      <c r="I36" s="239"/>
      <c r="J36" s="179"/>
      <c r="K36" s="123"/>
      <c r="L36" s="124"/>
      <c r="M36" s="124"/>
      <c r="N36" s="124"/>
      <c r="O36" s="124"/>
      <c r="P36" s="124"/>
      <c r="Q36" s="124"/>
      <c r="R36" s="124"/>
      <c r="S36" s="124"/>
      <c r="T36" s="124"/>
      <c r="U36" s="124"/>
    </row>
    <row r="37" spans="1:21" ht="15" customHeight="1">
      <c r="A37" s="124"/>
      <c r="B37" s="240" t="s">
        <v>79</v>
      </c>
      <c r="C37" s="226" t="s">
        <v>80</v>
      </c>
      <c r="D37" s="227"/>
      <c r="E37" s="227"/>
      <c r="F37" s="227"/>
      <c r="G37" s="227"/>
      <c r="H37" s="227"/>
      <c r="I37" s="228"/>
      <c r="J37" s="179"/>
      <c r="K37" s="123"/>
      <c r="L37" s="124"/>
      <c r="M37" s="124"/>
      <c r="N37" s="124"/>
      <c r="O37" s="124"/>
      <c r="P37" s="124"/>
      <c r="Q37" s="124"/>
      <c r="R37" s="124"/>
      <c r="S37" s="124"/>
      <c r="T37" s="124"/>
      <c r="U37" s="124"/>
    </row>
    <row r="38" spans="1:21" ht="39" customHeight="1">
      <c r="A38" s="124"/>
      <c r="B38" s="241"/>
      <c r="C38" s="229"/>
      <c r="D38" s="230"/>
      <c r="E38" s="230"/>
      <c r="F38" s="230"/>
      <c r="G38" s="230"/>
      <c r="H38" s="230"/>
      <c r="I38" s="231"/>
      <c r="J38" s="179"/>
      <c r="K38" s="124"/>
      <c r="L38" s="124"/>
      <c r="M38" s="124"/>
      <c r="N38" s="124"/>
      <c r="O38" s="124"/>
      <c r="P38" s="124"/>
      <c r="Q38" s="124"/>
      <c r="R38" s="124"/>
      <c r="S38" s="124"/>
      <c r="T38" s="124"/>
      <c r="U38" s="124"/>
    </row>
    <row r="39" spans="1:21" ht="27" customHeight="1">
      <c r="A39" s="124"/>
      <c r="B39" s="241"/>
      <c r="C39" s="229"/>
      <c r="D39" s="230"/>
      <c r="E39" s="230"/>
      <c r="F39" s="230"/>
      <c r="G39" s="230"/>
      <c r="H39" s="230"/>
      <c r="I39" s="231"/>
      <c r="J39" s="179"/>
      <c r="K39" s="124"/>
      <c r="L39" s="124"/>
      <c r="M39" s="124"/>
      <c r="N39" s="124"/>
      <c r="O39" s="124"/>
      <c r="P39" s="124"/>
      <c r="Q39" s="124"/>
      <c r="R39" s="124"/>
      <c r="S39" s="124"/>
      <c r="T39" s="124"/>
      <c r="U39" s="124"/>
    </row>
    <row r="40" spans="1:21" ht="24.75" customHeight="1">
      <c r="A40" s="124"/>
      <c r="B40" s="242"/>
      <c r="C40" s="232"/>
      <c r="D40" s="233"/>
      <c r="E40" s="233"/>
      <c r="F40" s="233"/>
      <c r="G40" s="233"/>
      <c r="H40" s="233"/>
      <c r="I40" s="234"/>
      <c r="J40" s="179"/>
      <c r="K40" s="124"/>
      <c r="L40" s="124"/>
      <c r="M40" s="124"/>
      <c r="N40" s="124"/>
      <c r="O40" s="124"/>
      <c r="P40" s="124"/>
      <c r="Q40" s="124"/>
      <c r="R40" s="124"/>
      <c r="S40" s="124"/>
      <c r="T40" s="124"/>
      <c r="U40" s="124"/>
    </row>
    <row r="41" spans="1:21" ht="36.75" customHeight="1">
      <c r="A41" s="124"/>
      <c r="B41" s="123"/>
      <c r="C41" s="123"/>
      <c r="D41" s="123"/>
      <c r="E41" s="123"/>
      <c r="F41" s="123"/>
      <c r="G41" s="123"/>
      <c r="H41" s="123"/>
      <c r="I41" s="123"/>
      <c r="J41" s="123"/>
      <c r="K41" s="124"/>
      <c r="L41" s="124"/>
      <c r="M41" s="124"/>
      <c r="N41" s="124"/>
      <c r="O41" s="124"/>
      <c r="P41" s="124"/>
      <c r="Q41" s="124"/>
      <c r="R41" s="124"/>
      <c r="S41" s="124"/>
      <c r="T41" s="124"/>
      <c r="U41" s="124"/>
    </row>
    <row r="42" spans="1:21" ht="15" customHeight="1">
      <c r="A42" s="124"/>
      <c r="B42" s="124"/>
      <c r="C42" s="124"/>
      <c r="D42" s="124"/>
      <c r="E42" s="124"/>
      <c r="F42" s="124"/>
      <c r="G42" s="124"/>
      <c r="H42" s="124"/>
      <c r="I42" s="124"/>
      <c r="J42" s="124"/>
      <c r="K42" s="124"/>
      <c r="U42" s="124"/>
    </row>
    <row r="43" spans="1:21" ht="15" customHeight="1">
      <c r="A43" s="124"/>
      <c r="B43" s="124"/>
      <c r="C43" s="124"/>
      <c r="D43" s="124"/>
      <c r="E43" s="124"/>
      <c r="F43" s="124"/>
      <c r="G43" s="124"/>
      <c r="H43" s="124"/>
      <c r="I43" s="124"/>
      <c r="J43" s="124"/>
      <c r="K43" s="124"/>
      <c r="U43" s="124"/>
    </row>
    <row r="44" spans="1:21" ht="15" customHeight="1">
      <c r="A44" s="124"/>
      <c r="B44" s="124"/>
      <c r="C44" s="124"/>
      <c r="D44" s="124"/>
      <c r="E44" s="124"/>
      <c r="F44" s="124"/>
      <c r="G44" s="124"/>
      <c r="H44" s="124"/>
      <c r="I44" s="124"/>
      <c r="J44" s="124"/>
      <c r="K44" s="124"/>
      <c r="U44" s="124"/>
    </row>
    <row r="45" spans="1:21" ht="15" customHeight="1">
      <c r="A45" s="124"/>
      <c r="B45" s="124"/>
      <c r="C45" s="124"/>
      <c r="D45" s="124"/>
      <c r="E45" s="124"/>
      <c r="F45" s="124"/>
      <c r="G45" s="124"/>
      <c r="H45" s="124"/>
      <c r="I45" s="124"/>
      <c r="J45" s="124"/>
    </row>
    <row r="46" spans="1:21" ht="15" customHeight="1">
      <c r="A46" s="124"/>
      <c r="B46" s="124"/>
      <c r="C46" s="124"/>
      <c r="D46" s="124"/>
      <c r="E46" s="124"/>
      <c r="F46" s="124"/>
      <c r="G46" s="124"/>
      <c r="H46" s="124"/>
      <c r="I46" s="124"/>
      <c r="J46" s="124"/>
    </row>
    <row r="47" spans="1:21" ht="15" customHeight="1">
      <c r="A47" s="124"/>
      <c r="B47" s="124"/>
      <c r="C47" s="124"/>
      <c r="D47" s="124"/>
      <c r="E47" s="124"/>
      <c r="F47" s="124"/>
      <c r="G47" s="124"/>
      <c r="H47" s="124"/>
      <c r="I47" s="124"/>
      <c r="J47" s="124"/>
    </row>
    <row r="48" spans="1:21" ht="15" customHeight="1">
      <c r="A48" s="124"/>
      <c r="B48" s="124"/>
      <c r="C48" s="124"/>
      <c r="D48" s="124"/>
      <c r="E48" s="124"/>
      <c r="F48" s="124"/>
      <c r="G48" s="124"/>
      <c r="H48" s="124"/>
      <c r="I48" s="124"/>
      <c r="J48" s="124"/>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sheetData>
  <mergeCells count="24">
    <mergeCell ref="B21:B24"/>
    <mergeCell ref="B26:B27"/>
    <mergeCell ref="B37:B40"/>
    <mergeCell ref="C31:I34"/>
    <mergeCell ref="C28:I29"/>
    <mergeCell ref="C21:I24"/>
    <mergeCell ref="C26:I27"/>
    <mergeCell ref="C37:I40"/>
    <mergeCell ref="C30:I30"/>
    <mergeCell ref="C35:I35"/>
    <mergeCell ref="C36:I36"/>
    <mergeCell ref="B28:B29"/>
    <mergeCell ref="B31:B34"/>
    <mergeCell ref="C25:I25"/>
    <mergeCell ref="C18:I20"/>
    <mergeCell ref="C16:I17"/>
    <mergeCell ref="C12:I14"/>
    <mergeCell ref="B7:I7"/>
    <mergeCell ref="B9:I9"/>
    <mergeCell ref="C11:I11"/>
    <mergeCell ref="C15:I15"/>
    <mergeCell ref="B12:B14"/>
    <mergeCell ref="B16:B17"/>
    <mergeCell ref="B18:B20"/>
  </mergeCells>
  <pageMargins left="0.7" right="0.7" top="0.75" bottom="0.75" header="0.3" footer="0.3"/>
  <pageSetup scale="59" orientation="portrait" r:id="rId1"/>
  <rowBreaks count="1" manualBreakCount="1">
    <brk id="25" max="9" man="1"/>
  </rowBreaks>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6"/>
  <sheetViews>
    <sheetView tabSelected="1" view="pageBreakPreview" topLeftCell="A4" zoomScale="50" zoomScaleNormal="50" zoomScaleSheetLayoutView="50" zoomScalePageLayoutView="50" workbookViewId="0">
      <selection activeCell="L14" sqref="L14:L16"/>
    </sheetView>
  </sheetViews>
  <sheetFormatPr baseColWidth="10" defaultColWidth="10.85546875" defaultRowHeight="18.75"/>
  <cols>
    <col min="1" max="1" width="4.28515625" style="129" customWidth="1"/>
    <col min="2" max="2" width="13" style="130" customWidth="1"/>
    <col min="3" max="3" width="41.42578125" style="129" customWidth="1"/>
    <col min="4" max="4" width="41.7109375" style="129" customWidth="1"/>
    <col min="5" max="5" width="28.85546875" style="129" customWidth="1"/>
    <col min="6" max="6" width="29.7109375" style="129" customWidth="1"/>
    <col min="7" max="7" width="33.42578125" style="129" customWidth="1"/>
    <col min="8" max="8" width="32" style="129" customWidth="1"/>
    <col min="9" max="9" width="32" style="129" hidden="1" customWidth="1"/>
    <col min="10" max="14" width="41.140625" style="129" customWidth="1"/>
    <col min="15" max="15" width="38.85546875" style="129" customWidth="1"/>
    <col min="16" max="16" width="33.140625" style="131" customWidth="1"/>
    <col min="17" max="18" width="36.42578125" style="129" customWidth="1"/>
    <col min="19" max="19" width="3.7109375" style="129" customWidth="1"/>
    <col min="20" max="16384" width="10.85546875" style="129"/>
  </cols>
  <sheetData>
    <row r="1" spans="1:21" ht="132" customHeight="1" thickBot="1">
      <c r="A1" s="132"/>
      <c r="B1" s="133"/>
      <c r="C1" s="134"/>
      <c r="D1" s="134"/>
      <c r="E1" s="134"/>
      <c r="F1" s="285"/>
      <c r="G1" s="135"/>
      <c r="H1" s="289"/>
      <c r="I1" s="134"/>
      <c r="J1" s="134"/>
      <c r="K1" s="134"/>
      <c r="L1" s="134"/>
      <c r="M1" s="134"/>
      <c r="N1" s="134"/>
      <c r="O1" s="134"/>
      <c r="P1" s="154"/>
      <c r="Q1" s="134"/>
      <c r="R1" s="134"/>
      <c r="S1" s="132"/>
      <c r="T1" s="132"/>
      <c r="U1" s="132"/>
    </row>
    <row r="2" spans="1:21" ht="7.5" hidden="1" customHeight="1">
      <c r="A2" s="132"/>
      <c r="B2" s="133"/>
      <c r="C2" s="134"/>
      <c r="D2" s="134"/>
      <c r="E2" s="134"/>
      <c r="F2" s="286"/>
      <c r="G2" s="136"/>
      <c r="H2" s="289"/>
      <c r="I2" s="134"/>
      <c r="J2" s="134"/>
      <c r="K2" s="134"/>
      <c r="L2" s="134"/>
      <c r="M2" s="134"/>
      <c r="N2" s="134"/>
      <c r="O2" s="134"/>
      <c r="P2" s="154"/>
      <c r="Q2" s="134"/>
      <c r="R2" s="134"/>
      <c r="S2" s="132"/>
      <c r="T2" s="132"/>
      <c r="U2" s="132"/>
    </row>
    <row r="3" spans="1:21" ht="26.25" hidden="1">
      <c r="A3" s="132"/>
      <c r="B3" s="133"/>
      <c r="C3" s="134"/>
      <c r="D3" s="134"/>
      <c r="E3" s="134"/>
      <c r="F3" s="134"/>
      <c r="G3" s="134"/>
      <c r="H3" s="134"/>
      <c r="I3" s="134"/>
      <c r="J3" s="134"/>
      <c r="K3" s="134"/>
      <c r="L3" s="134"/>
      <c r="M3" s="134"/>
      <c r="N3" s="134"/>
      <c r="O3" s="134"/>
      <c r="P3" s="154"/>
      <c r="Q3" s="134"/>
      <c r="R3" s="134"/>
      <c r="S3" s="132"/>
      <c r="T3" s="132"/>
      <c r="U3" s="132"/>
    </row>
    <row r="4" spans="1:21" ht="64.5" customHeight="1" thickBot="1">
      <c r="A4" s="132"/>
      <c r="B4" s="294" t="s">
        <v>81</v>
      </c>
      <c r="C4" s="295"/>
      <c r="D4" s="295"/>
      <c r="E4" s="295"/>
      <c r="F4" s="295"/>
      <c r="G4" s="295"/>
      <c r="H4" s="295"/>
      <c r="I4" s="295"/>
      <c r="J4" s="295"/>
      <c r="K4" s="295"/>
      <c r="L4" s="295"/>
      <c r="M4" s="295"/>
      <c r="N4" s="295"/>
      <c r="O4" s="295"/>
      <c r="P4" s="295"/>
      <c r="Q4" s="295"/>
      <c r="R4" s="296"/>
      <c r="S4" s="132"/>
      <c r="T4" s="132"/>
      <c r="U4" s="132"/>
    </row>
    <row r="5" spans="1:21" ht="35.25" customHeight="1" thickBot="1">
      <c r="A5" s="132"/>
      <c r="B5" s="297" t="s">
        <v>82</v>
      </c>
      <c r="C5" s="298"/>
      <c r="D5" s="298"/>
      <c r="E5" s="298"/>
      <c r="F5" s="298"/>
      <c r="G5" s="298"/>
      <c r="H5" s="299"/>
      <c r="I5" s="137"/>
      <c r="J5" s="137"/>
      <c r="K5" s="298"/>
      <c r="L5" s="298"/>
      <c r="M5" s="298"/>
      <c r="N5" s="299"/>
      <c r="O5" s="297" t="s">
        <v>83</v>
      </c>
      <c r="P5" s="300"/>
      <c r="Q5" s="300"/>
      <c r="R5" s="301"/>
      <c r="S5" s="132"/>
      <c r="T5" s="132"/>
      <c r="U5" s="132"/>
    </row>
    <row r="6" spans="1:21" s="127" customFormat="1" ht="56.25" customHeight="1">
      <c r="A6" s="132"/>
      <c r="B6" s="274" t="s">
        <v>17</v>
      </c>
      <c r="C6" s="278" t="s">
        <v>84</v>
      </c>
      <c r="D6" s="281" t="s">
        <v>85</v>
      </c>
      <c r="E6" s="281" t="s">
        <v>86</v>
      </c>
      <c r="F6" s="281" t="s">
        <v>87</v>
      </c>
      <c r="G6" s="281" t="s">
        <v>61</v>
      </c>
      <c r="H6" s="290" t="s">
        <v>88</v>
      </c>
      <c r="I6" s="291"/>
      <c r="J6" s="302" t="s">
        <v>89</v>
      </c>
      <c r="K6" s="303"/>
      <c r="L6" s="303"/>
      <c r="M6" s="303"/>
      <c r="N6" s="304"/>
      <c r="O6" s="281" t="s">
        <v>90</v>
      </c>
      <c r="P6" s="310" t="s">
        <v>91</v>
      </c>
      <c r="Q6" s="281" t="s">
        <v>79</v>
      </c>
      <c r="R6" s="281"/>
      <c r="S6" s="132"/>
      <c r="T6" s="132"/>
      <c r="U6" s="132"/>
    </row>
    <row r="7" spans="1:21" s="128" customFormat="1" ht="129" customHeight="1">
      <c r="A7" s="132"/>
      <c r="B7" s="274"/>
      <c r="C7" s="279"/>
      <c r="D7" s="281"/>
      <c r="E7" s="281"/>
      <c r="F7" s="281"/>
      <c r="G7" s="281"/>
      <c r="H7" s="292"/>
      <c r="I7" s="293"/>
      <c r="J7" s="138" t="s">
        <v>92</v>
      </c>
      <c r="K7" s="138" t="s">
        <v>93</v>
      </c>
      <c r="L7" s="138" t="s">
        <v>94</v>
      </c>
      <c r="M7" s="138" t="s">
        <v>95</v>
      </c>
      <c r="N7" s="138" t="s">
        <v>96</v>
      </c>
      <c r="O7" s="281"/>
      <c r="P7" s="310"/>
      <c r="Q7" s="166" t="s">
        <v>97</v>
      </c>
      <c r="R7" s="166" t="s">
        <v>98</v>
      </c>
      <c r="S7" s="132"/>
      <c r="T7" s="132"/>
      <c r="U7" s="132"/>
    </row>
    <row r="8" spans="1:21" ht="46.5" customHeight="1">
      <c r="A8" s="132"/>
      <c r="B8" s="275">
        <v>1</v>
      </c>
      <c r="C8" s="280" t="s">
        <v>277</v>
      </c>
      <c r="D8" s="282" t="s">
        <v>295</v>
      </c>
      <c r="E8" s="280" t="s">
        <v>294</v>
      </c>
      <c r="F8" s="287" t="s">
        <v>278</v>
      </c>
      <c r="G8" s="186" t="s">
        <v>279</v>
      </c>
      <c r="H8" s="261">
        <v>0.4</v>
      </c>
      <c r="I8" s="256"/>
      <c r="J8" s="258">
        <v>0.5</v>
      </c>
      <c r="K8" s="261">
        <v>0.5</v>
      </c>
      <c r="L8" s="264"/>
      <c r="M8" s="305">
        <v>0.5</v>
      </c>
      <c r="N8" s="256">
        <v>0.5</v>
      </c>
      <c r="O8" s="307">
        <f>IF(SUM(K8,N8)&gt;100%,"NO PERMITIDO",SUM(K8,N8))</f>
        <v>1</v>
      </c>
      <c r="P8" s="311">
        <f>H8*O8/100%</f>
        <v>0.4</v>
      </c>
      <c r="Q8" s="316" t="s">
        <v>296</v>
      </c>
      <c r="R8" s="316" t="s">
        <v>297</v>
      </c>
      <c r="S8" s="132"/>
      <c r="T8" s="132"/>
      <c r="U8" s="132"/>
    </row>
    <row r="9" spans="1:21" ht="48" customHeight="1">
      <c r="A9" s="132"/>
      <c r="B9" s="276"/>
      <c r="C9" s="255"/>
      <c r="D9" s="283"/>
      <c r="E9" s="255"/>
      <c r="F9" s="255"/>
      <c r="G9" s="187" t="s">
        <v>280</v>
      </c>
      <c r="H9" s="255"/>
      <c r="I9" s="257"/>
      <c r="J9" s="259"/>
      <c r="K9" s="255"/>
      <c r="L9" s="255"/>
      <c r="M9" s="306"/>
      <c r="N9" s="257"/>
      <c r="O9" s="308"/>
      <c r="P9" s="312"/>
      <c r="Q9" s="259"/>
      <c r="R9" s="259"/>
      <c r="S9" s="132"/>
      <c r="T9" s="132"/>
      <c r="U9" s="132"/>
    </row>
    <row r="10" spans="1:21" ht="112.5" customHeight="1" thickBot="1">
      <c r="A10" s="132"/>
      <c r="B10" s="276"/>
      <c r="C10" s="255"/>
      <c r="D10" s="283"/>
      <c r="E10" s="255"/>
      <c r="F10" s="255"/>
      <c r="G10" s="188" t="s">
        <v>281</v>
      </c>
      <c r="H10" s="255"/>
      <c r="I10" s="155"/>
      <c r="J10" s="259"/>
      <c r="K10" s="255"/>
      <c r="L10" s="255"/>
      <c r="M10" s="306"/>
      <c r="N10" s="257"/>
      <c r="O10" s="308"/>
      <c r="P10" s="312"/>
      <c r="Q10" s="259"/>
      <c r="R10" s="259"/>
      <c r="S10" s="132"/>
      <c r="T10" s="132"/>
      <c r="U10" s="132"/>
    </row>
    <row r="11" spans="1:21" ht="84" customHeight="1">
      <c r="A11" s="132"/>
      <c r="B11" s="277">
        <v>2</v>
      </c>
      <c r="C11" s="254" t="s">
        <v>277</v>
      </c>
      <c r="D11" s="284" t="s">
        <v>282</v>
      </c>
      <c r="E11" s="254" t="s">
        <v>283</v>
      </c>
      <c r="F11" s="287" t="s">
        <v>278</v>
      </c>
      <c r="G11" s="188" t="s">
        <v>284</v>
      </c>
      <c r="H11" s="262">
        <v>0.3</v>
      </c>
      <c r="I11" s="155"/>
      <c r="J11" s="260">
        <v>0.5</v>
      </c>
      <c r="K11" s="262">
        <v>0.5</v>
      </c>
      <c r="L11" s="265"/>
      <c r="M11" s="262">
        <v>0.5</v>
      </c>
      <c r="N11" s="257">
        <v>0.5</v>
      </c>
      <c r="O11" s="309">
        <f t="shared" ref="O11" si="0">IF(SUM(K11,N11)&gt;100%,"NO PERMITIDO",SUM(K11,N11))</f>
        <v>1</v>
      </c>
      <c r="P11" s="313">
        <f t="shared" ref="P11" si="1">H11*O11/100%</f>
        <v>0.3</v>
      </c>
      <c r="Q11" s="317" t="s">
        <v>298</v>
      </c>
      <c r="R11" s="317" t="s">
        <v>293</v>
      </c>
      <c r="S11" s="132"/>
      <c r="T11" s="132"/>
      <c r="U11" s="132"/>
    </row>
    <row r="12" spans="1:21" ht="48" customHeight="1">
      <c r="A12" s="132"/>
      <c r="B12" s="276"/>
      <c r="C12" s="255"/>
      <c r="D12" s="283"/>
      <c r="E12" s="255"/>
      <c r="F12" s="255"/>
      <c r="G12" s="188" t="s">
        <v>285</v>
      </c>
      <c r="H12" s="263"/>
      <c r="I12" s="155"/>
      <c r="J12" s="259"/>
      <c r="K12" s="263"/>
      <c r="L12" s="266"/>
      <c r="M12" s="263"/>
      <c r="N12" s="257"/>
      <c r="O12" s="309"/>
      <c r="P12" s="313"/>
      <c r="Q12" s="259"/>
      <c r="R12" s="259"/>
      <c r="S12" s="132"/>
      <c r="T12" s="132"/>
      <c r="U12" s="132"/>
    </row>
    <row r="13" spans="1:21" ht="122.25" customHeight="1">
      <c r="A13" s="132"/>
      <c r="B13" s="276"/>
      <c r="C13" s="255"/>
      <c r="D13" s="283"/>
      <c r="E13" s="255"/>
      <c r="F13" s="255"/>
      <c r="G13" s="188" t="s">
        <v>286</v>
      </c>
      <c r="H13" s="263"/>
      <c r="I13" s="192"/>
      <c r="J13" s="259"/>
      <c r="K13" s="263"/>
      <c r="L13" s="266"/>
      <c r="M13" s="263"/>
      <c r="N13" s="257"/>
      <c r="O13" s="309"/>
      <c r="P13" s="313"/>
      <c r="Q13" s="259"/>
      <c r="R13" s="259"/>
      <c r="S13" s="132"/>
      <c r="T13" s="132"/>
      <c r="U13" s="132"/>
    </row>
    <row r="14" spans="1:21" ht="90.75" customHeight="1">
      <c r="A14" s="132"/>
      <c r="B14" s="277">
        <v>3</v>
      </c>
      <c r="C14" s="254" t="s">
        <v>277</v>
      </c>
      <c r="D14" s="284" t="s">
        <v>287</v>
      </c>
      <c r="E14" s="254" t="s">
        <v>288</v>
      </c>
      <c r="F14" s="288" t="s">
        <v>278</v>
      </c>
      <c r="G14" s="188" t="s">
        <v>289</v>
      </c>
      <c r="H14" s="262">
        <v>0.3</v>
      </c>
      <c r="I14" s="155"/>
      <c r="J14" s="260">
        <v>0.5</v>
      </c>
      <c r="K14" s="262">
        <v>0.5</v>
      </c>
      <c r="L14" s="265"/>
      <c r="M14" s="262">
        <v>0.5</v>
      </c>
      <c r="N14" s="257">
        <v>0.5</v>
      </c>
      <c r="O14" s="309">
        <f t="shared" ref="O14" si="2">IF(SUM(K14,N14)&gt;100%,"NO PERMITIDO",SUM(K14,N14))</f>
        <v>1</v>
      </c>
      <c r="P14" s="313">
        <f t="shared" ref="P14" si="3">H14*O14/100%</f>
        <v>0.3</v>
      </c>
      <c r="Q14" s="317" t="s">
        <v>299</v>
      </c>
      <c r="R14" s="317" t="s">
        <v>293</v>
      </c>
      <c r="S14" s="132"/>
      <c r="T14" s="132"/>
      <c r="U14" s="132"/>
    </row>
    <row r="15" spans="1:21" ht="83.25" customHeight="1">
      <c r="A15" s="132"/>
      <c r="B15" s="276"/>
      <c r="C15" s="255"/>
      <c r="D15" s="283"/>
      <c r="E15" s="255"/>
      <c r="F15" s="259"/>
      <c r="G15" s="188" t="s">
        <v>290</v>
      </c>
      <c r="H15" s="263"/>
      <c r="I15" s="155"/>
      <c r="J15" s="259"/>
      <c r="K15" s="263"/>
      <c r="L15" s="266"/>
      <c r="M15" s="263"/>
      <c r="N15" s="257"/>
      <c r="O15" s="309"/>
      <c r="P15" s="313"/>
      <c r="Q15" s="259"/>
      <c r="R15" s="259"/>
      <c r="S15" s="132"/>
      <c r="T15" s="132"/>
      <c r="U15" s="132"/>
    </row>
    <row r="16" spans="1:21" ht="84.75" customHeight="1" thickBot="1">
      <c r="A16" s="132"/>
      <c r="B16" s="276"/>
      <c r="C16" s="255"/>
      <c r="D16" s="283"/>
      <c r="E16" s="255"/>
      <c r="F16" s="259"/>
      <c r="G16" s="188" t="s">
        <v>291</v>
      </c>
      <c r="H16" s="263"/>
      <c r="I16" s="155"/>
      <c r="J16" s="259"/>
      <c r="K16" s="263"/>
      <c r="L16" s="266"/>
      <c r="M16" s="263"/>
      <c r="N16" s="257"/>
      <c r="O16" s="309"/>
      <c r="P16" s="313"/>
      <c r="Q16" s="259"/>
      <c r="R16" s="259"/>
      <c r="S16" s="132"/>
      <c r="T16" s="132"/>
      <c r="U16" s="132"/>
    </row>
    <row r="17" spans="1:21" ht="27" customHeight="1" thickBot="1">
      <c r="A17" s="132"/>
      <c r="B17" s="139" t="s">
        <v>48</v>
      </c>
      <c r="C17" s="140"/>
      <c r="D17" s="140"/>
      <c r="E17" s="141"/>
      <c r="F17" s="141"/>
      <c r="G17" s="141"/>
      <c r="H17" s="142">
        <f>IF(SUM(H8:H16)&gt;100%,"supera el 100%",SUM(H8:H16))</f>
        <v>1</v>
      </c>
      <c r="I17" s="156"/>
      <c r="J17" s="156"/>
      <c r="K17" s="156"/>
      <c r="L17" s="157"/>
      <c r="M17" s="157"/>
      <c r="N17" s="156"/>
      <c r="O17" s="157"/>
      <c r="P17" s="158">
        <f>SUM(P8:P16)</f>
        <v>1</v>
      </c>
      <c r="Q17" s="167"/>
      <c r="R17" s="168"/>
      <c r="S17" s="132"/>
      <c r="T17" s="132"/>
      <c r="U17" s="132"/>
    </row>
    <row r="18" spans="1:21" ht="27" customHeight="1">
      <c r="A18" s="132"/>
      <c r="B18" s="243" t="s">
        <v>292</v>
      </c>
      <c r="C18" s="244"/>
      <c r="D18" s="244"/>
      <c r="E18" s="244"/>
      <c r="F18" s="244"/>
      <c r="G18" s="244"/>
      <c r="H18" s="244"/>
      <c r="I18" s="244"/>
      <c r="J18" s="244"/>
      <c r="K18" s="244"/>
      <c r="L18" s="244"/>
      <c r="M18" s="244"/>
      <c r="N18" s="244"/>
      <c r="O18" s="245"/>
      <c r="P18" s="159">
        <v>0.05</v>
      </c>
      <c r="Q18" s="314"/>
      <c r="R18" s="315"/>
      <c r="S18" s="132"/>
      <c r="T18" s="132"/>
      <c r="U18" s="132"/>
    </row>
    <row r="19" spans="1:21" ht="27" customHeight="1">
      <c r="A19" s="132"/>
      <c r="B19" s="143"/>
      <c r="C19" s="68"/>
      <c r="D19" s="68"/>
      <c r="E19" s="68"/>
      <c r="F19" s="68"/>
      <c r="G19" s="68"/>
      <c r="H19" s="68"/>
      <c r="I19" s="68"/>
      <c r="J19" s="68"/>
      <c r="K19" s="68"/>
      <c r="L19" s="68"/>
      <c r="M19" s="146"/>
      <c r="N19" s="146"/>
      <c r="O19" s="146"/>
      <c r="P19" s="160">
        <f>SUM(P17:P18)</f>
        <v>1.05</v>
      </c>
      <c r="Q19" s="314"/>
      <c r="R19" s="315"/>
      <c r="S19" s="132"/>
      <c r="T19" s="132"/>
      <c r="U19" s="132"/>
    </row>
    <row r="20" spans="1:21" ht="27" customHeight="1">
      <c r="A20" s="132"/>
      <c r="B20" s="144"/>
      <c r="C20" s="145"/>
      <c r="D20" s="145"/>
      <c r="E20" s="145"/>
      <c r="F20" s="146"/>
      <c r="G20" s="146"/>
      <c r="H20" s="146"/>
      <c r="I20" s="146"/>
      <c r="J20" s="146"/>
      <c r="K20" s="146"/>
      <c r="L20" s="146"/>
      <c r="M20" s="146"/>
      <c r="N20" s="146"/>
      <c r="O20" s="146"/>
      <c r="P20" s="146"/>
      <c r="Q20" s="314"/>
      <c r="R20" s="315"/>
      <c r="S20" s="132"/>
      <c r="T20" s="132"/>
      <c r="U20" s="132"/>
    </row>
    <row r="21" spans="1:21" ht="29.25" customHeight="1" thickBot="1">
      <c r="A21" s="132"/>
      <c r="B21" s="147"/>
      <c r="C21" s="148"/>
      <c r="D21" s="149"/>
      <c r="E21" s="149"/>
      <c r="F21" s="148"/>
      <c r="G21" s="148"/>
      <c r="H21"/>
      <c r="I21" s="149"/>
      <c r="J21" s="149"/>
      <c r="K21" s="149"/>
      <c r="L21" s="149"/>
      <c r="M21" s="149"/>
      <c r="N21" s="149"/>
      <c r="O21" s="149"/>
      <c r="P21" s="161"/>
      <c r="Q21" s="149"/>
      <c r="R21" s="169"/>
      <c r="S21" s="132"/>
      <c r="T21" s="132"/>
      <c r="U21" s="132"/>
    </row>
    <row r="22" spans="1:21" ht="48.75" customHeight="1">
      <c r="A22" s="132"/>
      <c r="B22" s="147"/>
      <c r="C22" s="150" t="s">
        <v>99</v>
      </c>
      <c r="D22" s="246">
        <v>46066</v>
      </c>
      <c r="E22" s="247"/>
      <c r="F22" s="149"/>
      <c r="G22" s="248" t="s">
        <v>300</v>
      </c>
      <c r="H22" s="249"/>
      <c r="I22" s="249"/>
      <c r="J22" s="250"/>
      <c r="K22" s="162"/>
      <c r="L22" s="251" t="s">
        <v>301</v>
      </c>
      <c r="M22" s="252"/>
      <c r="N22" s="252"/>
      <c r="O22" s="253"/>
      <c r="P22" s="163"/>
      <c r="Q22" s="170"/>
      <c r="R22" s="171"/>
      <c r="S22" s="132"/>
      <c r="T22" s="132"/>
      <c r="U22" s="132"/>
    </row>
    <row r="23" spans="1:21" ht="48" customHeight="1">
      <c r="A23" s="132"/>
      <c r="B23" s="147"/>
      <c r="C23" s="150" t="s">
        <v>100</v>
      </c>
      <c r="D23" s="267">
        <v>2025</v>
      </c>
      <c r="E23" s="267"/>
      <c r="F23" s="149"/>
      <c r="G23" s="268" t="s">
        <v>101</v>
      </c>
      <c r="H23" s="269"/>
      <c r="I23" s="269"/>
      <c r="J23" s="270"/>
      <c r="K23" s="162"/>
      <c r="L23" s="271" t="s">
        <v>102</v>
      </c>
      <c r="M23" s="272"/>
      <c r="N23" s="272"/>
      <c r="O23" s="273"/>
      <c r="P23" s="164"/>
      <c r="Q23" s="172"/>
      <c r="R23" s="173"/>
      <c r="S23" s="132"/>
      <c r="T23" s="132"/>
      <c r="U23" s="132"/>
    </row>
    <row r="24" spans="1:21" ht="26.25">
      <c r="A24" s="132"/>
      <c r="B24" s="151"/>
      <c r="C24" s="152"/>
      <c r="D24" s="153"/>
      <c r="E24" s="153"/>
      <c r="F24" s="153"/>
      <c r="G24" s="153"/>
      <c r="H24" s="153"/>
      <c r="I24" s="153"/>
      <c r="J24" s="153"/>
      <c r="K24" s="153"/>
      <c r="L24" s="153"/>
      <c r="M24" s="153"/>
      <c r="N24" s="153"/>
      <c r="O24" s="153"/>
      <c r="P24" s="165"/>
      <c r="Q24" s="153"/>
      <c r="R24" s="174"/>
      <c r="S24" s="132"/>
      <c r="T24" s="132"/>
      <c r="U24" s="132"/>
    </row>
    <row r="25" spans="1:21" ht="26.25">
      <c r="A25" s="132"/>
      <c r="B25" s="132"/>
      <c r="C25" s="132"/>
      <c r="D25" s="132"/>
      <c r="E25" s="132"/>
      <c r="F25" s="132"/>
      <c r="G25" s="132"/>
      <c r="H25" s="132"/>
      <c r="I25" s="132"/>
      <c r="J25" s="132"/>
      <c r="K25" s="132"/>
      <c r="L25" s="132"/>
      <c r="M25" s="132"/>
      <c r="N25" s="132"/>
      <c r="O25" s="132"/>
      <c r="P25" s="132"/>
      <c r="Q25" s="132"/>
      <c r="R25" s="132"/>
      <c r="S25" s="132"/>
      <c r="T25" s="132"/>
      <c r="U25" s="132"/>
    </row>
    <row r="26" spans="1:21" ht="26.25">
      <c r="A26" s="132"/>
      <c r="B26" s="132"/>
      <c r="C26" s="132"/>
      <c r="D26" s="132"/>
      <c r="E26" s="132"/>
      <c r="F26" s="132"/>
      <c r="G26" s="132"/>
      <c r="H26" s="132"/>
      <c r="I26" s="132"/>
      <c r="J26" s="132"/>
      <c r="K26" s="132"/>
      <c r="L26" s="132"/>
      <c r="M26" s="132"/>
      <c r="N26" s="132"/>
      <c r="O26" s="132"/>
      <c r="P26" s="132"/>
      <c r="Q26" s="132"/>
      <c r="R26" s="132"/>
      <c r="S26" s="132"/>
      <c r="T26" s="132"/>
      <c r="U26" s="132"/>
    </row>
  </sheetData>
  <mergeCells count="71">
    <mergeCell ref="Q18:R20"/>
    <mergeCell ref="Q8:Q10"/>
    <mergeCell ref="Q11:Q13"/>
    <mergeCell ref="Q14:Q16"/>
    <mergeCell ref="R8:R10"/>
    <mergeCell ref="R11:R13"/>
    <mergeCell ref="R14:R16"/>
    <mergeCell ref="O6:O7"/>
    <mergeCell ref="O8:O10"/>
    <mergeCell ref="O11:O13"/>
    <mergeCell ref="O14:O16"/>
    <mergeCell ref="P6:P7"/>
    <mergeCell ref="P8:P10"/>
    <mergeCell ref="P11:P13"/>
    <mergeCell ref="P14:P16"/>
    <mergeCell ref="M8:M10"/>
    <mergeCell ref="M11:M13"/>
    <mergeCell ref="M14:M16"/>
    <mergeCell ref="N8:N10"/>
    <mergeCell ref="N11:N13"/>
    <mergeCell ref="N14:N16"/>
    <mergeCell ref="F1:F2"/>
    <mergeCell ref="F6:F7"/>
    <mergeCell ref="F8:F10"/>
    <mergeCell ref="F11:F13"/>
    <mergeCell ref="F14:F16"/>
    <mergeCell ref="G6:G7"/>
    <mergeCell ref="H1:H2"/>
    <mergeCell ref="H8:H10"/>
    <mergeCell ref="H11:H13"/>
    <mergeCell ref="H14:H16"/>
    <mergeCell ref="H6:I7"/>
    <mergeCell ref="B4:R4"/>
    <mergeCell ref="B5:H5"/>
    <mergeCell ref="K5:N5"/>
    <mergeCell ref="O5:R5"/>
    <mergeCell ref="J6:N6"/>
    <mergeCell ref="Q6:R6"/>
    <mergeCell ref="K11:K13"/>
    <mergeCell ref="K14:K16"/>
    <mergeCell ref="D23:E23"/>
    <mergeCell ref="G23:J23"/>
    <mergeCell ref="L23:O23"/>
    <mergeCell ref="B6:B7"/>
    <mergeCell ref="B8:B10"/>
    <mergeCell ref="B11:B13"/>
    <mergeCell ref="B14:B16"/>
    <mergeCell ref="C6:C7"/>
    <mergeCell ref="C8:C10"/>
    <mergeCell ref="C11:C13"/>
    <mergeCell ref="C14:C16"/>
    <mergeCell ref="D6:D7"/>
    <mergeCell ref="D8:D10"/>
    <mergeCell ref="D11:D13"/>
    <mergeCell ref="D14:D16"/>
    <mergeCell ref="E6:E7"/>
    <mergeCell ref="E8:E10"/>
    <mergeCell ref="E11:E13"/>
    <mergeCell ref="B18:O18"/>
    <mergeCell ref="D22:E22"/>
    <mergeCell ref="G22:J22"/>
    <mergeCell ref="L22:O22"/>
    <mergeCell ref="E14:E16"/>
    <mergeCell ref="I8:I9"/>
    <mergeCell ref="J8:J10"/>
    <mergeCell ref="J11:J13"/>
    <mergeCell ref="J14:J16"/>
    <mergeCell ref="K8:K10"/>
    <mergeCell ref="L8:L10"/>
    <mergeCell ref="L11:L13"/>
    <mergeCell ref="L14:L16"/>
  </mergeCells>
  <dataValidations count="1">
    <dataValidation allowBlank="1" showInputMessage="1" showErrorMessage="1" errorTitle="error" error="solo datos númericos" sqref="H8:H16" xr:uid="{00000000-0002-0000-0200-000000000000}"/>
  </dataValidations>
  <printOptions horizontalCentered="1" verticalCentered="1"/>
  <pageMargins left="0.35433070866141703" right="0.31496062992126" top="0.35433070866141703" bottom="0.39370078740157499" header="0.31496062992126" footer="0.31496062992126"/>
  <pageSetup paperSize="175" scale="12" orientation="landscape" r:id="rId1"/>
  <rowBreaks count="1" manualBreakCount="1">
    <brk id="24" max="17" man="1"/>
  </rowBreaks>
  <colBreaks count="1" manualBreakCount="1">
    <brk id="18" max="40"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3"/>
  <sheetViews>
    <sheetView view="pageBreakPreview" topLeftCell="A31" zoomScaleNormal="100" workbookViewId="0">
      <selection activeCell="M10" sqref="M10"/>
    </sheetView>
  </sheetViews>
  <sheetFormatPr baseColWidth="10" defaultColWidth="10.85546875" defaultRowHeight="15.75"/>
  <cols>
    <col min="1" max="1" width="2.85546875" style="109" customWidth="1"/>
    <col min="2" max="2" width="18.140625" style="109" customWidth="1"/>
    <col min="3" max="6" width="10.85546875" style="109"/>
    <col min="7" max="7" width="17.85546875" style="109" customWidth="1"/>
    <col min="8" max="8" width="3.140625" style="109" customWidth="1"/>
    <col min="9" max="9" width="3.42578125" style="109" customWidth="1"/>
    <col min="10" max="10" width="37.85546875" style="109" customWidth="1"/>
    <col min="11" max="11" width="15.28515625" style="109" customWidth="1"/>
    <col min="12" max="14" width="10.85546875" style="109"/>
    <col min="15" max="15" width="11.42578125" style="109" customWidth="1"/>
    <col min="16" max="17" width="10.85546875" style="109"/>
    <col min="18" max="18" width="17.85546875" style="109" customWidth="1"/>
    <col min="19" max="19" width="3.28515625" style="109" customWidth="1"/>
    <col min="20" max="16384" width="10.85546875" style="109"/>
  </cols>
  <sheetData>
    <row r="1" spans="1:11">
      <c r="A1" s="110"/>
      <c r="B1" s="110"/>
      <c r="C1" s="110"/>
      <c r="D1" s="110"/>
      <c r="E1" s="110"/>
      <c r="F1" s="110"/>
      <c r="G1" s="110"/>
      <c r="H1" s="110"/>
      <c r="I1" s="110"/>
      <c r="J1" s="110"/>
    </row>
    <row r="2" spans="1:11" ht="44.1" customHeight="1">
      <c r="A2" s="110"/>
      <c r="B2" s="110"/>
      <c r="C2" s="110"/>
      <c r="D2" s="110"/>
      <c r="E2" s="110"/>
      <c r="F2" s="110"/>
      <c r="G2" s="110"/>
      <c r="H2" s="110"/>
      <c r="I2" s="110"/>
      <c r="J2" s="110"/>
    </row>
    <row r="3" spans="1:11" ht="18.95" customHeight="1">
      <c r="A3" s="110"/>
      <c r="B3" s="318" t="s">
        <v>51</v>
      </c>
      <c r="C3" s="318"/>
      <c r="D3" s="318"/>
      <c r="E3" s="318"/>
      <c r="F3" s="318"/>
      <c r="G3" s="318"/>
      <c r="H3" s="318"/>
      <c r="I3" s="318"/>
      <c r="J3" s="318"/>
    </row>
    <row r="4" spans="1:11" ht="24.75" customHeight="1">
      <c r="A4" s="110"/>
      <c r="B4" s="319" t="s">
        <v>103</v>
      </c>
      <c r="C4" s="319"/>
      <c r="D4" s="319"/>
      <c r="E4" s="319"/>
      <c r="F4" s="319"/>
      <c r="G4" s="319"/>
      <c r="H4" s="319"/>
      <c r="I4" s="319"/>
      <c r="J4" s="319"/>
      <c r="K4" s="124"/>
    </row>
    <row r="5" spans="1:11">
      <c r="A5" s="110"/>
      <c r="B5" s="111"/>
      <c r="C5" s="111"/>
      <c r="D5" s="111"/>
      <c r="E5" s="111"/>
      <c r="F5" s="111"/>
      <c r="G5" s="111"/>
      <c r="H5" s="111"/>
      <c r="I5" s="111"/>
      <c r="J5" s="111"/>
      <c r="K5" s="124"/>
    </row>
    <row r="6" spans="1:11">
      <c r="A6" s="111"/>
      <c r="B6" s="332" t="s">
        <v>104</v>
      </c>
      <c r="C6" s="333"/>
      <c r="D6" s="333"/>
      <c r="E6" s="333"/>
      <c r="F6" s="333"/>
      <c r="G6" s="333"/>
      <c r="H6" s="333"/>
      <c r="I6" s="333"/>
      <c r="J6" s="334"/>
      <c r="K6" s="124"/>
    </row>
    <row r="7" spans="1:11" ht="66.95" customHeight="1">
      <c r="A7" s="111"/>
      <c r="B7" s="335"/>
      <c r="C7" s="336"/>
      <c r="D7" s="336"/>
      <c r="E7" s="336"/>
      <c r="F7" s="336"/>
      <c r="G7" s="336"/>
      <c r="H7" s="336"/>
      <c r="I7" s="336"/>
      <c r="J7" s="337"/>
      <c r="K7" s="124"/>
    </row>
    <row r="8" spans="1:11" ht="35.25" customHeight="1">
      <c r="A8" s="111"/>
      <c r="B8" s="335"/>
      <c r="C8" s="336"/>
      <c r="D8" s="336"/>
      <c r="E8" s="336"/>
      <c r="F8" s="336"/>
      <c r="G8" s="336"/>
      <c r="H8" s="336"/>
      <c r="I8" s="336"/>
      <c r="J8" s="337"/>
      <c r="K8" s="124"/>
    </row>
    <row r="9" spans="1:11" ht="32.25" customHeight="1">
      <c r="A9" s="111"/>
      <c r="B9" s="113"/>
      <c r="C9" s="320" t="s">
        <v>105</v>
      </c>
      <c r="D9" s="321"/>
      <c r="E9" s="321"/>
      <c r="F9" s="322"/>
      <c r="G9" s="114" t="s">
        <v>106</v>
      </c>
      <c r="H9" s="111"/>
      <c r="I9" s="111"/>
      <c r="J9" s="126"/>
      <c r="K9" s="124"/>
    </row>
    <row r="10" spans="1:11" ht="81.95" customHeight="1">
      <c r="A10" s="111"/>
      <c r="B10" s="113"/>
      <c r="C10" s="237" t="s">
        <v>107</v>
      </c>
      <c r="D10" s="238"/>
      <c r="E10" s="238"/>
      <c r="F10" s="239"/>
      <c r="G10" s="115">
        <v>5</v>
      </c>
      <c r="H10" s="111"/>
      <c r="I10" s="111"/>
      <c r="J10" s="126"/>
      <c r="K10" s="124"/>
    </row>
    <row r="11" spans="1:11" ht="26.25" customHeight="1">
      <c r="A11" s="111"/>
      <c r="B11" s="113"/>
      <c r="C11" s="226" t="s">
        <v>108</v>
      </c>
      <c r="D11" s="227"/>
      <c r="E11" s="227"/>
      <c r="F11" s="228"/>
      <c r="G11" s="346">
        <v>4</v>
      </c>
      <c r="H11" s="111"/>
      <c r="I11" s="111"/>
      <c r="J11" s="126"/>
      <c r="K11" s="124"/>
    </row>
    <row r="12" spans="1:11" ht="38.25" customHeight="1">
      <c r="A12" s="111"/>
      <c r="B12" s="113"/>
      <c r="C12" s="232"/>
      <c r="D12" s="233"/>
      <c r="E12" s="233"/>
      <c r="F12" s="234"/>
      <c r="G12" s="347"/>
      <c r="H12" s="111"/>
      <c r="I12" s="111"/>
      <c r="J12" s="126"/>
      <c r="K12" s="124"/>
    </row>
    <row r="13" spans="1:11" ht="66.75" customHeight="1">
      <c r="A13" s="111"/>
      <c r="B13" s="113"/>
      <c r="C13" s="226" t="s">
        <v>109</v>
      </c>
      <c r="D13" s="227"/>
      <c r="E13" s="227"/>
      <c r="F13" s="228"/>
      <c r="G13" s="346">
        <v>3</v>
      </c>
      <c r="H13" s="111"/>
      <c r="I13" s="111"/>
      <c r="J13" s="126"/>
      <c r="K13" s="124"/>
    </row>
    <row r="14" spans="1:11" ht="14.1" customHeight="1">
      <c r="A14" s="111"/>
      <c r="B14" s="113"/>
      <c r="C14" s="232"/>
      <c r="D14" s="233"/>
      <c r="E14" s="233"/>
      <c r="F14" s="234"/>
      <c r="G14" s="347"/>
      <c r="H14" s="111"/>
      <c r="I14" s="111"/>
      <c r="J14" s="126"/>
      <c r="K14" s="124"/>
    </row>
    <row r="15" spans="1:11" ht="51.75" customHeight="1">
      <c r="A15" s="111"/>
      <c r="B15" s="113"/>
      <c r="C15" s="237" t="s">
        <v>110</v>
      </c>
      <c r="D15" s="238"/>
      <c r="E15" s="238"/>
      <c r="F15" s="239"/>
      <c r="G15" s="115">
        <v>2</v>
      </c>
      <c r="H15" s="111"/>
      <c r="I15" s="111"/>
      <c r="J15" s="126"/>
      <c r="K15" s="124"/>
    </row>
    <row r="16" spans="1:11" ht="61.5" customHeight="1">
      <c r="A16" s="111"/>
      <c r="B16" s="116"/>
      <c r="C16" s="237" t="s">
        <v>111</v>
      </c>
      <c r="D16" s="238"/>
      <c r="E16" s="238"/>
      <c r="F16" s="239"/>
      <c r="G16" s="115">
        <v>1</v>
      </c>
      <c r="H16" s="112"/>
      <c r="I16" s="112"/>
      <c r="J16" s="125"/>
      <c r="K16" s="124"/>
    </row>
    <row r="17" spans="1:11" ht="63.95" customHeight="1">
      <c r="A17" s="111"/>
      <c r="B17" s="338" t="s">
        <v>112</v>
      </c>
      <c r="C17" s="339"/>
      <c r="D17" s="339"/>
      <c r="E17" s="339"/>
      <c r="F17" s="339"/>
      <c r="G17" s="339"/>
      <c r="H17" s="339"/>
      <c r="I17" s="339"/>
      <c r="J17" s="340"/>
      <c r="K17" s="124"/>
    </row>
    <row r="18" spans="1:11" ht="48.75" customHeight="1">
      <c r="A18" s="111"/>
      <c r="B18" s="117" t="s">
        <v>113</v>
      </c>
      <c r="C18" s="323" t="s">
        <v>114</v>
      </c>
      <c r="D18" s="324"/>
      <c r="E18" s="324"/>
      <c r="F18" s="324"/>
      <c r="G18" s="324"/>
      <c r="H18" s="324"/>
      <c r="I18" s="324"/>
      <c r="J18" s="325"/>
      <c r="K18" s="124"/>
    </row>
    <row r="19" spans="1:11" ht="20.100000000000001" customHeight="1">
      <c r="A19" s="111"/>
      <c r="B19" s="118"/>
      <c r="C19" s="326"/>
      <c r="D19" s="327"/>
      <c r="E19" s="327"/>
      <c r="F19" s="327"/>
      <c r="G19" s="327"/>
      <c r="H19" s="327"/>
      <c r="I19" s="327"/>
      <c r="J19" s="328"/>
      <c r="K19" s="124"/>
    </row>
    <row r="20" spans="1:11" ht="15" customHeight="1">
      <c r="A20" s="111"/>
      <c r="B20" s="344" t="s">
        <v>115</v>
      </c>
      <c r="C20" s="323" t="s">
        <v>116</v>
      </c>
      <c r="D20" s="324"/>
      <c r="E20" s="324"/>
      <c r="F20" s="324"/>
      <c r="G20" s="324"/>
      <c r="H20" s="324"/>
      <c r="I20" s="324"/>
      <c r="J20" s="325"/>
      <c r="K20" s="124"/>
    </row>
    <row r="21" spans="1:11" ht="59.25" customHeight="1">
      <c r="A21" s="111"/>
      <c r="B21" s="345"/>
      <c r="C21" s="326"/>
      <c r="D21" s="327"/>
      <c r="E21" s="327"/>
      <c r="F21" s="327"/>
      <c r="G21" s="327"/>
      <c r="H21" s="327"/>
      <c r="I21" s="327"/>
      <c r="J21" s="328"/>
      <c r="K21" s="124"/>
    </row>
    <row r="22" spans="1:11" ht="75" customHeight="1">
      <c r="A22" s="111"/>
      <c r="B22" s="121" t="s">
        <v>117</v>
      </c>
      <c r="C22" s="341" t="s">
        <v>118</v>
      </c>
      <c r="D22" s="342"/>
      <c r="E22" s="342"/>
      <c r="F22" s="342"/>
      <c r="G22" s="342"/>
      <c r="H22" s="342"/>
      <c r="I22" s="342"/>
      <c r="J22" s="343"/>
      <c r="K22" s="124"/>
    </row>
    <row r="23" spans="1:11" ht="78" customHeight="1">
      <c r="A23" s="111"/>
      <c r="B23" s="119" t="s">
        <v>119</v>
      </c>
      <c r="C23" s="323" t="s">
        <v>120</v>
      </c>
      <c r="D23" s="324"/>
      <c r="E23" s="324"/>
      <c r="F23" s="324"/>
      <c r="G23" s="324"/>
      <c r="H23" s="324"/>
      <c r="I23" s="324"/>
      <c r="J23" s="325"/>
      <c r="K23" s="124"/>
    </row>
    <row r="24" spans="1:11" ht="9" customHeight="1">
      <c r="A24" s="111"/>
      <c r="B24" s="120"/>
      <c r="C24" s="326"/>
      <c r="D24" s="327"/>
      <c r="E24" s="327"/>
      <c r="F24" s="327"/>
      <c r="G24" s="327"/>
      <c r="H24" s="327"/>
      <c r="I24" s="327"/>
      <c r="J24" s="328"/>
      <c r="K24" s="124"/>
    </row>
    <row r="25" spans="1:11" ht="65.25" customHeight="1">
      <c r="A25" s="111"/>
      <c r="B25" s="119" t="s">
        <v>121</v>
      </c>
      <c r="C25" s="323" t="s">
        <v>122</v>
      </c>
      <c r="D25" s="324"/>
      <c r="E25" s="324"/>
      <c r="F25" s="324"/>
      <c r="G25" s="324"/>
      <c r="H25" s="324"/>
      <c r="I25" s="324"/>
      <c r="J25" s="325"/>
      <c r="K25" s="124"/>
    </row>
    <row r="26" spans="1:11" ht="21.95" customHeight="1">
      <c r="A26" s="111"/>
      <c r="B26" s="122"/>
      <c r="C26" s="329"/>
      <c r="D26" s="330"/>
      <c r="E26" s="330"/>
      <c r="F26" s="330"/>
      <c r="G26" s="330"/>
      <c r="H26" s="330"/>
      <c r="I26" s="330"/>
      <c r="J26" s="331"/>
      <c r="K26" s="124"/>
    </row>
    <row r="27" spans="1:11" ht="57" customHeight="1">
      <c r="A27" s="111"/>
      <c r="B27" s="123"/>
      <c r="C27" s="123"/>
      <c r="D27" s="123"/>
      <c r="E27" s="123"/>
      <c r="F27" s="123"/>
      <c r="G27" s="123"/>
      <c r="H27" s="123"/>
      <c r="I27" s="123"/>
      <c r="J27" s="123"/>
      <c r="K27" s="124"/>
    </row>
    <row r="28" spans="1:11" ht="24.75" customHeight="1">
      <c r="A28" s="111"/>
      <c r="B28" s="123"/>
      <c r="C28" s="123"/>
      <c r="D28" s="123"/>
      <c r="E28" s="123"/>
      <c r="F28" s="123"/>
      <c r="G28" s="123"/>
      <c r="H28" s="123"/>
      <c r="I28" s="123"/>
      <c r="J28" s="123"/>
      <c r="K28" s="124"/>
    </row>
    <row r="29" spans="1:11" ht="102" customHeight="1">
      <c r="A29" s="111"/>
      <c r="B29" s="123"/>
      <c r="C29" s="123"/>
      <c r="D29" s="123"/>
      <c r="E29" s="123"/>
      <c r="F29" s="123"/>
      <c r="G29" s="123"/>
      <c r="H29" s="123"/>
      <c r="I29" s="123"/>
      <c r="J29" s="123"/>
      <c r="K29" s="124"/>
    </row>
    <row r="30" spans="1:11" ht="63" customHeight="1">
      <c r="A30" s="123"/>
      <c r="B30" s="123"/>
      <c r="C30" s="123"/>
      <c r="D30" s="123"/>
      <c r="E30" s="123"/>
      <c r="F30" s="123"/>
      <c r="G30" s="123"/>
      <c r="H30" s="123"/>
      <c r="I30" s="123"/>
      <c r="J30" s="123"/>
      <c r="K30" s="124"/>
    </row>
    <row r="31" spans="1:11" ht="15.75" customHeight="1">
      <c r="A31" s="123"/>
      <c r="B31" s="123"/>
      <c r="C31" s="123"/>
      <c r="D31" s="123"/>
      <c r="E31" s="123"/>
      <c r="F31" s="123"/>
      <c r="G31" s="123"/>
      <c r="H31" s="123"/>
      <c r="I31" s="123"/>
      <c r="J31" s="123"/>
      <c r="K31" s="124"/>
    </row>
    <row r="32" spans="1:11" ht="30" customHeight="1">
      <c r="A32" s="123"/>
      <c r="B32" s="123"/>
      <c r="C32" s="123"/>
      <c r="D32" s="123"/>
      <c r="E32" s="123"/>
      <c r="F32" s="123"/>
      <c r="G32" s="123"/>
      <c r="H32" s="123"/>
      <c r="I32" s="123"/>
      <c r="J32" s="123"/>
      <c r="K32" s="124"/>
    </row>
    <row r="33" spans="1:11" ht="42.75" customHeight="1">
      <c r="A33" s="123"/>
      <c r="B33" s="123"/>
      <c r="C33" s="123"/>
      <c r="D33" s="123"/>
      <c r="E33" s="123"/>
      <c r="F33" s="123"/>
      <c r="G33" s="123"/>
      <c r="H33" s="123"/>
      <c r="I33" s="123"/>
      <c r="J33" s="123"/>
      <c r="K33" s="124"/>
    </row>
    <row r="34" spans="1:11" ht="59.25" customHeight="1">
      <c r="A34" s="123"/>
      <c r="B34" s="123"/>
      <c r="C34" s="123"/>
      <c r="D34" s="123"/>
      <c r="E34" s="123"/>
      <c r="F34" s="123"/>
      <c r="G34" s="123"/>
      <c r="H34" s="123"/>
      <c r="I34" s="123"/>
      <c r="J34" s="123"/>
      <c r="K34" s="124"/>
    </row>
    <row r="35" spans="1:11" ht="15" customHeight="1">
      <c r="A35" s="123"/>
      <c r="B35" s="123"/>
      <c r="C35" s="123"/>
      <c r="D35" s="123"/>
      <c r="E35" s="123"/>
      <c r="F35" s="123"/>
      <c r="G35" s="123"/>
      <c r="H35" s="123"/>
      <c r="I35" s="123"/>
      <c r="J35" s="123"/>
      <c r="K35" s="124"/>
    </row>
    <row r="36" spans="1:11" ht="15" customHeight="1">
      <c r="A36" s="123"/>
      <c r="B36" s="123"/>
      <c r="C36" s="123"/>
      <c r="D36" s="123"/>
      <c r="E36" s="123"/>
      <c r="F36" s="123"/>
      <c r="G36" s="123"/>
      <c r="H36" s="123"/>
      <c r="I36" s="123"/>
      <c r="J36" s="123"/>
      <c r="K36" s="124"/>
    </row>
    <row r="37" spans="1:11" ht="15" customHeight="1">
      <c r="A37" s="123"/>
      <c r="B37" s="123"/>
      <c r="C37" s="123"/>
      <c r="D37" s="123"/>
      <c r="E37" s="123"/>
      <c r="F37" s="123"/>
      <c r="G37" s="123"/>
      <c r="H37" s="123"/>
      <c r="I37" s="123"/>
      <c r="J37" s="123"/>
      <c r="K37" s="124"/>
    </row>
    <row r="38" spans="1:11" ht="50.25" customHeight="1">
      <c r="A38" s="123"/>
      <c r="B38" s="123"/>
      <c r="C38" s="123"/>
      <c r="D38" s="123"/>
      <c r="E38" s="123"/>
      <c r="F38" s="123"/>
      <c r="G38" s="123"/>
      <c r="H38" s="123"/>
      <c r="I38" s="123"/>
      <c r="J38" s="123"/>
      <c r="K38" s="124"/>
    </row>
    <row r="39" spans="1:11" ht="41.25" customHeight="1">
      <c r="A39" s="123"/>
      <c r="B39" s="124"/>
      <c r="C39" s="124"/>
      <c r="D39" s="124"/>
      <c r="E39" s="124"/>
      <c r="F39" s="124"/>
      <c r="G39" s="124"/>
      <c r="H39" s="124"/>
      <c r="I39" s="124"/>
      <c r="K39" s="124"/>
    </row>
    <row r="40" spans="1:11" ht="51.75" customHeight="1">
      <c r="A40" s="123"/>
      <c r="B40" s="124"/>
      <c r="C40" s="124"/>
      <c r="D40" s="124"/>
      <c r="E40" s="124"/>
      <c r="F40" s="124"/>
      <c r="G40" s="124"/>
      <c r="H40" s="124"/>
      <c r="I40" s="124"/>
      <c r="J40" s="124"/>
      <c r="K40" s="124"/>
    </row>
    <row r="41" spans="1:11" ht="15" customHeight="1">
      <c r="A41" s="123"/>
      <c r="B41" s="124"/>
      <c r="C41" s="124"/>
      <c r="D41" s="124"/>
      <c r="E41" s="124"/>
      <c r="F41" s="124"/>
      <c r="G41" s="124"/>
      <c r="H41" s="124"/>
      <c r="I41" s="124"/>
      <c r="J41" s="124"/>
      <c r="K41" s="124"/>
    </row>
    <row r="42" spans="1:11" ht="39" customHeight="1">
      <c r="A42" s="124"/>
      <c r="B42" s="124"/>
      <c r="C42" s="124"/>
      <c r="D42" s="124"/>
      <c r="E42" s="124"/>
      <c r="F42" s="124"/>
      <c r="G42" s="124"/>
      <c r="H42" s="124"/>
      <c r="I42" s="124"/>
      <c r="J42" s="124"/>
      <c r="K42" s="124"/>
    </row>
    <row r="43" spans="1:11" ht="27" customHeight="1">
      <c r="A43" s="124"/>
      <c r="B43" s="124"/>
      <c r="C43" s="124"/>
      <c r="D43" s="124"/>
      <c r="E43" s="124"/>
      <c r="F43" s="124"/>
      <c r="G43" s="124"/>
      <c r="H43" s="124"/>
      <c r="I43" s="124"/>
      <c r="J43" s="124"/>
      <c r="K43" s="124"/>
    </row>
    <row r="44" spans="1:11" ht="24.75" customHeight="1">
      <c r="A44" s="124"/>
      <c r="B44" s="124"/>
      <c r="C44" s="124"/>
      <c r="D44" s="124"/>
      <c r="E44" s="124"/>
      <c r="F44" s="124"/>
      <c r="G44" s="124"/>
      <c r="H44" s="124"/>
      <c r="I44" s="124"/>
      <c r="J44" s="124"/>
      <c r="K44" s="124"/>
    </row>
    <row r="45" spans="1:11" ht="36.75" customHeight="1">
      <c r="A45" s="124"/>
      <c r="B45" s="124"/>
      <c r="C45" s="124"/>
      <c r="D45" s="124"/>
      <c r="E45" s="124"/>
      <c r="F45" s="124"/>
      <c r="G45" s="124"/>
      <c r="H45" s="124"/>
      <c r="I45" s="124"/>
      <c r="J45" s="124"/>
      <c r="K45" s="124"/>
    </row>
    <row r="46" spans="1:11" ht="15" customHeight="1">
      <c r="A46" s="124"/>
      <c r="K46" s="124"/>
    </row>
    <row r="47" spans="1:11" ht="15" customHeight="1">
      <c r="A47" s="124"/>
      <c r="K47" s="124"/>
    </row>
    <row r="48" spans="1:11" ht="15" customHeight="1">
      <c r="A48" s="124"/>
      <c r="K48" s="124"/>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sheetData>
  <mergeCells count="18">
    <mergeCell ref="C23:J24"/>
    <mergeCell ref="C25:J26"/>
    <mergeCell ref="C13:F14"/>
    <mergeCell ref="C18:J19"/>
    <mergeCell ref="B6:J8"/>
    <mergeCell ref="C11:F12"/>
    <mergeCell ref="C16:F16"/>
    <mergeCell ref="B17:J17"/>
    <mergeCell ref="C22:J22"/>
    <mergeCell ref="B20:B21"/>
    <mergeCell ref="G11:G12"/>
    <mergeCell ref="G13:G14"/>
    <mergeCell ref="C20:J21"/>
    <mergeCell ref="B3:J3"/>
    <mergeCell ref="B4:J4"/>
    <mergeCell ref="C9:F9"/>
    <mergeCell ref="C10:F10"/>
    <mergeCell ref="C15:F15"/>
  </mergeCells>
  <pageMargins left="0.7" right="0.7" top="0.75" bottom="0.75" header="0.3" footer="0.3"/>
  <pageSetup scale="59" orientation="portrait" r:id="rId1"/>
  <colBreaks count="1" manualBreakCount="1">
    <brk id="10" max="44"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5117038483843"/>
  </sheetPr>
  <dimension ref="A1:M248"/>
  <sheetViews>
    <sheetView view="pageBreakPreview" topLeftCell="A46" zoomScale="95" zoomScaleNormal="121" zoomScaleSheetLayoutView="95" zoomScalePageLayoutView="121" workbookViewId="0">
      <selection activeCell="J54" sqref="J54:J59"/>
    </sheetView>
  </sheetViews>
  <sheetFormatPr baseColWidth="10" defaultColWidth="10.85546875" defaultRowHeight="15"/>
  <cols>
    <col min="1" max="1" width="2.42578125" style="77" customWidth="1"/>
    <col min="2" max="2" width="4" style="18" customWidth="1"/>
    <col min="3" max="3" width="24.7109375" style="18" customWidth="1"/>
    <col min="4" max="4" width="35.42578125" style="78" customWidth="1"/>
    <col min="5" max="5" width="12" style="18" customWidth="1"/>
    <col min="6" max="6" width="9.85546875" style="18" customWidth="1"/>
    <col min="7" max="7" width="12.7109375" style="18" customWidth="1"/>
    <col min="8" max="8" width="14.140625" style="18" customWidth="1"/>
    <col min="9" max="9" width="24.42578125" style="18" customWidth="1"/>
    <col min="10" max="10" width="32.140625" style="18" customWidth="1"/>
    <col min="11" max="11" width="1.7109375" style="77" customWidth="1"/>
    <col min="12" max="12" width="16.42578125" style="77" customWidth="1"/>
    <col min="13" max="16384" width="10.85546875" style="18"/>
  </cols>
  <sheetData>
    <row r="1" spans="1:12" ht="72" customHeight="1">
      <c r="B1" s="77"/>
      <c r="C1" s="77"/>
      <c r="D1" s="77"/>
      <c r="E1" s="77"/>
      <c r="F1" s="77"/>
      <c r="G1" s="77"/>
      <c r="H1" s="77"/>
      <c r="I1" s="77"/>
      <c r="J1" s="77"/>
      <c r="L1"/>
    </row>
    <row r="2" spans="1:12" ht="35.1" customHeight="1">
      <c r="A2" s="79"/>
      <c r="B2" s="350" t="s">
        <v>123</v>
      </c>
      <c r="C2" s="351"/>
      <c r="D2" s="351"/>
      <c r="E2" s="351"/>
      <c r="F2" s="351"/>
      <c r="G2" s="351"/>
      <c r="H2" s="351"/>
      <c r="I2" s="351"/>
      <c r="J2" s="352"/>
      <c r="K2" s="79"/>
      <c r="L2"/>
    </row>
    <row r="3" spans="1:12" ht="5.0999999999999996" customHeight="1">
      <c r="A3" s="79"/>
      <c r="B3" s="80"/>
      <c r="C3" s="80"/>
      <c r="D3" s="81"/>
      <c r="E3" s="80"/>
      <c r="F3" s="80"/>
      <c r="G3" s="80"/>
      <c r="H3" s="80"/>
      <c r="I3" s="80"/>
      <c r="J3" s="80"/>
      <c r="K3" s="79"/>
      <c r="L3"/>
    </row>
    <row r="4" spans="1:12" ht="21.95" customHeight="1">
      <c r="A4" s="79"/>
      <c r="B4" s="353" t="s">
        <v>124</v>
      </c>
      <c r="C4" s="354"/>
      <c r="D4" s="354"/>
      <c r="E4" s="354"/>
      <c r="F4" s="354"/>
      <c r="G4" s="354"/>
      <c r="H4" s="354"/>
      <c r="I4" s="354"/>
      <c r="J4" s="355"/>
      <c r="K4" s="79"/>
      <c r="L4"/>
    </row>
    <row r="5" spans="1:12" s="76" customFormat="1" ht="16.5">
      <c r="A5" s="79"/>
      <c r="B5" s="82"/>
      <c r="C5" s="356" t="s">
        <v>125</v>
      </c>
      <c r="D5" s="356"/>
      <c r="E5" s="356"/>
      <c r="F5" s="356"/>
      <c r="G5" s="356"/>
      <c r="H5" s="356"/>
      <c r="I5" s="356"/>
      <c r="J5" s="103">
        <v>5</v>
      </c>
      <c r="K5" s="79"/>
      <c r="L5"/>
    </row>
    <row r="6" spans="1:12" s="76" customFormat="1" ht="16.5">
      <c r="A6" s="79"/>
      <c r="B6" s="83"/>
      <c r="C6" s="357" t="s">
        <v>126</v>
      </c>
      <c r="D6" s="357"/>
      <c r="E6" s="357"/>
      <c r="F6" s="357"/>
      <c r="G6" s="357"/>
      <c r="H6" s="357"/>
      <c r="I6" s="357"/>
      <c r="J6" s="104">
        <v>4</v>
      </c>
      <c r="K6" s="79"/>
      <c r="L6"/>
    </row>
    <row r="7" spans="1:12" s="76" customFormat="1" ht="16.5">
      <c r="A7" s="79"/>
      <c r="B7" s="83"/>
      <c r="C7" s="357" t="s">
        <v>109</v>
      </c>
      <c r="D7" s="357"/>
      <c r="E7" s="357"/>
      <c r="F7" s="357"/>
      <c r="G7" s="357"/>
      <c r="H7" s="357"/>
      <c r="I7" s="357"/>
      <c r="J7" s="104">
        <v>3</v>
      </c>
      <c r="K7" s="79"/>
      <c r="L7"/>
    </row>
    <row r="8" spans="1:12" s="76" customFormat="1" ht="16.5">
      <c r="A8" s="79"/>
      <c r="B8" s="83"/>
      <c r="C8" s="357" t="s">
        <v>110</v>
      </c>
      <c r="D8" s="357"/>
      <c r="E8" s="357"/>
      <c r="F8" s="357"/>
      <c r="G8" s="357"/>
      <c r="H8" s="357"/>
      <c r="I8" s="357"/>
      <c r="J8" s="104">
        <v>2</v>
      </c>
      <c r="K8" s="79"/>
      <c r="L8"/>
    </row>
    <row r="9" spans="1:12" s="76" customFormat="1" ht="16.5">
      <c r="A9" s="79"/>
      <c r="B9" s="84"/>
      <c r="C9" s="358" t="s">
        <v>127</v>
      </c>
      <c r="D9" s="359"/>
      <c r="E9" s="359"/>
      <c r="F9" s="359"/>
      <c r="G9" s="359"/>
      <c r="H9" s="359"/>
      <c r="I9" s="359"/>
      <c r="J9" s="105">
        <v>1</v>
      </c>
      <c r="K9" s="79"/>
      <c r="L9"/>
    </row>
    <row r="10" spans="1:12" s="76" customFormat="1" ht="22.5" customHeight="1">
      <c r="A10" s="79"/>
      <c r="B10" s="79"/>
      <c r="C10" s="85"/>
      <c r="D10" s="85"/>
      <c r="E10" s="85"/>
      <c r="F10" s="85"/>
      <c r="G10" s="85"/>
      <c r="H10" s="85"/>
      <c r="I10" s="85"/>
      <c r="J10" s="106"/>
      <c r="K10" s="79"/>
      <c r="L10"/>
    </row>
    <row r="11" spans="1:12" ht="33" customHeight="1">
      <c r="A11" s="79"/>
      <c r="B11" s="373" t="s">
        <v>128</v>
      </c>
      <c r="C11" s="360"/>
      <c r="D11" s="360" t="s">
        <v>129</v>
      </c>
      <c r="E11" s="360" t="s">
        <v>130</v>
      </c>
      <c r="F11" s="360"/>
      <c r="G11" s="360"/>
      <c r="H11" s="364" t="s">
        <v>131</v>
      </c>
      <c r="I11" s="370" t="s">
        <v>132</v>
      </c>
      <c r="J11" s="388" t="s">
        <v>133</v>
      </c>
      <c r="K11" s="96"/>
      <c r="L11"/>
    </row>
    <row r="12" spans="1:12" ht="27.75" customHeight="1">
      <c r="A12" s="79"/>
      <c r="B12" s="374"/>
      <c r="C12" s="362"/>
      <c r="D12" s="362"/>
      <c r="E12" s="86" t="s">
        <v>134</v>
      </c>
      <c r="F12" s="86" t="s">
        <v>135</v>
      </c>
      <c r="G12" s="86" t="s">
        <v>136</v>
      </c>
      <c r="H12" s="365"/>
      <c r="I12" s="371"/>
      <c r="J12" s="389"/>
      <c r="K12" s="96"/>
      <c r="L12"/>
    </row>
    <row r="13" spans="1:12" ht="15.75" customHeight="1">
      <c r="A13" s="79"/>
      <c r="B13" s="375"/>
      <c r="C13" s="363"/>
      <c r="D13" s="363"/>
      <c r="E13" s="87">
        <v>0.6</v>
      </c>
      <c r="F13" s="87">
        <v>0.2</v>
      </c>
      <c r="G13" s="87">
        <v>0.2</v>
      </c>
      <c r="H13" s="366"/>
      <c r="I13" s="371"/>
      <c r="J13" s="390"/>
      <c r="K13" s="96"/>
      <c r="L13"/>
    </row>
    <row r="14" spans="1:12" ht="22.5">
      <c r="A14" s="79"/>
      <c r="B14" s="378">
        <v>1</v>
      </c>
      <c r="C14" s="378" t="s">
        <v>137</v>
      </c>
      <c r="D14" s="88" t="s">
        <v>138</v>
      </c>
      <c r="E14" s="89">
        <v>5</v>
      </c>
      <c r="F14" s="89">
        <v>5</v>
      </c>
      <c r="G14" s="89"/>
      <c r="H14" s="367" t="s">
        <v>304</v>
      </c>
      <c r="I14" s="372">
        <f>SUM(E21:G21)</f>
        <v>7</v>
      </c>
      <c r="J14" s="348" t="s">
        <v>305</v>
      </c>
      <c r="K14" s="96"/>
      <c r="L14"/>
    </row>
    <row r="15" spans="1:12" ht="67.5">
      <c r="A15" s="79"/>
      <c r="B15" s="378"/>
      <c r="C15" s="378"/>
      <c r="D15" s="88" t="s">
        <v>139</v>
      </c>
      <c r="E15" s="89">
        <v>5</v>
      </c>
      <c r="F15" s="89">
        <v>5</v>
      </c>
      <c r="G15" s="89"/>
      <c r="H15" s="368"/>
      <c r="I15" s="372"/>
      <c r="J15" s="349"/>
      <c r="K15" s="96"/>
      <c r="L15"/>
    </row>
    <row r="16" spans="1:12" ht="33.75">
      <c r="A16" s="79"/>
      <c r="B16" s="378"/>
      <c r="C16" s="378"/>
      <c r="D16" s="88" t="s">
        <v>140</v>
      </c>
      <c r="E16" s="89">
        <v>5</v>
      </c>
      <c r="F16" s="89">
        <v>5</v>
      </c>
      <c r="G16" s="89"/>
      <c r="H16" s="368"/>
      <c r="I16" s="372"/>
      <c r="J16" s="349"/>
      <c r="K16" s="96"/>
      <c r="L16"/>
    </row>
    <row r="17" spans="1:12" ht="33.75">
      <c r="A17" s="79"/>
      <c r="B17" s="378"/>
      <c r="C17" s="378"/>
      <c r="D17" s="88" t="s">
        <v>141</v>
      </c>
      <c r="E17" s="89">
        <v>5</v>
      </c>
      <c r="F17" s="89">
        <v>5</v>
      </c>
      <c r="G17" s="89"/>
      <c r="H17" s="368"/>
      <c r="I17" s="372"/>
      <c r="J17" s="349"/>
      <c r="K17" s="96"/>
      <c r="L17"/>
    </row>
    <row r="18" spans="1:12" ht="45">
      <c r="A18" s="79"/>
      <c r="B18" s="378"/>
      <c r="C18" s="378"/>
      <c r="D18" s="88" t="s">
        <v>142</v>
      </c>
      <c r="E18" s="89">
        <v>5</v>
      </c>
      <c r="F18" s="89">
        <v>5</v>
      </c>
      <c r="G18" s="89"/>
      <c r="H18" s="368"/>
      <c r="I18" s="372"/>
      <c r="J18" s="349"/>
      <c r="K18" s="96"/>
      <c r="L18"/>
    </row>
    <row r="19" spans="1:12" ht="45">
      <c r="A19" s="79"/>
      <c r="B19" s="378"/>
      <c r="C19" s="378"/>
      <c r="D19" s="88" t="s">
        <v>143</v>
      </c>
      <c r="E19" s="89">
        <v>5</v>
      </c>
      <c r="F19" s="89">
        <v>5</v>
      </c>
      <c r="G19" s="89"/>
      <c r="H19" s="368"/>
      <c r="I19" s="372"/>
      <c r="J19" s="349"/>
      <c r="K19" s="96"/>
      <c r="L19"/>
    </row>
    <row r="20" spans="1:12" ht="33.75">
      <c r="A20" s="79"/>
      <c r="B20" s="378"/>
      <c r="C20" s="378"/>
      <c r="D20" s="88" t="s">
        <v>144</v>
      </c>
      <c r="E20" s="89">
        <v>5</v>
      </c>
      <c r="F20" s="89">
        <v>5</v>
      </c>
      <c r="G20" s="89"/>
      <c r="H20" s="368"/>
      <c r="I20" s="372"/>
      <c r="J20" s="349"/>
      <c r="K20" s="96"/>
      <c r="L20"/>
    </row>
    <row r="21" spans="1:12" ht="24.75" customHeight="1">
      <c r="A21" s="79"/>
      <c r="B21" s="361" t="s">
        <v>145</v>
      </c>
      <c r="C21" s="361"/>
      <c r="D21" s="361"/>
      <c r="E21" s="90">
        <f>SUM(E14:E20)/4*60%</f>
        <v>5.25</v>
      </c>
      <c r="F21" s="91">
        <f>SUM(F14:F20)/4*20%</f>
        <v>1.75</v>
      </c>
      <c r="G21" s="91">
        <f>SUM(G14:G20)/4*20%</f>
        <v>0</v>
      </c>
      <c r="H21" s="369"/>
      <c r="I21" s="372"/>
      <c r="J21" s="391"/>
      <c r="K21" s="96"/>
      <c r="L21"/>
    </row>
    <row r="22" spans="1:12" ht="45">
      <c r="A22" s="79"/>
      <c r="B22" s="378">
        <v>2</v>
      </c>
      <c r="C22" s="378" t="s">
        <v>146</v>
      </c>
      <c r="D22" s="88" t="s">
        <v>147</v>
      </c>
      <c r="E22" s="89">
        <v>5</v>
      </c>
      <c r="F22" s="89">
        <v>5</v>
      </c>
      <c r="G22" s="92"/>
      <c r="H22" s="367" t="s">
        <v>304</v>
      </c>
      <c r="I22" s="372">
        <f>SUM(E27:G27)</f>
        <v>4</v>
      </c>
      <c r="J22" s="348" t="s">
        <v>305</v>
      </c>
      <c r="K22" s="96"/>
      <c r="L22"/>
    </row>
    <row r="23" spans="1:12" ht="45">
      <c r="A23" s="79"/>
      <c r="B23" s="378"/>
      <c r="C23" s="378"/>
      <c r="D23" s="88" t="s">
        <v>148</v>
      </c>
      <c r="E23" s="89">
        <v>5</v>
      </c>
      <c r="F23" s="89">
        <v>5</v>
      </c>
      <c r="G23" s="92"/>
      <c r="H23" s="368"/>
      <c r="I23" s="372"/>
      <c r="J23" s="349"/>
      <c r="K23" s="96"/>
      <c r="L23"/>
    </row>
    <row r="24" spans="1:12" ht="56.25">
      <c r="A24" s="79"/>
      <c r="B24" s="378"/>
      <c r="C24" s="378"/>
      <c r="D24" s="88" t="s">
        <v>149</v>
      </c>
      <c r="E24" s="89">
        <v>5</v>
      </c>
      <c r="F24" s="89">
        <v>5</v>
      </c>
      <c r="G24" s="92"/>
      <c r="H24" s="368"/>
      <c r="I24" s="372"/>
      <c r="J24" s="349"/>
      <c r="K24" s="96"/>
      <c r="L24"/>
    </row>
    <row r="25" spans="1:12" ht="33.75">
      <c r="A25" s="79"/>
      <c r="B25" s="378"/>
      <c r="C25" s="378"/>
      <c r="D25" s="88" t="s">
        <v>150</v>
      </c>
      <c r="E25" s="89">
        <v>5</v>
      </c>
      <c r="F25" s="89">
        <v>5</v>
      </c>
      <c r="G25" s="92"/>
      <c r="H25" s="368"/>
      <c r="I25" s="372"/>
      <c r="J25" s="349"/>
      <c r="K25" s="96"/>
      <c r="L25"/>
    </row>
    <row r="26" spans="1:12" ht="22.5">
      <c r="A26" s="79"/>
      <c r="B26" s="378"/>
      <c r="C26" s="378"/>
      <c r="D26" s="88" t="s">
        <v>151</v>
      </c>
      <c r="E26" s="89">
        <v>5</v>
      </c>
      <c r="F26" s="89">
        <v>5</v>
      </c>
      <c r="G26" s="92"/>
      <c r="H26" s="368"/>
      <c r="I26" s="372"/>
      <c r="J26" s="349"/>
      <c r="K26" s="96"/>
      <c r="L26"/>
    </row>
    <row r="27" spans="1:12" ht="24.75" customHeight="1">
      <c r="A27" s="79"/>
      <c r="B27" s="361" t="s">
        <v>152</v>
      </c>
      <c r="C27" s="361"/>
      <c r="D27" s="361"/>
      <c r="E27" s="91">
        <f>SUM(E22:E26)/5*60%</f>
        <v>3</v>
      </c>
      <c r="F27" s="91">
        <f>SUM(F22:F26)/5*20%</f>
        <v>1</v>
      </c>
      <c r="G27" s="91">
        <f>SUM(G22:G26)/5*20%</f>
        <v>0</v>
      </c>
      <c r="H27" s="369"/>
      <c r="I27" s="372"/>
      <c r="J27" s="349"/>
      <c r="K27" s="96"/>
      <c r="L27"/>
    </row>
    <row r="28" spans="1:12">
      <c r="A28" s="79"/>
      <c r="B28" s="378">
        <v>3</v>
      </c>
      <c r="C28" s="378" t="s">
        <v>153</v>
      </c>
      <c r="D28" s="88" t="s">
        <v>154</v>
      </c>
      <c r="E28" s="89">
        <v>5</v>
      </c>
      <c r="F28" s="89">
        <v>5</v>
      </c>
      <c r="G28" s="92"/>
      <c r="H28" s="382" t="s">
        <v>304</v>
      </c>
      <c r="I28" s="372">
        <f>SUM(E34:G34)</f>
        <v>4.8</v>
      </c>
      <c r="J28" s="349"/>
      <c r="K28" s="96"/>
      <c r="L28"/>
    </row>
    <row r="29" spans="1:12" ht="56.25">
      <c r="A29" s="79"/>
      <c r="B29" s="378"/>
      <c r="C29" s="378"/>
      <c r="D29" s="88" t="s">
        <v>155</v>
      </c>
      <c r="E29" s="89">
        <v>5</v>
      </c>
      <c r="F29" s="89">
        <v>5</v>
      </c>
      <c r="G29" s="92"/>
      <c r="H29" s="383"/>
      <c r="I29" s="372"/>
      <c r="J29" s="391"/>
      <c r="K29" s="96"/>
      <c r="L29"/>
    </row>
    <row r="30" spans="1:12" ht="45">
      <c r="A30" s="79"/>
      <c r="B30" s="378"/>
      <c r="C30" s="378"/>
      <c r="D30" s="88" t="s">
        <v>156</v>
      </c>
      <c r="E30" s="89">
        <v>5</v>
      </c>
      <c r="F30" s="89">
        <v>5</v>
      </c>
      <c r="G30" s="92"/>
      <c r="H30" s="383"/>
      <c r="I30" s="372"/>
      <c r="J30" s="348" t="s">
        <v>305</v>
      </c>
      <c r="K30" s="96"/>
      <c r="L30"/>
    </row>
    <row r="31" spans="1:12" ht="33.75">
      <c r="A31" s="79"/>
      <c r="B31" s="378"/>
      <c r="C31" s="378"/>
      <c r="D31" s="88" t="s">
        <v>157</v>
      </c>
      <c r="E31" s="89">
        <v>5</v>
      </c>
      <c r="F31" s="89">
        <v>5</v>
      </c>
      <c r="G31" s="92"/>
      <c r="H31" s="383"/>
      <c r="I31" s="372"/>
      <c r="J31" s="349"/>
      <c r="K31" s="96"/>
      <c r="L31"/>
    </row>
    <row r="32" spans="1:12">
      <c r="A32" s="79"/>
      <c r="B32" s="378"/>
      <c r="C32" s="378"/>
      <c r="D32" s="88" t="s">
        <v>158</v>
      </c>
      <c r="E32" s="89">
        <v>5</v>
      </c>
      <c r="F32" s="89">
        <v>5</v>
      </c>
      <c r="G32" s="92"/>
      <c r="H32" s="383"/>
      <c r="I32" s="372"/>
      <c r="J32" s="349"/>
      <c r="K32" s="96"/>
      <c r="L32"/>
    </row>
    <row r="33" spans="1:12" ht="22.5">
      <c r="A33" s="79"/>
      <c r="B33" s="378"/>
      <c r="C33" s="378"/>
      <c r="D33" s="88" t="s">
        <v>159</v>
      </c>
      <c r="E33" s="89">
        <v>5</v>
      </c>
      <c r="F33" s="89">
        <v>5</v>
      </c>
      <c r="G33" s="92"/>
      <c r="H33" s="383"/>
      <c r="I33" s="372"/>
      <c r="J33" s="349"/>
      <c r="K33" s="96"/>
      <c r="L33"/>
    </row>
    <row r="34" spans="1:12" ht="24.75" customHeight="1">
      <c r="A34" s="79"/>
      <c r="B34" s="361" t="s">
        <v>152</v>
      </c>
      <c r="C34" s="361"/>
      <c r="D34" s="361"/>
      <c r="E34" s="91">
        <f>SUM(E28:E33)/5*60%</f>
        <v>3.5999999999999996</v>
      </c>
      <c r="F34" s="91">
        <f>SUM(F28:F33)/5*20%</f>
        <v>1.2000000000000002</v>
      </c>
      <c r="G34" s="91">
        <f>SUM(G28:G33)/5*20%</f>
        <v>0</v>
      </c>
      <c r="H34" s="384"/>
      <c r="I34" s="372"/>
      <c r="J34" s="349"/>
      <c r="K34" s="96"/>
      <c r="L34"/>
    </row>
    <row r="35" spans="1:12" ht="45">
      <c r="A35" s="79"/>
      <c r="B35" s="378">
        <v>4</v>
      </c>
      <c r="C35" s="378" t="s">
        <v>160</v>
      </c>
      <c r="D35" s="88" t="s">
        <v>161</v>
      </c>
      <c r="E35" s="89">
        <v>5</v>
      </c>
      <c r="F35" s="89">
        <v>5</v>
      </c>
      <c r="G35" s="93"/>
      <c r="H35" s="385" t="s">
        <v>304</v>
      </c>
      <c r="I35" s="367">
        <f>SUM(E41:G41)</f>
        <v>6</v>
      </c>
      <c r="J35" s="349"/>
      <c r="K35" s="96"/>
      <c r="L35"/>
    </row>
    <row r="36" spans="1:12" ht="45">
      <c r="A36" s="79"/>
      <c r="B36" s="378"/>
      <c r="C36" s="378"/>
      <c r="D36" s="88" t="s">
        <v>162</v>
      </c>
      <c r="E36" s="89">
        <v>5</v>
      </c>
      <c r="F36" s="89">
        <v>5</v>
      </c>
      <c r="G36" s="93"/>
      <c r="H36" s="386"/>
      <c r="I36" s="368"/>
      <c r="J36" s="349"/>
      <c r="K36" s="96"/>
      <c r="L36"/>
    </row>
    <row r="37" spans="1:12" ht="33.75">
      <c r="A37" s="79"/>
      <c r="B37" s="378"/>
      <c r="C37" s="378"/>
      <c r="D37" s="88" t="s">
        <v>163</v>
      </c>
      <c r="E37" s="89">
        <v>5</v>
      </c>
      <c r="F37" s="89">
        <v>5</v>
      </c>
      <c r="G37" s="93"/>
      <c r="H37" s="386"/>
      <c r="I37" s="368"/>
      <c r="J37" s="391"/>
      <c r="K37" s="96"/>
      <c r="L37"/>
    </row>
    <row r="38" spans="1:12" ht="45">
      <c r="A38" s="79"/>
      <c r="B38" s="378"/>
      <c r="C38" s="378"/>
      <c r="D38" s="88" t="s">
        <v>164</v>
      </c>
      <c r="E38" s="89">
        <v>5</v>
      </c>
      <c r="F38" s="89">
        <v>5</v>
      </c>
      <c r="G38" s="93"/>
      <c r="H38" s="386"/>
      <c r="I38" s="368"/>
      <c r="J38" s="348" t="s">
        <v>305</v>
      </c>
      <c r="K38" s="96"/>
      <c r="L38"/>
    </row>
    <row r="39" spans="1:12" ht="22.5">
      <c r="A39" s="79"/>
      <c r="B39" s="378"/>
      <c r="C39" s="378"/>
      <c r="D39" s="88" t="s">
        <v>165</v>
      </c>
      <c r="E39" s="89">
        <v>5</v>
      </c>
      <c r="F39" s="89">
        <v>5</v>
      </c>
      <c r="G39" s="93"/>
      <c r="H39" s="386"/>
      <c r="I39" s="368"/>
      <c r="J39" s="349"/>
      <c r="K39" s="96"/>
      <c r="L39"/>
    </row>
    <row r="40" spans="1:12">
      <c r="A40" s="79"/>
      <c r="B40" s="378"/>
      <c r="C40" s="378"/>
      <c r="D40" s="88" t="s">
        <v>166</v>
      </c>
      <c r="E40" s="89">
        <v>5</v>
      </c>
      <c r="F40" s="89">
        <v>5</v>
      </c>
      <c r="G40" s="93"/>
      <c r="H40" s="386"/>
      <c r="I40" s="368"/>
      <c r="J40" s="349"/>
      <c r="K40" s="96"/>
      <c r="L40"/>
    </row>
    <row r="41" spans="1:12" ht="24.75" customHeight="1">
      <c r="A41" s="79"/>
      <c r="B41" s="361" t="s">
        <v>152</v>
      </c>
      <c r="C41" s="361"/>
      <c r="D41" s="361"/>
      <c r="E41" s="91">
        <f>SUM(E35:E40)/4*60%</f>
        <v>4.5</v>
      </c>
      <c r="F41" s="91">
        <f>SUM(F35:F40)/4*20%</f>
        <v>1.5</v>
      </c>
      <c r="G41" s="91">
        <f>SUM(G35:G40)/4*20%</f>
        <v>0</v>
      </c>
      <c r="H41" s="387"/>
      <c r="I41" s="369"/>
      <c r="J41" s="349"/>
      <c r="K41" s="96"/>
      <c r="L41"/>
    </row>
    <row r="42" spans="1:12" ht="45">
      <c r="A42" s="79"/>
      <c r="B42" s="378">
        <v>5</v>
      </c>
      <c r="C42" s="378" t="s">
        <v>167</v>
      </c>
      <c r="D42" s="88" t="s">
        <v>168</v>
      </c>
      <c r="E42" s="89">
        <v>5</v>
      </c>
      <c r="F42" s="89">
        <v>5</v>
      </c>
      <c r="G42" s="89"/>
      <c r="H42" s="367" t="s">
        <v>304</v>
      </c>
      <c r="I42" s="372">
        <f>SUM(E48:G48)</f>
        <v>4.8</v>
      </c>
      <c r="J42" s="349"/>
      <c r="K42" s="96"/>
      <c r="L42"/>
    </row>
    <row r="43" spans="1:12" ht="45">
      <c r="A43" s="79"/>
      <c r="B43" s="378"/>
      <c r="C43" s="378"/>
      <c r="D43" s="88" t="s">
        <v>169</v>
      </c>
      <c r="E43" s="89">
        <v>5</v>
      </c>
      <c r="F43" s="89">
        <v>5</v>
      </c>
      <c r="G43" s="89"/>
      <c r="H43" s="368"/>
      <c r="I43" s="372"/>
      <c r="J43" s="349"/>
      <c r="K43" s="96"/>
      <c r="L43"/>
    </row>
    <row r="44" spans="1:12" ht="45">
      <c r="A44" s="79"/>
      <c r="B44" s="378"/>
      <c r="C44" s="378"/>
      <c r="D44" s="88" t="s">
        <v>170</v>
      </c>
      <c r="E44" s="89">
        <v>5</v>
      </c>
      <c r="F44" s="89">
        <v>5</v>
      </c>
      <c r="G44" s="89"/>
      <c r="H44" s="368"/>
      <c r="I44" s="372"/>
      <c r="J44" s="349"/>
      <c r="K44" s="96"/>
      <c r="L44"/>
    </row>
    <row r="45" spans="1:12" ht="22.5">
      <c r="A45" s="79"/>
      <c r="B45" s="378"/>
      <c r="C45" s="378"/>
      <c r="D45" s="88" t="s">
        <v>171</v>
      </c>
      <c r="E45" s="89">
        <v>5</v>
      </c>
      <c r="F45" s="89">
        <v>5</v>
      </c>
      <c r="G45" s="89"/>
      <c r="H45" s="368"/>
      <c r="I45" s="372"/>
      <c r="J45" s="391"/>
      <c r="K45" s="96"/>
      <c r="L45"/>
    </row>
    <row r="46" spans="1:12" ht="45">
      <c r="A46" s="79"/>
      <c r="B46" s="378"/>
      <c r="C46" s="378"/>
      <c r="D46" s="88" t="s">
        <v>172</v>
      </c>
      <c r="E46" s="89">
        <v>5</v>
      </c>
      <c r="F46" s="89">
        <v>5</v>
      </c>
      <c r="G46" s="89"/>
      <c r="H46" s="368"/>
      <c r="I46" s="372"/>
      <c r="J46" s="348" t="s">
        <v>305</v>
      </c>
      <c r="K46" s="96"/>
      <c r="L46"/>
    </row>
    <row r="47" spans="1:12" ht="26.25" customHeight="1">
      <c r="A47" s="79"/>
      <c r="B47" s="378"/>
      <c r="C47" s="378"/>
      <c r="D47" s="88" t="s">
        <v>173</v>
      </c>
      <c r="E47" s="89">
        <v>5</v>
      </c>
      <c r="F47" s="89">
        <v>5</v>
      </c>
      <c r="G47" s="89"/>
      <c r="H47" s="368"/>
      <c r="I47" s="372"/>
      <c r="J47" s="349"/>
      <c r="K47" s="96"/>
      <c r="L47"/>
    </row>
    <row r="48" spans="1:12" ht="24.75" customHeight="1">
      <c r="A48" s="79"/>
      <c r="B48" s="361" t="s">
        <v>152</v>
      </c>
      <c r="C48" s="361"/>
      <c r="D48" s="361"/>
      <c r="E48" s="91">
        <f>SUM(E42:E47)/5*60%</f>
        <v>3.5999999999999996</v>
      </c>
      <c r="F48" s="91">
        <f>SUM(F42:F47)/5*20%</f>
        <v>1.2000000000000002</v>
      </c>
      <c r="G48" s="91">
        <f>SUM(G42:G47)/5*20%</f>
        <v>0</v>
      </c>
      <c r="H48" s="369"/>
      <c r="I48" s="372"/>
      <c r="J48" s="349"/>
      <c r="K48" s="96"/>
      <c r="L48"/>
    </row>
    <row r="49" spans="1:13" ht="22.5">
      <c r="A49" s="79"/>
      <c r="B49" s="378">
        <v>6</v>
      </c>
      <c r="C49" s="378" t="s">
        <v>174</v>
      </c>
      <c r="D49" s="88" t="s">
        <v>175</v>
      </c>
      <c r="E49" s="89">
        <v>5</v>
      </c>
      <c r="F49" s="89">
        <v>5</v>
      </c>
      <c r="G49" s="92"/>
      <c r="H49" s="367" t="s">
        <v>304</v>
      </c>
      <c r="I49" s="372">
        <f>SUM(E54:G54)</f>
        <v>3.3333333333333335</v>
      </c>
      <c r="J49" s="349"/>
      <c r="K49" s="96"/>
      <c r="L49"/>
    </row>
    <row r="50" spans="1:13" ht="33.75">
      <c r="A50" s="79"/>
      <c r="B50" s="378"/>
      <c r="C50" s="378"/>
      <c r="D50" s="88" t="s">
        <v>176</v>
      </c>
      <c r="E50" s="89">
        <v>5</v>
      </c>
      <c r="F50" s="89">
        <v>5</v>
      </c>
      <c r="G50" s="92"/>
      <c r="H50" s="368"/>
      <c r="I50" s="372"/>
      <c r="J50" s="349"/>
      <c r="K50" s="96"/>
      <c r="L50"/>
    </row>
    <row r="51" spans="1:13" ht="33.75">
      <c r="A51" s="79"/>
      <c r="B51" s="378"/>
      <c r="C51" s="378"/>
      <c r="D51" s="88" t="s">
        <v>177</v>
      </c>
      <c r="E51" s="89">
        <v>5</v>
      </c>
      <c r="F51" s="89">
        <v>5</v>
      </c>
      <c r="G51" s="92"/>
      <c r="H51" s="368"/>
      <c r="I51" s="372"/>
      <c r="J51" s="349"/>
      <c r="K51" s="96"/>
      <c r="L51"/>
    </row>
    <row r="52" spans="1:13" ht="33.75">
      <c r="A52" s="79"/>
      <c r="B52" s="378"/>
      <c r="C52" s="378"/>
      <c r="D52" s="88" t="s">
        <v>178</v>
      </c>
      <c r="E52" s="89">
        <v>5</v>
      </c>
      <c r="F52" s="89">
        <v>5</v>
      </c>
      <c r="G52" s="92"/>
      <c r="H52" s="368"/>
      <c r="I52" s="372"/>
      <c r="J52" s="349"/>
      <c r="K52" s="96"/>
      <c r="L52"/>
    </row>
    <row r="53" spans="1:13" ht="45">
      <c r="A53" s="79"/>
      <c r="B53" s="378"/>
      <c r="C53" s="378"/>
      <c r="D53" s="88" t="s">
        <v>179</v>
      </c>
      <c r="E53" s="89">
        <v>5</v>
      </c>
      <c r="F53" s="89">
        <v>5</v>
      </c>
      <c r="G53" s="92"/>
      <c r="H53" s="368"/>
      <c r="I53" s="372"/>
      <c r="J53" s="391"/>
      <c r="K53" s="96"/>
      <c r="L53"/>
    </row>
    <row r="54" spans="1:13" ht="24.75" customHeight="1">
      <c r="A54" s="79"/>
      <c r="B54" s="361" t="s">
        <v>152</v>
      </c>
      <c r="C54" s="361"/>
      <c r="D54" s="361"/>
      <c r="E54" s="91">
        <f>SUM(E49:E53)/6*60%</f>
        <v>2.5</v>
      </c>
      <c r="F54" s="91">
        <f>SUM(F49:F53)/6*20%</f>
        <v>0.83333333333333348</v>
      </c>
      <c r="G54" s="91">
        <f>SUM(G49:G53)/6*20%</f>
        <v>0</v>
      </c>
      <c r="H54" s="369"/>
      <c r="I54" s="372"/>
      <c r="J54" s="348" t="s">
        <v>305</v>
      </c>
      <c r="K54" s="96"/>
      <c r="L54"/>
    </row>
    <row r="55" spans="1:13" ht="24.75" customHeight="1">
      <c r="A55" s="79"/>
      <c r="B55" s="378">
        <v>7</v>
      </c>
      <c r="C55" s="378" t="s">
        <v>180</v>
      </c>
      <c r="D55" s="94" t="s">
        <v>181</v>
      </c>
      <c r="E55" s="89">
        <v>5</v>
      </c>
      <c r="F55" s="89">
        <v>5</v>
      </c>
      <c r="G55" s="92"/>
      <c r="H55" s="382" t="s">
        <v>304</v>
      </c>
      <c r="I55" s="367">
        <f>SUM(E59:G59)</f>
        <v>4</v>
      </c>
      <c r="J55" s="349" t="s">
        <v>303</v>
      </c>
      <c r="K55" s="96"/>
      <c r="L55"/>
    </row>
    <row r="56" spans="1:13" ht="47.25" customHeight="1">
      <c r="A56" s="79"/>
      <c r="B56" s="378"/>
      <c r="C56" s="378"/>
      <c r="D56" s="94" t="s">
        <v>182</v>
      </c>
      <c r="E56" s="89">
        <v>5</v>
      </c>
      <c r="F56" s="89">
        <v>5</v>
      </c>
      <c r="G56" s="92"/>
      <c r="H56" s="383"/>
      <c r="I56" s="368"/>
      <c r="J56" s="349"/>
      <c r="K56" s="96"/>
      <c r="L56"/>
    </row>
    <row r="57" spans="1:13" ht="14.25" customHeight="1">
      <c r="A57" s="79"/>
      <c r="B57" s="378"/>
      <c r="C57" s="378"/>
      <c r="D57" s="94" t="s">
        <v>183</v>
      </c>
      <c r="E57" s="89">
        <v>5</v>
      </c>
      <c r="F57" s="89">
        <v>5</v>
      </c>
      <c r="G57" s="92"/>
      <c r="H57" s="383"/>
      <c r="I57" s="368"/>
      <c r="J57" s="349"/>
      <c r="K57" s="96"/>
      <c r="L57"/>
    </row>
    <row r="58" spans="1:13" ht="27" customHeight="1">
      <c r="A58" s="79"/>
      <c r="B58" s="378"/>
      <c r="C58" s="378"/>
      <c r="D58" s="94" t="s">
        <v>184</v>
      </c>
      <c r="E58" s="89">
        <v>5</v>
      </c>
      <c r="F58" s="89">
        <v>5</v>
      </c>
      <c r="G58" s="92"/>
      <c r="H58" s="383"/>
      <c r="I58" s="368"/>
      <c r="J58" s="349"/>
      <c r="K58" s="96"/>
      <c r="L58"/>
    </row>
    <row r="59" spans="1:13" ht="24.75" customHeight="1">
      <c r="A59" s="79"/>
      <c r="B59" s="361" t="s">
        <v>152</v>
      </c>
      <c r="C59" s="361"/>
      <c r="D59" s="361"/>
      <c r="E59" s="91">
        <f>SUM(E55:E58)/4*60%</f>
        <v>3</v>
      </c>
      <c r="F59" s="91">
        <f>SUM(F55:F58)/4*20%</f>
        <v>1</v>
      </c>
      <c r="G59" s="91">
        <f>SUM(G55:G58)/4*20%</f>
        <v>0</v>
      </c>
      <c r="H59" s="384"/>
      <c r="I59" s="369"/>
      <c r="J59" s="349"/>
      <c r="K59" s="96"/>
      <c r="L59"/>
    </row>
    <row r="60" spans="1:13">
      <c r="A60" s="79"/>
      <c r="B60" s="361" t="s">
        <v>185</v>
      </c>
      <c r="C60" s="361"/>
      <c r="D60" s="361"/>
      <c r="E60" s="95">
        <f>AVERAGE(E59,E54,E48,E41,E34,E27,E21)</f>
        <v>3.6357142857142857</v>
      </c>
      <c r="F60" s="95">
        <f t="shared" ref="F60:G60" si="0">AVERAGE(F59,F54,F48,F41,F34,F27,F21)</f>
        <v>1.211904761904762</v>
      </c>
      <c r="G60" s="95">
        <f t="shared" si="0"/>
        <v>0</v>
      </c>
      <c r="H60" s="96"/>
      <c r="I60" s="96"/>
      <c r="J60" s="96"/>
      <c r="K60" s="96"/>
      <c r="L60"/>
    </row>
    <row r="61" spans="1:13">
      <c r="A61" s="79"/>
      <c r="B61" s="96"/>
      <c r="C61" s="96"/>
      <c r="D61" s="97"/>
      <c r="E61" s="98"/>
      <c r="F61" s="98"/>
      <c r="G61" s="98"/>
      <c r="H61" s="96"/>
      <c r="I61" s="96"/>
      <c r="J61" s="96"/>
      <c r="K61" s="96"/>
      <c r="L61"/>
    </row>
    <row r="62" spans="1:13" ht="18.75" customHeight="1">
      <c r="A62" s="79"/>
      <c r="B62" s="99"/>
      <c r="C62" s="99"/>
      <c r="D62" s="99"/>
      <c r="E62" s="379" t="s">
        <v>186</v>
      </c>
      <c r="F62" s="380"/>
      <c r="G62" s="381"/>
      <c r="H62" s="100"/>
      <c r="I62" s="107">
        <f>AVERAGE(I14:I59)</f>
        <v>4.8476190476190482</v>
      </c>
      <c r="J62" s="108">
        <f>I62/5*100%</f>
        <v>0.96952380952380968</v>
      </c>
      <c r="K62" s="96"/>
      <c r="L62"/>
    </row>
    <row r="63" spans="1:13" ht="36" customHeight="1">
      <c r="A63" s="79"/>
      <c r="B63" s="79"/>
      <c r="C63" s="79"/>
      <c r="D63" s="101"/>
      <c r="E63" s="79"/>
      <c r="F63" s="79"/>
      <c r="G63" s="79"/>
      <c r="H63" s="79"/>
      <c r="I63" s="79"/>
      <c r="J63" s="79"/>
      <c r="K63" s="96"/>
      <c r="L63"/>
      <c r="M63"/>
    </row>
    <row r="64" spans="1:13" ht="30" customHeight="1">
      <c r="A64" s="79"/>
      <c r="B64" s="79"/>
      <c r="C64" s="102" t="s">
        <v>99</v>
      </c>
      <c r="D64" s="191">
        <v>46066</v>
      </c>
      <c r="E64" s="79"/>
      <c r="F64" s="79"/>
      <c r="G64" s="79"/>
      <c r="H64" s="376" t="s">
        <v>301</v>
      </c>
      <c r="I64" s="376"/>
      <c r="J64" s="189" t="s">
        <v>300</v>
      </c>
      <c r="K64" s="96"/>
      <c r="L64"/>
      <c r="M64"/>
    </row>
    <row r="65" spans="1:13" ht="30" customHeight="1">
      <c r="A65" s="79"/>
      <c r="B65" s="79"/>
      <c r="C65" s="102" t="s">
        <v>100</v>
      </c>
      <c r="D65" s="102">
        <v>2025</v>
      </c>
      <c r="E65" s="79"/>
      <c r="F65" s="79"/>
      <c r="G65" s="79"/>
      <c r="H65" s="377" t="s">
        <v>102</v>
      </c>
      <c r="I65" s="377"/>
      <c r="J65" s="102" t="s">
        <v>187</v>
      </c>
      <c r="K65" s="96"/>
      <c r="L65"/>
      <c r="M65"/>
    </row>
    <row r="66" spans="1:13">
      <c r="A66" s="79"/>
      <c r="B66" s="79"/>
      <c r="C66" s="79"/>
      <c r="D66" s="79"/>
      <c r="E66" s="79"/>
      <c r="F66" s="79"/>
      <c r="G66" s="79"/>
      <c r="H66" s="79"/>
      <c r="I66" s="79"/>
      <c r="J66" s="79"/>
      <c r="K66" s="79"/>
      <c r="L66"/>
      <c r="M66"/>
    </row>
    <row r="67" spans="1:13">
      <c r="A67"/>
      <c r="K67"/>
      <c r="L67"/>
    </row>
    <row r="68" spans="1:13">
      <c r="A68"/>
      <c r="K68"/>
      <c r="L68"/>
    </row>
    <row r="69" spans="1:13">
      <c r="A69"/>
      <c r="K69"/>
      <c r="L69"/>
    </row>
    <row r="70" spans="1:13">
      <c r="A70"/>
      <c r="K70"/>
      <c r="L70"/>
    </row>
    <row r="71" spans="1:13">
      <c r="A71"/>
      <c r="K71"/>
      <c r="L71"/>
    </row>
    <row r="72" spans="1:13">
      <c r="A72"/>
      <c r="K72"/>
      <c r="L72"/>
    </row>
    <row r="73" spans="1:13">
      <c r="A73"/>
      <c r="K73"/>
      <c r="L73"/>
    </row>
    <row r="74" spans="1:13">
      <c r="A74"/>
      <c r="K74"/>
      <c r="L74"/>
    </row>
    <row r="75" spans="1:13">
      <c r="A75"/>
      <c r="K75"/>
      <c r="L75"/>
    </row>
    <row r="76" spans="1:13">
      <c r="A76"/>
      <c r="K76"/>
      <c r="L76"/>
    </row>
    <row r="77" spans="1:13">
      <c r="A77"/>
      <c r="K77"/>
      <c r="L77"/>
    </row>
    <row r="78" spans="1:13">
      <c r="A78"/>
      <c r="K78"/>
      <c r="L78"/>
    </row>
    <row r="79" spans="1:13">
      <c r="A79"/>
      <c r="K79"/>
      <c r="L79"/>
    </row>
    <row r="80" spans="1:13">
      <c r="A80"/>
      <c r="K80"/>
      <c r="L80"/>
    </row>
    <row r="81" spans="1:12">
      <c r="A81"/>
      <c r="K81"/>
      <c r="L81"/>
    </row>
    <row r="82" spans="1:12">
      <c r="A82"/>
      <c r="K82"/>
      <c r="L82"/>
    </row>
    <row r="83" spans="1:12">
      <c r="A83"/>
      <c r="K83"/>
      <c r="L83"/>
    </row>
    <row r="84" spans="1:12">
      <c r="A84"/>
      <c r="K84"/>
      <c r="L84"/>
    </row>
    <row r="85" spans="1:12">
      <c r="A85"/>
      <c r="K85"/>
      <c r="L85"/>
    </row>
    <row r="86" spans="1:12">
      <c r="A86"/>
      <c r="K86"/>
      <c r="L86"/>
    </row>
    <row r="87" spans="1:12">
      <c r="A87"/>
      <c r="K87"/>
      <c r="L87"/>
    </row>
    <row r="88" spans="1:12">
      <c r="A88"/>
      <c r="K88"/>
      <c r="L88"/>
    </row>
    <row r="89" spans="1:12">
      <c r="A89"/>
      <c r="K89"/>
      <c r="L89"/>
    </row>
    <row r="90" spans="1:12">
      <c r="A90"/>
      <c r="K90"/>
      <c r="L90"/>
    </row>
    <row r="91" spans="1:12">
      <c r="A91"/>
      <c r="K91"/>
      <c r="L91"/>
    </row>
    <row r="92" spans="1:12">
      <c r="A92"/>
      <c r="K92"/>
      <c r="L92"/>
    </row>
    <row r="93" spans="1:12">
      <c r="A93"/>
      <c r="K93"/>
      <c r="L93"/>
    </row>
    <row r="94" spans="1:12">
      <c r="A94"/>
      <c r="K94"/>
      <c r="L94"/>
    </row>
    <row r="95" spans="1:12">
      <c r="A95"/>
      <c r="K95"/>
      <c r="L95"/>
    </row>
    <row r="96" spans="1:12">
      <c r="A96"/>
      <c r="K96"/>
      <c r="L96"/>
    </row>
    <row r="97" spans="1:12">
      <c r="A97"/>
      <c r="K97"/>
      <c r="L97"/>
    </row>
    <row r="98" spans="1:12">
      <c r="A98"/>
      <c r="K98"/>
      <c r="L98"/>
    </row>
    <row r="99" spans="1:12">
      <c r="A99"/>
      <c r="K99"/>
      <c r="L99"/>
    </row>
    <row r="100" spans="1:12">
      <c r="A100"/>
      <c r="K100"/>
      <c r="L100"/>
    </row>
    <row r="101" spans="1:12">
      <c r="A101"/>
      <c r="K101"/>
      <c r="L101"/>
    </row>
    <row r="102" spans="1:12">
      <c r="A102"/>
      <c r="K102"/>
      <c r="L102"/>
    </row>
    <row r="103" spans="1:12">
      <c r="A103"/>
      <c r="K103"/>
      <c r="L103"/>
    </row>
    <row r="104" spans="1:12">
      <c r="A104"/>
      <c r="K104"/>
      <c r="L104"/>
    </row>
    <row r="105" spans="1:12">
      <c r="A105"/>
      <c r="K105"/>
      <c r="L105"/>
    </row>
    <row r="106" spans="1:12">
      <c r="A106"/>
      <c r="K106"/>
      <c r="L106"/>
    </row>
    <row r="107" spans="1:12">
      <c r="A107"/>
      <c r="K107"/>
      <c r="L107"/>
    </row>
    <row r="108" spans="1:12">
      <c r="A108"/>
      <c r="K108"/>
      <c r="L108"/>
    </row>
    <row r="109" spans="1:12">
      <c r="A109"/>
      <c r="K109"/>
      <c r="L109"/>
    </row>
    <row r="110" spans="1:12">
      <c r="A110"/>
      <c r="K110"/>
      <c r="L110"/>
    </row>
    <row r="111" spans="1:12">
      <c r="A111"/>
      <c r="K111"/>
      <c r="L111"/>
    </row>
    <row r="112" spans="1:12">
      <c r="A112"/>
      <c r="K112"/>
      <c r="L112"/>
    </row>
    <row r="113" spans="1:12">
      <c r="A113"/>
      <c r="K113"/>
      <c r="L113"/>
    </row>
    <row r="114" spans="1:12">
      <c r="A114"/>
      <c r="K114"/>
      <c r="L114"/>
    </row>
    <row r="115" spans="1:12">
      <c r="A115"/>
      <c r="K115"/>
      <c r="L115"/>
    </row>
    <row r="116" spans="1:12">
      <c r="A116"/>
      <c r="K116"/>
      <c r="L116"/>
    </row>
    <row r="117" spans="1:12">
      <c r="A117"/>
      <c r="K117"/>
      <c r="L117"/>
    </row>
    <row r="118" spans="1:12">
      <c r="A118"/>
      <c r="K118"/>
      <c r="L118"/>
    </row>
    <row r="119" spans="1:12">
      <c r="A119"/>
      <c r="K119"/>
      <c r="L119"/>
    </row>
    <row r="120" spans="1:12">
      <c r="A120"/>
      <c r="K120"/>
      <c r="L120"/>
    </row>
    <row r="121" spans="1:12">
      <c r="A121"/>
      <c r="K121"/>
      <c r="L121"/>
    </row>
    <row r="122" spans="1:12">
      <c r="A122"/>
      <c r="K122"/>
      <c r="L122"/>
    </row>
    <row r="123" spans="1:12">
      <c r="A123"/>
      <c r="K123"/>
      <c r="L123"/>
    </row>
    <row r="124" spans="1:12">
      <c r="A124"/>
      <c r="K124"/>
      <c r="L124"/>
    </row>
    <row r="125" spans="1:12">
      <c r="A125"/>
      <c r="K125"/>
      <c r="L125"/>
    </row>
    <row r="126" spans="1:12">
      <c r="A126"/>
      <c r="K126"/>
      <c r="L126"/>
    </row>
    <row r="127" spans="1:12">
      <c r="A127"/>
      <c r="K127"/>
      <c r="L127"/>
    </row>
    <row r="128" spans="1:12">
      <c r="A128"/>
      <c r="K128"/>
      <c r="L128"/>
    </row>
    <row r="129" spans="1:12">
      <c r="A129"/>
      <c r="K129"/>
      <c r="L129"/>
    </row>
    <row r="130" spans="1:12">
      <c r="A130"/>
      <c r="K130"/>
      <c r="L130"/>
    </row>
    <row r="131" spans="1:12">
      <c r="A131"/>
      <c r="K131"/>
      <c r="L131"/>
    </row>
    <row r="132" spans="1:12">
      <c r="A132"/>
      <c r="K132"/>
      <c r="L132"/>
    </row>
    <row r="133" spans="1:12">
      <c r="A133"/>
      <c r="K133"/>
      <c r="L133"/>
    </row>
    <row r="134" spans="1:12">
      <c r="A134"/>
      <c r="K134"/>
      <c r="L134"/>
    </row>
    <row r="135" spans="1:12">
      <c r="A135"/>
      <c r="K135"/>
      <c r="L135"/>
    </row>
    <row r="136" spans="1:12">
      <c r="K136"/>
      <c r="L136"/>
    </row>
    <row r="137" spans="1:12">
      <c r="K137"/>
      <c r="L137"/>
    </row>
    <row r="138" spans="1:12">
      <c r="K138"/>
      <c r="L138"/>
    </row>
    <row r="139" spans="1:12">
      <c r="K139"/>
      <c r="L139"/>
    </row>
    <row r="140" spans="1:12">
      <c r="K140"/>
      <c r="L140"/>
    </row>
    <row r="141" spans="1:12">
      <c r="K141"/>
      <c r="L141"/>
    </row>
    <row r="142" spans="1:12">
      <c r="K142"/>
      <c r="L142"/>
    </row>
    <row r="143" spans="1:12">
      <c r="K143"/>
      <c r="L143"/>
    </row>
    <row r="144" spans="1:12">
      <c r="K144"/>
      <c r="L144"/>
    </row>
    <row r="145" spans="11:12">
      <c r="K145"/>
      <c r="L145"/>
    </row>
    <row r="146" spans="11:12">
      <c r="K146"/>
      <c r="L146"/>
    </row>
    <row r="147" spans="11:12">
      <c r="K147"/>
      <c r="L147"/>
    </row>
    <row r="148" spans="11:12">
      <c r="K148"/>
      <c r="L148"/>
    </row>
    <row r="149" spans="11:12">
      <c r="K149"/>
      <c r="L149"/>
    </row>
    <row r="150" spans="11:12">
      <c r="K150"/>
      <c r="L150"/>
    </row>
    <row r="151" spans="11:12">
      <c r="K151"/>
      <c r="L151"/>
    </row>
    <row r="152" spans="11:12">
      <c r="K152"/>
      <c r="L152"/>
    </row>
    <row r="153" spans="11:12">
      <c r="K153"/>
      <c r="L153"/>
    </row>
    <row r="154" spans="11:12">
      <c r="K154"/>
      <c r="L154"/>
    </row>
    <row r="155" spans="11:12">
      <c r="K155"/>
      <c r="L155"/>
    </row>
    <row r="156" spans="11:12">
      <c r="K156"/>
      <c r="L156"/>
    </row>
    <row r="157" spans="11:12">
      <c r="K157"/>
      <c r="L157"/>
    </row>
    <row r="158" spans="11:12">
      <c r="K158"/>
      <c r="L158"/>
    </row>
    <row r="159" spans="11:12">
      <c r="K159"/>
      <c r="L159"/>
    </row>
    <row r="160" spans="11:12">
      <c r="K160"/>
      <c r="L160"/>
    </row>
    <row r="161" spans="11:12">
      <c r="K161"/>
      <c r="L161"/>
    </row>
    <row r="162" spans="11:12">
      <c r="K162"/>
      <c r="L162"/>
    </row>
    <row r="163" spans="11:12">
      <c r="K163"/>
      <c r="L163"/>
    </row>
    <row r="164" spans="11:12">
      <c r="K164"/>
      <c r="L164"/>
    </row>
    <row r="165" spans="11:12">
      <c r="K165"/>
      <c r="L165"/>
    </row>
    <row r="166" spans="11:12">
      <c r="K166"/>
      <c r="L166"/>
    </row>
    <row r="167" spans="11:12">
      <c r="K167"/>
      <c r="L167"/>
    </row>
    <row r="168" spans="11:12">
      <c r="K168"/>
      <c r="L168"/>
    </row>
    <row r="169" spans="11:12">
      <c r="K169"/>
      <c r="L169"/>
    </row>
    <row r="170" spans="11:12">
      <c r="K170"/>
      <c r="L170"/>
    </row>
    <row r="171" spans="11:12">
      <c r="K171"/>
      <c r="L171"/>
    </row>
    <row r="172" spans="11:12">
      <c r="K172"/>
      <c r="L172"/>
    </row>
    <row r="173" spans="11:12">
      <c r="K173"/>
      <c r="L173"/>
    </row>
    <row r="174" spans="11:12">
      <c r="K174"/>
      <c r="L174"/>
    </row>
    <row r="175" spans="11:12">
      <c r="K175"/>
      <c r="L175"/>
    </row>
    <row r="176" spans="11:12">
      <c r="K176"/>
      <c r="L176"/>
    </row>
    <row r="177" spans="11:12">
      <c r="K177"/>
      <c r="L177"/>
    </row>
    <row r="178" spans="11:12">
      <c r="K178"/>
      <c r="L178"/>
    </row>
    <row r="179" spans="11:12">
      <c r="K179"/>
      <c r="L179"/>
    </row>
    <row r="180" spans="11:12">
      <c r="K180"/>
      <c r="L180"/>
    </row>
    <row r="181" spans="11:12">
      <c r="K181"/>
      <c r="L181"/>
    </row>
    <row r="182" spans="11:12">
      <c r="K182"/>
      <c r="L182"/>
    </row>
    <row r="183" spans="11:12">
      <c r="K183"/>
      <c r="L183"/>
    </row>
    <row r="184" spans="11:12">
      <c r="K184"/>
      <c r="L184"/>
    </row>
    <row r="185" spans="11:12">
      <c r="K185"/>
      <c r="L185"/>
    </row>
    <row r="186" spans="11:12">
      <c r="K186"/>
      <c r="L186"/>
    </row>
    <row r="187" spans="11:12">
      <c r="K187"/>
      <c r="L187"/>
    </row>
    <row r="188" spans="11:12">
      <c r="K188"/>
      <c r="L188"/>
    </row>
    <row r="189" spans="11:12">
      <c r="K189"/>
      <c r="L189"/>
    </row>
    <row r="190" spans="11:12">
      <c r="K190"/>
      <c r="L190"/>
    </row>
    <row r="191" spans="11:12">
      <c r="K191"/>
      <c r="L191"/>
    </row>
    <row r="192" spans="11:12">
      <c r="K192"/>
      <c r="L192"/>
    </row>
    <row r="193" spans="11:12">
      <c r="K193"/>
      <c r="L193"/>
    </row>
    <row r="194" spans="11:12">
      <c r="K194"/>
      <c r="L194"/>
    </row>
    <row r="195" spans="11:12">
      <c r="K195"/>
      <c r="L195"/>
    </row>
    <row r="196" spans="11:12">
      <c r="K196"/>
      <c r="L196"/>
    </row>
    <row r="197" spans="11:12">
      <c r="K197"/>
      <c r="L197"/>
    </row>
    <row r="198" spans="11:12">
      <c r="K198"/>
      <c r="L198"/>
    </row>
    <row r="199" spans="11:12">
      <c r="K199"/>
      <c r="L199"/>
    </row>
    <row r="200" spans="11:12">
      <c r="K200"/>
      <c r="L200"/>
    </row>
    <row r="201" spans="11:12">
      <c r="K201"/>
      <c r="L201"/>
    </row>
    <row r="202" spans="11:12">
      <c r="K202"/>
      <c r="L202"/>
    </row>
    <row r="203" spans="11:12">
      <c r="K203"/>
      <c r="L203"/>
    </row>
    <row r="204" spans="11:12">
      <c r="K204"/>
      <c r="L204"/>
    </row>
    <row r="205" spans="11:12">
      <c r="K205"/>
      <c r="L205"/>
    </row>
    <row r="206" spans="11:12">
      <c r="K206"/>
      <c r="L206"/>
    </row>
    <row r="207" spans="11:12">
      <c r="K207"/>
      <c r="L207"/>
    </row>
    <row r="208" spans="11:12">
      <c r="K208"/>
      <c r="L208"/>
    </row>
    <row r="209" spans="11:12">
      <c r="K209"/>
      <c r="L209"/>
    </row>
    <row r="210" spans="11:12">
      <c r="K210"/>
      <c r="L210"/>
    </row>
    <row r="211" spans="11:12">
      <c r="K211"/>
      <c r="L211"/>
    </row>
    <row r="212" spans="11:12">
      <c r="K212"/>
      <c r="L212"/>
    </row>
    <row r="213" spans="11:12">
      <c r="K213"/>
      <c r="L213"/>
    </row>
    <row r="214" spans="11:12">
      <c r="K214"/>
      <c r="L214"/>
    </row>
    <row r="215" spans="11:12">
      <c r="K215"/>
      <c r="L215"/>
    </row>
    <row r="216" spans="11:12">
      <c r="K216"/>
      <c r="L216"/>
    </row>
    <row r="217" spans="11:12">
      <c r="K217"/>
      <c r="L217"/>
    </row>
    <row r="218" spans="11:12">
      <c r="K218"/>
      <c r="L218"/>
    </row>
    <row r="219" spans="11:12">
      <c r="K219"/>
      <c r="L219"/>
    </row>
    <row r="220" spans="11:12">
      <c r="K220"/>
      <c r="L220"/>
    </row>
    <row r="221" spans="11:12">
      <c r="K221"/>
      <c r="L221"/>
    </row>
    <row r="222" spans="11:12">
      <c r="K222"/>
      <c r="L222"/>
    </row>
    <row r="223" spans="11:12">
      <c r="K223"/>
      <c r="L223"/>
    </row>
    <row r="224" spans="11:12">
      <c r="K224"/>
      <c r="L224"/>
    </row>
    <row r="225" spans="11:12">
      <c r="K225"/>
      <c r="L225"/>
    </row>
    <row r="226" spans="11:12">
      <c r="K226"/>
      <c r="L226"/>
    </row>
    <row r="227" spans="11:12">
      <c r="K227"/>
      <c r="L227"/>
    </row>
    <row r="228" spans="11:12">
      <c r="K228"/>
      <c r="L228"/>
    </row>
    <row r="229" spans="11:12">
      <c r="K229"/>
      <c r="L229"/>
    </row>
    <row r="230" spans="11:12">
      <c r="K230"/>
      <c r="L230"/>
    </row>
    <row r="231" spans="11:12">
      <c r="K231"/>
      <c r="L231"/>
    </row>
    <row r="232" spans="11:12">
      <c r="K232"/>
      <c r="L232"/>
    </row>
    <row r="233" spans="11:12">
      <c r="K233"/>
      <c r="L233"/>
    </row>
    <row r="234" spans="11:12">
      <c r="K234"/>
      <c r="L234"/>
    </row>
    <row r="235" spans="11:12">
      <c r="K235"/>
      <c r="L235"/>
    </row>
    <row r="236" spans="11:12">
      <c r="K236"/>
      <c r="L236"/>
    </row>
    <row r="237" spans="11:12">
      <c r="K237"/>
      <c r="L237"/>
    </row>
    <row r="238" spans="11:12">
      <c r="K238"/>
      <c r="L238"/>
    </row>
    <row r="239" spans="11:12">
      <c r="K239"/>
      <c r="L239"/>
    </row>
    <row r="240" spans="11:12">
      <c r="K240"/>
      <c r="L240"/>
    </row>
    <row r="241" spans="11:12">
      <c r="K241"/>
      <c r="L241"/>
    </row>
    <row r="242" spans="11:12">
      <c r="K242"/>
      <c r="L242"/>
    </row>
    <row r="243" spans="11:12">
      <c r="K243"/>
      <c r="L243"/>
    </row>
    <row r="244" spans="11:12">
      <c r="K244"/>
      <c r="L244"/>
    </row>
    <row r="245" spans="11:12">
      <c r="K245"/>
      <c r="L245"/>
    </row>
    <row r="246" spans="11:12">
      <c r="K246"/>
      <c r="L246"/>
    </row>
    <row r="247" spans="11:12">
      <c r="K247"/>
      <c r="L247"/>
    </row>
    <row r="248" spans="11:12">
      <c r="K248"/>
      <c r="L248"/>
    </row>
  </sheetData>
  <mergeCells count="58">
    <mergeCell ref="I49:I54"/>
    <mergeCell ref="I55:I59"/>
    <mergeCell ref="H28:H34"/>
    <mergeCell ref="H35:H41"/>
    <mergeCell ref="J11:J13"/>
    <mergeCell ref="J14:J21"/>
    <mergeCell ref="I28:I34"/>
    <mergeCell ref="I35:I41"/>
    <mergeCell ref="I42:I48"/>
    <mergeCell ref="H42:H48"/>
    <mergeCell ref="H49:H54"/>
    <mergeCell ref="H55:H59"/>
    <mergeCell ref="J22:J29"/>
    <mergeCell ref="J30:J37"/>
    <mergeCell ref="J38:J45"/>
    <mergeCell ref="J46:J53"/>
    <mergeCell ref="C42:C47"/>
    <mergeCell ref="B34:D34"/>
    <mergeCell ref="B41:D41"/>
    <mergeCell ref="B60:D60"/>
    <mergeCell ref="E62:G62"/>
    <mergeCell ref="B48:D48"/>
    <mergeCell ref="B54:D54"/>
    <mergeCell ref="B59:D59"/>
    <mergeCell ref="C49:C53"/>
    <mergeCell ref="C55:C58"/>
    <mergeCell ref="I14:I21"/>
    <mergeCell ref="I22:I27"/>
    <mergeCell ref="B11:C13"/>
    <mergeCell ref="H64:I64"/>
    <mergeCell ref="H65:I65"/>
    <mergeCell ref="B14:B20"/>
    <mergeCell ref="B22:B26"/>
    <mergeCell ref="B28:B33"/>
    <mergeCell ref="B35:B40"/>
    <mergeCell ref="B42:B47"/>
    <mergeCell ref="B49:B53"/>
    <mergeCell ref="B55:B58"/>
    <mergeCell ref="C14:C20"/>
    <mergeCell ref="C22:C26"/>
    <mergeCell ref="C28:C33"/>
    <mergeCell ref="C35:C40"/>
    <mergeCell ref="J54:J59"/>
    <mergeCell ref="B2:J2"/>
    <mergeCell ref="B4:J4"/>
    <mergeCell ref="C5:I5"/>
    <mergeCell ref="C6:I6"/>
    <mergeCell ref="C7:I7"/>
    <mergeCell ref="C8:I8"/>
    <mergeCell ref="C9:I9"/>
    <mergeCell ref="E11:G11"/>
    <mergeCell ref="B21:D21"/>
    <mergeCell ref="B27:D27"/>
    <mergeCell ref="D11:D13"/>
    <mergeCell ref="H11:H13"/>
    <mergeCell ref="H14:H21"/>
    <mergeCell ref="H22:H27"/>
    <mergeCell ref="I11:I13"/>
  </mergeCells>
  <dataValidations count="2">
    <dataValidation type="whole" showInputMessage="1" showErrorMessage="1" sqref="E42:G47 E14:G20 E22:G26 E28:G33 E35:G40 E49:G53 E55:F58" xr:uid="{02AAE420-BFA6-4B3D-BEC9-A34AB6CF1850}">
      <formula1>1</formula1>
      <formula2>5</formula2>
    </dataValidation>
    <dataValidation type="whole" allowBlank="1" showInputMessage="1" showErrorMessage="1" sqref="G55:G58" xr:uid="{00000000-0002-0000-0400-000001000000}">
      <formula1>1</formula1>
      <formula2>5</formula2>
    </dataValidation>
  </dataValidations>
  <pageMargins left="0.7" right="0.7" top="0.75" bottom="0.75" header="0.3" footer="0.3"/>
  <pageSetup paperSize="175" scale="17"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36"/>
  <sheetViews>
    <sheetView view="pageBreakPreview" zoomScale="59" zoomScaleNormal="95" zoomScaleSheetLayoutView="59" zoomScalePageLayoutView="95" workbookViewId="0">
      <selection activeCell="F28" sqref="F28:G28"/>
    </sheetView>
  </sheetViews>
  <sheetFormatPr baseColWidth="10" defaultColWidth="11.42578125" defaultRowHeight="18"/>
  <cols>
    <col min="1" max="1" width="1.85546875" style="55" customWidth="1"/>
    <col min="2" max="2" width="4.7109375" style="55" customWidth="1"/>
    <col min="3" max="3" width="57.28515625" style="55" customWidth="1"/>
    <col min="4" max="4" width="59.28515625" style="55" customWidth="1"/>
    <col min="5" max="5" width="37.42578125" style="55" customWidth="1"/>
    <col min="6" max="6" width="40.85546875" style="55" customWidth="1"/>
    <col min="7" max="7" width="37.85546875" style="55" customWidth="1"/>
    <col min="8" max="8" width="7" style="55" customWidth="1"/>
    <col min="9" max="9" width="1.28515625" style="55" customWidth="1"/>
    <col min="10" max="10" width="24.7109375" style="55" customWidth="1"/>
    <col min="11" max="16384" width="11.42578125" style="55"/>
  </cols>
  <sheetData>
    <row r="2" spans="1:9" ht="30" customHeight="1">
      <c r="A2" s="56"/>
      <c r="B2" s="56"/>
      <c r="C2" s="56"/>
      <c r="D2" s="56"/>
      <c r="E2" s="56"/>
      <c r="F2" s="56"/>
      <c r="G2" s="56"/>
      <c r="H2" s="56"/>
      <c r="I2" s="56"/>
    </row>
    <row r="3" spans="1:9" ht="18" customHeight="1">
      <c r="A3" s="56"/>
      <c r="B3" s="56"/>
      <c r="C3" s="56"/>
      <c r="D3" s="56"/>
      <c r="E3" s="56"/>
      <c r="F3" s="56"/>
      <c r="G3" s="56"/>
      <c r="H3" s="56"/>
      <c r="I3" s="56"/>
    </row>
    <row r="4" spans="1:9" ht="36.75" customHeight="1">
      <c r="A4" s="56"/>
      <c r="B4" s="294" t="s">
        <v>188</v>
      </c>
      <c r="C4" s="295"/>
      <c r="D4" s="295"/>
      <c r="E4" s="295"/>
      <c r="F4" s="295"/>
      <c r="G4" s="295"/>
      <c r="H4" s="296"/>
      <c r="I4" s="56"/>
    </row>
    <row r="5" spans="1:9">
      <c r="A5" s="56"/>
      <c r="B5" s="57"/>
      <c r="C5" s="58"/>
      <c r="D5" s="392"/>
      <c r="E5" s="392"/>
      <c r="F5" s="392"/>
      <c r="G5" s="392"/>
      <c r="H5" s="60"/>
      <c r="I5" s="56"/>
    </row>
    <row r="6" spans="1:9">
      <c r="A6" s="56"/>
      <c r="B6" s="57"/>
      <c r="C6" s="58" t="s">
        <v>189</v>
      </c>
      <c r="D6" s="393" t="s">
        <v>301</v>
      </c>
      <c r="E6" s="393"/>
      <c r="F6" s="393"/>
      <c r="G6" s="393"/>
      <c r="H6" s="60"/>
      <c r="I6" s="56"/>
    </row>
    <row r="7" spans="1:9">
      <c r="A7" s="56"/>
      <c r="B7" s="57"/>
      <c r="C7" s="58" t="s">
        <v>190</v>
      </c>
      <c r="D7" s="394" t="s">
        <v>302</v>
      </c>
      <c r="E7" s="394"/>
      <c r="F7" s="394"/>
      <c r="G7" s="394"/>
      <c r="H7" s="60"/>
      <c r="I7" s="56"/>
    </row>
    <row r="8" spans="1:9">
      <c r="A8" s="56"/>
      <c r="B8" s="57"/>
      <c r="C8" s="58" t="s">
        <v>191</v>
      </c>
      <c r="D8" s="395">
        <v>46066</v>
      </c>
      <c r="E8" s="394"/>
      <c r="F8" s="394"/>
      <c r="G8" s="394"/>
      <c r="H8" s="60"/>
      <c r="I8" s="56"/>
    </row>
    <row r="9" spans="1:9">
      <c r="A9" s="56"/>
      <c r="B9" s="57"/>
      <c r="C9" s="58"/>
      <c r="D9" s="59"/>
      <c r="E9" s="59"/>
      <c r="F9" s="59"/>
      <c r="G9" s="59"/>
      <c r="H9" s="60"/>
      <c r="I9" s="56"/>
    </row>
    <row r="10" spans="1:9" ht="36" customHeight="1">
      <c r="A10" s="56"/>
      <c r="B10" s="396" t="s">
        <v>192</v>
      </c>
      <c r="C10" s="397"/>
      <c r="D10" s="397"/>
      <c r="E10" s="397"/>
      <c r="F10" s="397"/>
      <c r="G10" s="397"/>
      <c r="H10" s="398"/>
      <c r="I10" s="56"/>
    </row>
    <row r="11" spans="1:9">
      <c r="A11" s="56"/>
      <c r="B11" s="57"/>
      <c r="C11" s="56"/>
      <c r="D11" s="56"/>
      <c r="E11" s="56"/>
      <c r="F11" s="56"/>
      <c r="G11" s="56"/>
      <c r="H11" s="60"/>
      <c r="I11" s="56"/>
    </row>
    <row r="12" spans="1:9">
      <c r="A12" s="56"/>
      <c r="B12" s="57"/>
      <c r="C12" s="400" t="s">
        <v>193</v>
      </c>
      <c r="D12" s="62"/>
      <c r="E12" s="62"/>
      <c r="F12" s="392"/>
      <c r="G12" s="392"/>
      <c r="H12" s="408"/>
      <c r="I12" s="56"/>
    </row>
    <row r="13" spans="1:9">
      <c r="A13" s="56"/>
      <c r="B13" s="57"/>
      <c r="C13" s="400"/>
      <c r="D13" s="63">
        <v>1</v>
      </c>
      <c r="E13" s="405">
        <f>(D13*D14)/100%</f>
        <v>0.8</v>
      </c>
      <c r="F13" s="392"/>
      <c r="G13" s="392"/>
      <c r="H13" s="408"/>
      <c r="I13" s="56"/>
    </row>
    <row r="14" spans="1:9" ht="40.5" customHeight="1">
      <c r="A14" s="56"/>
      <c r="B14" s="57"/>
      <c r="C14" s="64" t="s">
        <v>194</v>
      </c>
      <c r="D14" s="65">
        <v>0.8</v>
      </c>
      <c r="E14" s="405"/>
      <c r="F14" s="392"/>
      <c r="G14" s="392"/>
      <c r="H14" s="408"/>
      <c r="I14" s="56"/>
    </row>
    <row r="15" spans="1:9">
      <c r="A15" s="56"/>
      <c r="B15" s="57"/>
      <c r="C15" s="62" t="s">
        <v>195</v>
      </c>
      <c r="D15" s="66">
        <v>5</v>
      </c>
      <c r="E15" s="405">
        <f>(D15*D16)/5</f>
        <v>0.2</v>
      </c>
      <c r="F15" s="392"/>
      <c r="G15" s="392"/>
      <c r="H15" s="408"/>
      <c r="I15" s="56"/>
    </row>
    <row r="16" spans="1:9">
      <c r="A16" s="56"/>
      <c r="B16" s="57"/>
      <c r="C16" s="62" t="s">
        <v>196</v>
      </c>
      <c r="D16" s="65">
        <v>0.2</v>
      </c>
      <c r="E16" s="405"/>
      <c r="F16" s="392"/>
      <c r="G16" s="392"/>
      <c r="H16" s="408"/>
      <c r="I16" s="56"/>
    </row>
    <row r="17" spans="1:9">
      <c r="A17" s="56"/>
      <c r="B17" s="57"/>
      <c r="C17" s="62"/>
      <c r="D17" s="65"/>
      <c r="E17" s="67"/>
      <c r="F17" s="392"/>
      <c r="G17" s="392"/>
      <c r="H17" s="408"/>
      <c r="I17" s="56"/>
    </row>
    <row r="18" spans="1:9">
      <c r="A18" s="56"/>
      <c r="B18" s="57"/>
      <c r="C18" s="62" t="s">
        <v>197</v>
      </c>
      <c r="D18" s="65"/>
      <c r="E18" s="63">
        <f>SUM(E13:E16)</f>
        <v>1</v>
      </c>
      <c r="F18" s="392"/>
      <c r="G18" s="392"/>
      <c r="H18" s="408"/>
      <c r="I18" s="56"/>
    </row>
    <row r="19" spans="1:9">
      <c r="A19" s="56"/>
      <c r="B19" s="57"/>
      <c r="C19" s="56"/>
      <c r="D19" s="56"/>
      <c r="E19" s="56"/>
      <c r="F19" s="56"/>
      <c r="G19" s="392"/>
      <c r="H19" s="408"/>
      <c r="I19" s="56"/>
    </row>
    <row r="20" spans="1:9">
      <c r="A20" s="56"/>
      <c r="B20" s="57"/>
      <c r="C20" s="401" t="s">
        <v>198</v>
      </c>
      <c r="D20" s="403">
        <v>0.05</v>
      </c>
      <c r="E20" s="406">
        <v>0.05</v>
      </c>
      <c r="F20" s="56"/>
      <c r="G20" s="392"/>
      <c r="H20" s="408"/>
      <c r="I20" s="56"/>
    </row>
    <row r="21" spans="1:9">
      <c r="A21" s="56"/>
      <c r="B21" s="57"/>
      <c r="C21" s="402"/>
      <c r="D21" s="404"/>
      <c r="E21" s="407"/>
      <c r="F21" s="56"/>
      <c r="G21" s="68"/>
      <c r="H21" s="69"/>
      <c r="I21" s="56"/>
    </row>
    <row r="22" spans="1:9">
      <c r="A22" s="56"/>
      <c r="B22" s="57"/>
      <c r="C22" s="56"/>
      <c r="D22" s="56"/>
      <c r="E22" s="56"/>
      <c r="F22" s="56"/>
      <c r="G22" s="68"/>
      <c r="H22" s="69"/>
      <c r="I22" s="56"/>
    </row>
    <row r="23" spans="1:9" ht="24.95" customHeight="1">
      <c r="A23" s="56"/>
      <c r="B23" s="57"/>
      <c r="C23" s="56"/>
      <c r="D23" s="61" t="s">
        <v>199</v>
      </c>
      <c r="E23" s="70">
        <f>E18+E20</f>
        <v>1.05</v>
      </c>
      <c r="F23" s="56"/>
      <c r="G23" s="68"/>
      <c r="H23" s="69"/>
      <c r="I23" s="56"/>
    </row>
    <row r="24" spans="1:9">
      <c r="A24" s="56"/>
      <c r="B24" s="57"/>
      <c r="C24" s="56"/>
      <c r="D24" s="56"/>
      <c r="E24" s="56"/>
      <c r="F24" s="56"/>
      <c r="G24" s="56"/>
      <c r="H24" s="60"/>
      <c r="I24" s="56"/>
    </row>
    <row r="25" spans="1:9">
      <c r="A25" s="56"/>
      <c r="B25" s="57"/>
      <c r="C25" s="56"/>
      <c r="D25" s="56"/>
      <c r="E25" s="56"/>
      <c r="F25" s="56"/>
      <c r="G25" s="56"/>
      <c r="H25" s="60"/>
      <c r="I25" s="56"/>
    </row>
    <row r="26" spans="1:9">
      <c r="A26" s="56"/>
      <c r="B26" s="57"/>
      <c r="C26" s="56"/>
      <c r="D26" s="56"/>
      <c r="E26" s="56"/>
      <c r="F26" s="56"/>
      <c r="G26" s="56"/>
      <c r="H26" s="60"/>
      <c r="I26" s="56"/>
    </row>
    <row r="27" spans="1:9">
      <c r="A27" s="56"/>
      <c r="B27" s="57"/>
      <c r="C27" s="56"/>
      <c r="D27" s="56"/>
      <c r="E27" s="56"/>
      <c r="F27" s="56"/>
      <c r="G27" s="56"/>
      <c r="H27" s="60"/>
      <c r="I27" s="56"/>
    </row>
    <row r="28" spans="1:9">
      <c r="A28" s="56"/>
      <c r="B28" s="57"/>
      <c r="C28" s="409" t="s">
        <v>300</v>
      </c>
      <c r="D28" s="409"/>
      <c r="E28" s="56"/>
      <c r="F28" s="409" t="s">
        <v>301</v>
      </c>
      <c r="G28" s="409"/>
      <c r="H28" s="60"/>
      <c r="I28" s="56"/>
    </row>
    <row r="29" spans="1:9">
      <c r="A29" s="56"/>
      <c r="B29" s="57"/>
      <c r="C29" s="399" t="s">
        <v>101</v>
      </c>
      <c r="D29" s="399"/>
      <c r="E29" s="56"/>
      <c r="F29" s="399" t="s">
        <v>200</v>
      </c>
      <c r="G29" s="399"/>
      <c r="H29" s="69"/>
      <c r="I29" s="56"/>
    </row>
    <row r="30" spans="1:9">
      <c r="A30" s="56"/>
      <c r="B30" s="57"/>
      <c r="C30" s="56"/>
      <c r="D30" s="56"/>
      <c r="E30" s="56"/>
      <c r="F30" s="56"/>
      <c r="G30" s="56"/>
      <c r="H30" s="60"/>
      <c r="I30" s="56"/>
    </row>
    <row r="31" spans="1:9">
      <c r="A31" s="56"/>
      <c r="B31" s="57"/>
      <c r="C31" s="56"/>
      <c r="D31" s="56"/>
      <c r="E31" s="56"/>
      <c r="F31" s="56"/>
      <c r="G31" s="56"/>
      <c r="H31" s="60"/>
      <c r="I31" s="56"/>
    </row>
    <row r="32" spans="1:9">
      <c r="A32" s="56"/>
      <c r="B32" s="57"/>
      <c r="C32" s="56"/>
      <c r="D32" s="56"/>
      <c r="E32" s="56"/>
      <c r="F32" s="56"/>
      <c r="G32" s="56"/>
      <c r="H32" s="60"/>
      <c r="I32" s="56"/>
    </row>
    <row r="33" spans="1:9">
      <c r="A33" s="56"/>
      <c r="B33" s="57"/>
      <c r="C33" s="56"/>
      <c r="D33" s="71" t="s">
        <v>201</v>
      </c>
      <c r="E33" s="190">
        <v>46066</v>
      </c>
      <c r="F33" s="56"/>
      <c r="G33" s="56"/>
      <c r="H33" s="60"/>
      <c r="I33" s="56"/>
    </row>
    <row r="34" spans="1:9">
      <c r="A34" s="56"/>
      <c r="B34" s="57"/>
      <c r="C34" s="56"/>
      <c r="D34" s="71" t="s">
        <v>202</v>
      </c>
      <c r="E34" s="72">
        <v>2025</v>
      </c>
      <c r="F34" s="56"/>
      <c r="G34" s="56"/>
      <c r="H34" s="60"/>
      <c r="I34" s="56"/>
    </row>
    <row r="35" spans="1:9">
      <c r="A35" s="56"/>
      <c r="B35" s="73"/>
      <c r="C35" s="74"/>
      <c r="D35" s="74"/>
      <c r="E35" s="74"/>
      <c r="F35" s="74"/>
      <c r="G35" s="74"/>
      <c r="H35" s="75"/>
      <c r="I35" s="56"/>
    </row>
    <row r="36" spans="1:9" ht="13.35" customHeight="1">
      <c r="A36" s="56"/>
      <c r="B36" s="56"/>
      <c r="C36" s="56"/>
      <c r="D36" s="56"/>
      <c r="E36" s="56"/>
      <c r="F36" s="56"/>
      <c r="G36" s="56"/>
      <c r="H36" s="56"/>
      <c r="I36" s="56"/>
    </row>
  </sheetData>
  <mergeCells count="18">
    <mergeCell ref="B10:H10"/>
    <mergeCell ref="C29:D29"/>
    <mergeCell ref="F29:G29"/>
    <mergeCell ref="C12:C13"/>
    <mergeCell ref="C20:C21"/>
    <mergeCell ref="D20:D21"/>
    <mergeCell ref="E13:E14"/>
    <mergeCell ref="E15:E16"/>
    <mergeCell ref="E20:E21"/>
    <mergeCell ref="F12:H18"/>
    <mergeCell ref="G19:H20"/>
    <mergeCell ref="F28:G28"/>
    <mergeCell ref="C28:D28"/>
    <mergeCell ref="B4:H4"/>
    <mergeCell ref="D5:G5"/>
    <mergeCell ref="D6:G6"/>
    <mergeCell ref="D7:G7"/>
    <mergeCell ref="D8:G8"/>
  </mergeCells>
  <pageMargins left="0.7" right="0.7" top="0.75" bottom="0.75" header="0.3" footer="0.3"/>
  <pageSetup paperSize="175" scale="26"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R38"/>
  <sheetViews>
    <sheetView zoomScale="80" zoomScaleNormal="80" zoomScalePageLayoutView="80" workbookViewId="0">
      <selection activeCell="D11" sqref="D11"/>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2.7109375" style="18" customWidth="1"/>
    <col min="10" max="10" width="13" style="18" customWidth="1"/>
    <col min="11" max="11" width="11.28515625" style="18" customWidth="1"/>
    <col min="12" max="13" width="15.42578125" style="18" customWidth="1"/>
    <col min="14" max="14" width="45.7109375" style="18" customWidth="1"/>
    <col min="15" max="18" width="35.7109375" style="18" customWidth="1"/>
    <col min="19" max="16384" width="10.85546875" style="18"/>
  </cols>
  <sheetData>
    <row r="2" spans="1:18">
      <c r="B2" s="193" t="s">
        <v>203</v>
      </c>
      <c r="C2" s="193"/>
      <c r="D2" s="193"/>
      <c r="E2" s="193"/>
      <c r="F2" s="410"/>
      <c r="G2" s="410"/>
      <c r="H2" s="410"/>
      <c r="I2" s="410"/>
      <c r="J2" s="410"/>
      <c r="K2" s="410"/>
      <c r="L2" s="410"/>
      <c r="M2" s="410"/>
      <c r="N2" s="410"/>
      <c r="O2" s="410"/>
      <c r="P2" s="410"/>
      <c r="Q2" s="410"/>
      <c r="R2" s="410"/>
    </row>
    <row r="3" spans="1:18">
      <c r="B3" s="194" t="s">
        <v>1</v>
      </c>
      <c r="C3" s="194"/>
      <c r="D3" s="194"/>
      <c r="E3" s="194"/>
      <c r="F3" s="31"/>
      <c r="G3" s="31"/>
      <c r="H3" s="31"/>
      <c r="I3" s="31"/>
      <c r="J3" s="31"/>
      <c r="K3" s="31"/>
      <c r="L3" s="31"/>
      <c r="M3" s="31"/>
      <c r="N3" s="31"/>
      <c r="O3" s="31"/>
      <c r="P3" s="31"/>
      <c r="Q3" s="31"/>
      <c r="R3" s="31"/>
    </row>
    <row r="4" spans="1:18" ht="27" customHeight="1">
      <c r="C4" s="32" t="s">
        <v>2</v>
      </c>
      <c r="D4" s="27" t="str">
        <f>'Concertacion '!D4</f>
        <v xml:space="preserve">Departamento Administrativo de la Funcion Publica </v>
      </c>
    </row>
    <row r="5" spans="1:18">
      <c r="C5" s="32" t="s">
        <v>4</v>
      </c>
      <c r="D5" s="27" t="str">
        <f>'Concertacion '!D5</f>
        <v xml:space="preserve">Direccion de Empleo Publico </v>
      </c>
    </row>
    <row r="6" spans="1:18">
      <c r="C6" s="33" t="s">
        <v>6</v>
      </c>
      <c r="D6" s="27" t="str">
        <f>'Concertacion '!D6</f>
        <v>Alex Rios</v>
      </c>
    </row>
    <row r="7" spans="1:18">
      <c r="C7" s="33" t="s">
        <v>8</v>
      </c>
      <c r="D7" s="27" t="str">
        <f>'Concertacion '!D7</f>
        <v>Daniel Gomez</v>
      </c>
    </row>
    <row r="8" spans="1:18">
      <c r="C8" s="33" t="s">
        <v>204</v>
      </c>
      <c r="D8" s="34">
        <v>41715</v>
      </c>
      <c r="F8" s="35"/>
    </row>
    <row r="9" spans="1:18">
      <c r="C9" s="203" t="s">
        <v>205</v>
      </c>
      <c r="D9" s="27" t="s">
        <v>206</v>
      </c>
      <c r="G9" s="35"/>
    </row>
    <row r="10" spans="1:18">
      <c r="C10" s="203"/>
      <c r="D10" s="27" t="s">
        <v>13</v>
      </c>
    </row>
    <row r="11" spans="1:18">
      <c r="C11" s="32" t="s">
        <v>207</v>
      </c>
      <c r="D11" s="27" t="s">
        <v>206</v>
      </c>
    </row>
    <row r="12" spans="1:18">
      <c r="C12" s="32"/>
      <c r="D12" s="27" t="s">
        <v>208</v>
      </c>
    </row>
    <row r="13" spans="1:18">
      <c r="D13" s="36"/>
    </row>
    <row r="15" spans="1:18">
      <c r="A15" s="411" t="s">
        <v>14</v>
      </c>
      <c r="B15" s="412"/>
      <c r="C15" s="412"/>
      <c r="D15" s="412"/>
      <c r="E15" s="412"/>
      <c r="F15" s="412"/>
      <c r="G15" s="412"/>
      <c r="H15" s="413" t="s">
        <v>209</v>
      </c>
      <c r="I15" s="414"/>
      <c r="J15" s="414"/>
      <c r="K15" s="414"/>
      <c r="L15" s="414"/>
      <c r="M15" s="414"/>
      <c r="N15" s="414"/>
      <c r="O15" s="414"/>
      <c r="P15" s="414"/>
      <c r="Q15" s="414"/>
      <c r="R15" s="415"/>
    </row>
    <row r="16" spans="1:18" ht="28.5" customHeight="1">
      <c r="A16" s="19" t="s">
        <v>17</v>
      </c>
      <c r="B16" s="19" t="s">
        <v>18</v>
      </c>
      <c r="C16" s="20" t="s">
        <v>19</v>
      </c>
      <c r="D16" s="19" t="s">
        <v>20</v>
      </c>
      <c r="E16" s="19" t="s">
        <v>210</v>
      </c>
      <c r="F16" s="19" t="s">
        <v>22</v>
      </c>
      <c r="G16" s="21" t="s">
        <v>23</v>
      </c>
      <c r="H16" s="416" t="s">
        <v>211</v>
      </c>
      <c r="I16" s="417"/>
      <c r="J16" s="417"/>
      <c r="K16" s="418"/>
      <c r="L16" s="19" t="s">
        <v>212</v>
      </c>
      <c r="M16" s="437" t="s">
        <v>213</v>
      </c>
      <c r="N16" s="212" t="s">
        <v>214</v>
      </c>
      <c r="O16" s="416" t="s">
        <v>215</v>
      </c>
      <c r="P16" s="418"/>
      <c r="Q16" s="416" t="s">
        <v>16</v>
      </c>
      <c r="R16" s="418"/>
    </row>
    <row r="17" spans="1:18" ht="30" customHeight="1">
      <c r="A17" s="210" t="s">
        <v>26</v>
      </c>
      <c r="B17" s="214">
        <v>0.3</v>
      </c>
      <c r="C17" s="219" t="s">
        <v>27</v>
      </c>
      <c r="D17" s="24" t="s">
        <v>28</v>
      </c>
      <c r="E17" s="219">
        <v>4</v>
      </c>
      <c r="F17" s="219" t="s">
        <v>29</v>
      </c>
      <c r="G17" s="218" t="s">
        <v>30</v>
      </c>
      <c r="H17" s="25" t="s">
        <v>216</v>
      </c>
      <c r="I17" s="25" t="s">
        <v>217</v>
      </c>
      <c r="J17" s="25" t="s">
        <v>218</v>
      </c>
      <c r="K17" s="25" t="s">
        <v>219</v>
      </c>
      <c r="L17" s="29" t="s">
        <v>220</v>
      </c>
      <c r="M17" s="438"/>
      <c r="N17" s="213"/>
      <c r="O17" s="22" t="s">
        <v>221</v>
      </c>
      <c r="P17" s="22" t="s">
        <v>98</v>
      </c>
      <c r="Q17" s="22" t="s">
        <v>24</v>
      </c>
      <c r="R17" s="22" t="s">
        <v>25</v>
      </c>
    </row>
    <row r="18" spans="1:18" ht="45" customHeight="1">
      <c r="A18" s="210"/>
      <c r="B18" s="210"/>
      <c r="C18" s="220"/>
      <c r="D18" s="26" t="s">
        <v>31</v>
      </c>
      <c r="E18" s="220"/>
      <c r="F18" s="220"/>
      <c r="G18" s="218"/>
      <c r="H18" s="419">
        <v>0.25</v>
      </c>
      <c r="I18" s="419">
        <f>1/E17</f>
        <v>0.25</v>
      </c>
      <c r="J18" s="419"/>
      <c r="K18" s="419"/>
      <c r="L18" s="424">
        <f>SUM(H18:K18)</f>
        <v>0.5</v>
      </c>
      <c r="M18" s="424">
        <f>2*B17/E17</f>
        <v>0.15</v>
      </c>
      <c r="N18" s="427" t="s">
        <v>222</v>
      </c>
      <c r="O18" s="427" t="s">
        <v>223</v>
      </c>
      <c r="P18" s="219" t="s">
        <v>224</v>
      </c>
      <c r="Q18" s="427" t="s">
        <v>225</v>
      </c>
      <c r="R18" s="219"/>
    </row>
    <row r="19" spans="1:18" ht="35.25" customHeight="1">
      <c r="A19" s="210"/>
      <c r="B19" s="210"/>
      <c r="C19" s="220"/>
      <c r="D19" s="26" t="s">
        <v>32</v>
      </c>
      <c r="E19" s="220"/>
      <c r="F19" s="220"/>
      <c r="G19" s="218"/>
      <c r="H19" s="420"/>
      <c r="I19" s="422"/>
      <c r="J19" s="422"/>
      <c r="K19" s="422"/>
      <c r="L19" s="425"/>
      <c r="M19" s="425"/>
      <c r="N19" s="428"/>
      <c r="O19" s="428"/>
      <c r="P19" s="220"/>
      <c r="Q19" s="428"/>
      <c r="R19" s="220"/>
    </row>
    <row r="20" spans="1:18" ht="39.75" customHeight="1">
      <c r="A20" s="210"/>
      <c r="B20" s="210"/>
      <c r="C20" s="221"/>
      <c r="D20" s="26" t="s">
        <v>33</v>
      </c>
      <c r="E20" s="221"/>
      <c r="F20" s="221"/>
      <c r="G20" s="218"/>
      <c r="H20" s="421"/>
      <c r="I20" s="423"/>
      <c r="J20" s="423"/>
      <c r="K20" s="423"/>
      <c r="L20" s="426"/>
      <c r="M20" s="426"/>
      <c r="N20" s="429"/>
      <c r="O20" s="429"/>
      <c r="P20" s="221"/>
      <c r="Q20" s="429"/>
      <c r="R20" s="221"/>
    </row>
    <row r="21" spans="1:18" ht="56.25" customHeight="1">
      <c r="A21" s="211" t="s">
        <v>34</v>
      </c>
      <c r="B21" s="215">
        <v>0.4</v>
      </c>
      <c r="C21" s="219" t="s">
        <v>35</v>
      </c>
      <c r="D21" s="26" t="s">
        <v>226</v>
      </c>
      <c r="E21" s="219">
        <v>20</v>
      </c>
      <c r="F21" s="219" t="s">
        <v>37</v>
      </c>
      <c r="G21" s="219" t="s">
        <v>227</v>
      </c>
      <c r="H21" s="419">
        <v>0.08</v>
      </c>
      <c r="I21" s="419">
        <f>7/E21</f>
        <v>0.35</v>
      </c>
      <c r="J21" s="434"/>
      <c r="K21" s="219"/>
      <c r="L21" s="434">
        <f>+H21+I21+J21+K21</f>
        <v>0.43</v>
      </c>
      <c r="M21" s="434">
        <f>9*B21/E21</f>
        <v>0.18</v>
      </c>
      <c r="N21" s="219"/>
      <c r="O21" s="219"/>
      <c r="P21" s="219"/>
      <c r="Q21" s="219"/>
      <c r="R21" s="223"/>
    </row>
    <row r="22" spans="1:18" ht="47.25" customHeight="1">
      <c r="A22" s="212"/>
      <c r="B22" s="216"/>
      <c r="C22" s="220"/>
      <c r="D22" s="26" t="s">
        <v>39</v>
      </c>
      <c r="E22" s="220"/>
      <c r="F22" s="220"/>
      <c r="G22" s="220"/>
      <c r="H22" s="422"/>
      <c r="I22" s="422"/>
      <c r="J22" s="220"/>
      <c r="K22" s="220"/>
      <c r="L22" s="435"/>
      <c r="M22" s="435"/>
      <c r="N22" s="220"/>
      <c r="O22" s="220"/>
      <c r="P22" s="220"/>
      <c r="Q22" s="220"/>
      <c r="R22" s="224"/>
    </row>
    <row r="23" spans="1:18" ht="57" customHeight="1">
      <c r="A23" s="213"/>
      <c r="B23" s="217"/>
      <c r="C23" s="221"/>
      <c r="D23" s="26" t="s">
        <v>41</v>
      </c>
      <c r="E23" s="220"/>
      <c r="F23" s="221"/>
      <c r="G23" s="221"/>
      <c r="H23" s="423"/>
      <c r="I23" s="423"/>
      <c r="J23" s="221"/>
      <c r="K23" s="221"/>
      <c r="L23" s="436"/>
      <c r="M23" s="436"/>
      <c r="N23" s="221"/>
      <c r="O23" s="221"/>
      <c r="P23" s="221"/>
      <c r="Q23" s="221"/>
      <c r="R23" s="225"/>
    </row>
    <row r="24" spans="1:18" ht="55.5" customHeight="1">
      <c r="A24" s="211" t="s">
        <v>43</v>
      </c>
      <c r="B24" s="215">
        <v>0.3</v>
      </c>
      <c r="C24" s="219" t="s">
        <v>44</v>
      </c>
      <c r="D24" s="26" t="s">
        <v>45</v>
      </c>
      <c r="E24" s="219">
        <v>15</v>
      </c>
      <c r="F24" s="219" t="s">
        <v>29</v>
      </c>
      <c r="G24" s="219" t="s">
        <v>42</v>
      </c>
      <c r="H24" s="419">
        <v>0.1</v>
      </c>
      <c r="I24" s="419">
        <f>5/E24</f>
        <v>0.33333333333333331</v>
      </c>
      <c r="J24" s="219"/>
      <c r="K24" s="219"/>
      <c r="L24" s="434">
        <f>+H24+I24+J24+K24</f>
        <v>0.43333333333333335</v>
      </c>
      <c r="M24" s="434">
        <f>8*B24/E24</f>
        <v>0.16</v>
      </c>
      <c r="N24" s="219"/>
      <c r="O24" s="219"/>
      <c r="P24" s="219"/>
      <c r="Q24" s="219"/>
      <c r="R24" s="219"/>
    </row>
    <row r="25" spans="1:18" ht="39.75" customHeight="1">
      <c r="A25" s="212"/>
      <c r="B25" s="216"/>
      <c r="C25" s="220"/>
      <c r="D25" s="26" t="s">
        <v>46</v>
      </c>
      <c r="E25" s="220"/>
      <c r="F25" s="220"/>
      <c r="G25" s="220"/>
      <c r="H25" s="422"/>
      <c r="I25" s="422"/>
      <c r="J25" s="220"/>
      <c r="K25" s="220"/>
      <c r="L25" s="435"/>
      <c r="M25" s="435"/>
      <c r="N25" s="220"/>
      <c r="O25" s="220"/>
      <c r="P25" s="220"/>
      <c r="Q25" s="220"/>
      <c r="R25" s="220"/>
    </row>
    <row r="26" spans="1:18" ht="39" customHeight="1">
      <c r="A26" s="213"/>
      <c r="B26" s="217"/>
      <c r="C26" s="221"/>
      <c r="D26" s="26" t="s">
        <v>47</v>
      </c>
      <c r="E26" s="221"/>
      <c r="F26" s="221"/>
      <c r="G26" s="221"/>
      <c r="H26" s="423"/>
      <c r="I26" s="423"/>
      <c r="J26" s="221"/>
      <c r="K26" s="221"/>
      <c r="L26" s="436"/>
      <c r="M26" s="436"/>
      <c r="N26" s="221"/>
      <c r="O26" s="221"/>
      <c r="P26" s="221"/>
      <c r="Q26" s="221"/>
      <c r="R26" s="221"/>
    </row>
    <row r="27" spans="1:18" ht="33.75" customHeight="1">
      <c r="A27" s="22" t="s">
        <v>48</v>
      </c>
      <c r="B27" s="23">
        <f>SUM(B17:B26)</f>
        <v>1</v>
      </c>
      <c r="C27" s="23"/>
      <c r="D27" s="27"/>
      <c r="E27" s="27"/>
      <c r="F27" s="27"/>
      <c r="G27" s="26"/>
      <c r="H27" s="23">
        <f>SUM(H18:H26)</f>
        <v>0.43000000000000005</v>
      </c>
      <c r="I27" s="23">
        <f>SUM(I18:I26)</f>
        <v>0.93333333333333335</v>
      </c>
      <c r="J27" s="27"/>
      <c r="K27" s="27"/>
      <c r="L27" s="30">
        <f>SUM(L18:L26)/3</f>
        <v>0.45444444444444443</v>
      </c>
      <c r="M27" s="30">
        <f>SUM(M18:M26)</f>
        <v>0.49</v>
      </c>
      <c r="N27" s="27"/>
      <c r="O27" s="27"/>
      <c r="P27" s="27"/>
      <c r="Q27" s="27"/>
      <c r="R27" s="27"/>
    </row>
    <row r="28" spans="1:18" ht="29.25" customHeight="1">
      <c r="A28" s="28"/>
    </row>
    <row r="29" spans="1:18" ht="20.25" customHeight="1">
      <c r="A29" s="28"/>
      <c r="D29" s="204"/>
      <c r="E29" s="205"/>
      <c r="F29" s="430"/>
      <c r="G29" s="431"/>
      <c r="H29" s="432"/>
      <c r="I29" s="53"/>
      <c r="J29" s="53"/>
      <c r="K29" s="53"/>
      <c r="L29" s="53"/>
      <c r="M29" s="53"/>
      <c r="N29" s="53"/>
      <c r="O29" s="53"/>
      <c r="P29" s="53"/>
      <c r="Q29" s="53"/>
      <c r="R29" s="53"/>
    </row>
    <row r="30" spans="1:18">
      <c r="A30" s="28"/>
      <c r="D30" s="207" t="s">
        <v>49</v>
      </c>
      <c r="E30" s="208"/>
      <c r="F30" s="39"/>
      <c r="G30" s="208" t="s">
        <v>50</v>
      </c>
      <c r="H30" s="209"/>
      <c r="I30" s="54"/>
      <c r="J30" s="54"/>
      <c r="K30" s="54"/>
      <c r="L30" s="54"/>
      <c r="M30" s="54"/>
      <c r="N30" s="54"/>
      <c r="O30" s="54"/>
      <c r="P30" s="54"/>
      <c r="Q30" s="54"/>
      <c r="R30" s="54"/>
    </row>
    <row r="31" spans="1:18">
      <c r="A31" s="28"/>
    </row>
    <row r="32" spans="1:18">
      <c r="A32" s="28"/>
      <c r="B32" s="433" t="s">
        <v>228</v>
      </c>
      <c r="C32" s="414"/>
      <c r="D32" s="414"/>
      <c r="E32" s="414"/>
      <c r="F32" s="414"/>
      <c r="G32" s="414"/>
      <c r="H32" s="415"/>
      <c r="I32" s="31"/>
      <c r="J32" s="31"/>
      <c r="K32" s="31"/>
      <c r="L32" s="31"/>
      <c r="M32" s="31"/>
      <c r="N32" s="31"/>
      <c r="O32" s="31"/>
      <c r="P32" s="31"/>
      <c r="Q32" s="31"/>
      <c r="R32" s="31"/>
    </row>
    <row r="33" spans="1:18" ht="42.75">
      <c r="A33" s="28"/>
      <c r="B33" s="40" t="s">
        <v>229</v>
      </c>
      <c r="C33" s="41" t="s">
        <v>230</v>
      </c>
      <c r="D33" s="42" t="s">
        <v>231</v>
      </c>
      <c r="E33" s="42" t="s">
        <v>232</v>
      </c>
      <c r="F33" s="42" t="s">
        <v>233</v>
      </c>
      <c r="G33" s="20" t="s">
        <v>234</v>
      </c>
      <c r="H33" s="20" t="s">
        <v>235</v>
      </c>
      <c r="I33" s="54"/>
      <c r="J33" s="54"/>
      <c r="K33" s="54"/>
      <c r="L33" s="54"/>
      <c r="M33" s="54"/>
      <c r="N33" s="54"/>
      <c r="O33" s="54"/>
      <c r="P33" s="54"/>
      <c r="Q33" s="54"/>
      <c r="R33" s="54"/>
    </row>
    <row r="34" spans="1:18" ht="105">
      <c r="B34" s="43" t="s">
        <v>236</v>
      </c>
      <c r="C34" s="26" t="s">
        <v>237</v>
      </c>
      <c r="D34" s="26" t="s">
        <v>238</v>
      </c>
      <c r="E34" s="44">
        <v>41807</v>
      </c>
      <c r="F34" s="26" t="s">
        <v>239</v>
      </c>
      <c r="H34" s="45"/>
    </row>
    <row r="35" spans="1:18" ht="42.75">
      <c r="B35" s="46" t="s">
        <v>240</v>
      </c>
      <c r="C35" s="47"/>
      <c r="D35" s="27"/>
      <c r="E35" s="27"/>
      <c r="F35" s="27"/>
      <c r="G35" s="27"/>
      <c r="H35" s="45"/>
    </row>
    <row r="36" spans="1:18">
      <c r="B36" s="48" t="s">
        <v>61</v>
      </c>
      <c r="C36" s="49"/>
      <c r="D36" s="27"/>
      <c r="E36" s="27"/>
      <c r="F36" s="27"/>
      <c r="G36" s="27"/>
      <c r="H36" s="45"/>
    </row>
    <row r="37" spans="1:18">
      <c r="B37" s="48" t="s">
        <v>241</v>
      </c>
      <c r="C37" s="49"/>
      <c r="D37" s="27"/>
      <c r="E37" s="27"/>
      <c r="F37" s="27"/>
      <c r="G37" s="27"/>
      <c r="H37" s="45"/>
    </row>
    <row r="38" spans="1:18">
      <c r="B38" s="38" t="s">
        <v>242</v>
      </c>
      <c r="C38" s="50"/>
      <c r="D38" s="51"/>
      <c r="E38" s="51"/>
      <c r="F38" s="51"/>
      <c r="G38" s="51"/>
      <c r="H38" s="52"/>
    </row>
  </sheetData>
  <mergeCells count="66">
    <mergeCell ref="R18:R20"/>
    <mergeCell ref="R21:R23"/>
    <mergeCell ref="R24:R26"/>
    <mergeCell ref="P18:P20"/>
    <mergeCell ref="P21:P23"/>
    <mergeCell ref="P24:P26"/>
    <mergeCell ref="Q18:Q20"/>
    <mergeCell ref="Q21:Q23"/>
    <mergeCell ref="Q24:Q26"/>
    <mergeCell ref="N21:N23"/>
    <mergeCell ref="N24:N26"/>
    <mergeCell ref="O18:O20"/>
    <mergeCell ref="O21:O23"/>
    <mergeCell ref="O24:O26"/>
    <mergeCell ref="L21:L23"/>
    <mergeCell ref="L24:L26"/>
    <mergeCell ref="M16:M17"/>
    <mergeCell ref="M18:M20"/>
    <mergeCell ref="M21:M23"/>
    <mergeCell ref="M24:M26"/>
    <mergeCell ref="J21:J23"/>
    <mergeCell ref="J24:J26"/>
    <mergeCell ref="K18:K20"/>
    <mergeCell ref="K21:K23"/>
    <mergeCell ref="K24:K26"/>
    <mergeCell ref="H21:H23"/>
    <mergeCell ref="H24:H26"/>
    <mergeCell ref="I18:I20"/>
    <mergeCell ref="I21:I23"/>
    <mergeCell ref="I24:I26"/>
    <mergeCell ref="F21:F23"/>
    <mergeCell ref="F24:F26"/>
    <mergeCell ref="G17:G20"/>
    <mergeCell ref="G21:G23"/>
    <mergeCell ref="G24:G26"/>
    <mergeCell ref="C21:C23"/>
    <mergeCell ref="C24:C26"/>
    <mergeCell ref="E17:E20"/>
    <mergeCell ref="E21:E23"/>
    <mergeCell ref="E24:E26"/>
    <mergeCell ref="A21:A23"/>
    <mergeCell ref="A24:A26"/>
    <mergeCell ref="B17:B20"/>
    <mergeCell ref="B21:B23"/>
    <mergeCell ref="B24:B26"/>
    <mergeCell ref="D29:E29"/>
    <mergeCell ref="F29:H29"/>
    <mergeCell ref="D30:E30"/>
    <mergeCell ref="G30:H30"/>
    <mergeCell ref="B32:H32"/>
    <mergeCell ref="B2:R2"/>
    <mergeCell ref="B3:E3"/>
    <mergeCell ref="A15:G15"/>
    <mergeCell ref="H15:R15"/>
    <mergeCell ref="H16:K16"/>
    <mergeCell ref="O16:P16"/>
    <mergeCell ref="Q16:R16"/>
    <mergeCell ref="C9:C10"/>
    <mergeCell ref="N16:N17"/>
    <mergeCell ref="A17:A20"/>
    <mergeCell ref="C17:C20"/>
    <mergeCell ref="F17:F20"/>
    <mergeCell ref="H18:H20"/>
    <mergeCell ref="J18:J20"/>
    <mergeCell ref="L18:L20"/>
    <mergeCell ref="N18:N20"/>
  </mergeCells>
  <conditionalFormatting sqref="L18">
    <cfRule type="cellIs" dxfId="3" priority="1" operator="greaterThan">
      <formula>100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R38"/>
  <sheetViews>
    <sheetView zoomScale="80" zoomScaleNormal="80" zoomScalePageLayoutView="80" workbookViewId="0">
      <selection activeCell="D24" sqref="D24"/>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4" style="18" customWidth="1"/>
    <col min="10" max="10" width="13" style="18" customWidth="1"/>
    <col min="11" max="11" width="14.28515625" style="18" customWidth="1"/>
    <col min="12" max="13" width="15.42578125" style="18" customWidth="1"/>
    <col min="14" max="14" width="45.7109375" style="18" customWidth="1"/>
    <col min="15" max="18" width="35.7109375" style="18" customWidth="1"/>
    <col min="19" max="16384" width="10.85546875" style="18"/>
  </cols>
  <sheetData>
    <row r="2" spans="1:18">
      <c r="B2" s="193" t="s">
        <v>203</v>
      </c>
      <c r="C2" s="193"/>
      <c r="D2" s="193"/>
      <c r="E2" s="193"/>
      <c r="F2" s="410"/>
      <c r="G2" s="410"/>
      <c r="H2" s="410"/>
      <c r="I2" s="410"/>
      <c r="J2" s="410"/>
      <c r="K2" s="410"/>
      <c r="L2" s="410"/>
      <c r="M2" s="410"/>
      <c r="N2" s="410"/>
      <c r="O2" s="410"/>
      <c r="P2" s="410"/>
      <c r="Q2" s="410"/>
      <c r="R2" s="410"/>
    </row>
    <row r="3" spans="1:18">
      <c r="B3" s="194" t="s">
        <v>1</v>
      </c>
      <c r="C3" s="194"/>
      <c r="D3" s="194"/>
      <c r="E3" s="194"/>
      <c r="F3" s="31"/>
      <c r="G3" s="31"/>
      <c r="H3" s="31"/>
      <c r="I3" s="31"/>
      <c r="J3" s="31"/>
      <c r="K3" s="31"/>
      <c r="L3" s="31"/>
      <c r="M3" s="31"/>
      <c r="N3" s="31"/>
      <c r="O3" s="31"/>
      <c r="P3" s="31"/>
      <c r="Q3" s="31"/>
      <c r="R3" s="31"/>
    </row>
    <row r="4" spans="1:18" ht="27" customHeight="1">
      <c r="C4" s="32" t="s">
        <v>2</v>
      </c>
      <c r="D4" s="27" t="str">
        <f>'Concertacion '!D4</f>
        <v xml:space="preserve">Departamento Administrativo de la Funcion Publica </v>
      </c>
    </row>
    <row r="5" spans="1:18">
      <c r="C5" s="32" t="s">
        <v>4</v>
      </c>
      <c r="D5" s="27" t="str">
        <f>'Concertacion '!D5</f>
        <v xml:space="preserve">Direccion de Empleo Publico </v>
      </c>
    </row>
    <row r="6" spans="1:18">
      <c r="C6" s="33" t="s">
        <v>6</v>
      </c>
      <c r="D6" s="27" t="str">
        <f>'Concertacion '!D6</f>
        <v>Alex Rios</v>
      </c>
    </row>
    <row r="7" spans="1:18">
      <c r="C7" s="33" t="s">
        <v>8</v>
      </c>
      <c r="D7" s="27" t="str">
        <f>'Concertacion '!D7</f>
        <v>Daniel Gomez</v>
      </c>
    </row>
    <row r="8" spans="1:18">
      <c r="C8" s="33" t="s">
        <v>204</v>
      </c>
      <c r="D8" s="34">
        <v>41715</v>
      </c>
      <c r="F8" s="35"/>
    </row>
    <row r="9" spans="1:18">
      <c r="C9" s="203" t="s">
        <v>205</v>
      </c>
      <c r="D9" s="27" t="s">
        <v>206</v>
      </c>
      <c r="G9" s="35"/>
    </row>
    <row r="10" spans="1:18">
      <c r="C10" s="203"/>
      <c r="D10" s="27" t="s">
        <v>13</v>
      </c>
    </row>
    <row r="11" spans="1:18">
      <c r="C11" s="32" t="s">
        <v>207</v>
      </c>
      <c r="D11" s="27" t="s">
        <v>243</v>
      </c>
    </row>
    <row r="12" spans="1:18">
      <c r="C12" s="32"/>
      <c r="D12" s="27" t="s">
        <v>244</v>
      </c>
    </row>
    <row r="13" spans="1:18">
      <c r="D13" s="36"/>
    </row>
    <row r="15" spans="1:18">
      <c r="A15" s="411" t="s">
        <v>14</v>
      </c>
      <c r="B15" s="412"/>
      <c r="C15" s="412"/>
      <c r="D15" s="412"/>
      <c r="E15" s="412"/>
      <c r="F15" s="412"/>
      <c r="G15" s="412"/>
      <c r="H15" s="413" t="s">
        <v>209</v>
      </c>
      <c r="I15" s="414"/>
      <c r="J15" s="414"/>
      <c r="K15" s="414"/>
      <c r="L15" s="414"/>
      <c r="M15" s="414"/>
      <c r="N15" s="414"/>
      <c r="O15" s="414"/>
      <c r="P15" s="414"/>
      <c r="Q15" s="414"/>
      <c r="R15" s="415"/>
    </row>
    <row r="16" spans="1:18" ht="28.5" customHeight="1">
      <c r="A16" s="19" t="s">
        <v>17</v>
      </c>
      <c r="B16" s="19" t="s">
        <v>18</v>
      </c>
      <c r="C16" s="20" t="s">
        <v>19</v>
      </c>
      <c r="D16" s="19" t="s">
        <v>20</v>
      </c>
      <c r="E16" s="19" t="s">
        <v>210</v>
      </c>
      <c r="F16" s="19" t="s">
        <v>22</v>
      </c>
      <c r="G16" s="21" t="s">
        <v>23</v>
      </c>
      <c r="H16" s="416" t="s">
        <v>211</v>
      </c>
      <c r="I16" s="417"/>
      <c r="J16" s="417"/>
      <c r="K16" s="418"/>
      <c r="L16" s="19" t="s">
        <v>212</v>
      </c>
      <c r="M16" s="437" t="s">
        <v>213</v>
      </c>
      <c r="N16" s="212" t="s">
        <v>214</v>
      </c>
      <c r="O16" s="416" t="s">
        <v>215</v>
      </c>
      <c r="P16" s="418"/>
      <c r="Q16" s="416" t="s">
        <v>16</v>
      </c>
      <c r="R16" s="418"/>
    </row>
    <row r="17" spans="1:18" ht="30" customHeight="1">
      <c r="A17" s="210" t="s">
        <v>26</v>
      </c>
      <c r="B17" s="214">
        <v>0.3</v>
      </c>
      <c r="C17" s="219" t="s">
        <v>27</v>
      </c>
      <c r="D17" s="24" t="s">
        <v>28</v>
      </c>
      <c r="E17" s="219">
        <v>4</v>
      </c>
      <c r="F17" s="219" t="s">
        <v>29</v>
      </c>
      <c r="G17" s="218" t="s">
        <v>30</v>
      </c>
      <c r="H17" s="25" t="s">
        <v>216</v>
      </c>
      <c r="I17" s="25" t="s">
        <v>217</v>
      </c>
      <c r="J17" s="25" t="s">
        <v>218</v>
      </c>
      <c r="K17" s="25" t="s">
        <v>219</v>
      </c>
      <c r="L17" s="29" t="s">
        <v>220</v>
      </c>
      <c r="M17" s="438"/>
      <c r="N17" s="213"/>
      <c r="O17" s="22" t="s">
        <v>221</v>
      </c>
      <c r="P17" s="22" t="s">
        <v>98</v>
      </c>
      <c r="Q17" s="22" t="s">
        <v>24</v>
      </c>
      <c r="R17" s="22" t="s">
        <v>25</v>
      </c>
    </row>
    <row r="18" spans="1:18" ht="45" customHeight="1">
      <c r="A18" s="210"/>
      <c r="B18" s="210"/>
      <c r="C18" s="220"/>
      <c r="D18" s="26" t="s">
        <v>31</v>
      </c>
      <c r="E18" s="220"/>
      <c r="F18" s="220"/>
      <c r="G18" s="218"/>
      <c r="H18" s="419">
        <f>1/E17</f>
        <v>0.25</v>
      </c>
      <c r="I18" s="419">
        <f>+'Seguimiento 2'!I18:I20</f>
        <v>0.25</v>
      </c>
      <c r="J18" s="419">
        <f>2/E17</f>
        <v>0.5</v>
      </c>
      <c r="K18" s="419"/>
      <c r="L18" s="424">
        <f>+H18+I18+J18</f>
        <v>1</v>
      </c>
      <c r="M18" s="424">
        <f>4*B17/E17</f>
        <v>0.3</v>
      </c>
      <c r="N18" s="427" t="s">
        <v>222</v>
      </c>
      <c r="O18" s="427" t="s">
        <v>223</v>
      </c>
      <c r="P18" s="219" t="s">
        <v>224</v>
      </c>
      <c r="Q18" s="427" t="s">
        <v>225</v>
      </c>
      <c r="R18" s="219"/>
    </row>
    <row r="19" spans="1:18" ht="35.25" customHeight="1">
      <c r="A19" s="210"/>
      <c r="B19" s="210"/>
      <c r="C19" s="220"/>
      <c r="D19" s="26" t="s">
        <v>32</v>
      </c>
      <c r="E19" s="220"/>
      <c r="F19" s="220"/>
      <c r="G19" s="218"/>
      <c r="H19" s="422"/>
      <c r="I19" s="422"/>
      <c r="J19" s="422"/>
      <c r="K19" s="422"/>
      <c r="L19" s="425"/>
      <c r="M19" s="425"/>
      <c r="N19" s="428"/>
      <c r="O19" s="428"/>
      <c r="P19" s="220"/>
      <c r="Q19" s="428"/>
      <c r="R19" s="220"/>
    </row>
    <row r="20" spans="1:18" ht="39.75" customHeight="1">
      <c r="A20" s="210"/>
      <c r="B20" s="210"/>
      <c r="C20" s="221"/>
      <c r="D20" s="26" t="s">
        <v>33</v>
      </c>
      <c r="E20" s="221"/>
      <c r="F20" s="221"/>
      <c r="G20" s="218"/>
      <c r="H20" s="423"/>
      <c r="I20" s="423"/>
      <c r="J20" s="423"/>
      <c r="K20" s="423"/>
      <c r="L20" s="426"/>
      <c r="M20" s="426"/>
      <c r="N20" s="429"/>
      <c r="O20" s="429"/>
      <c r="P20" s="221"/>
      <c r="Q20" s="429"/>
      <c r="R20" s="221"/>
    </row>
    <row r="21" spans="1:18" ht="56.25" customHeight="1">
      <c r="A21" s="211" t="s">
        <v>34</v>
      </c>
      <c r="B21" s="215">
        <v>0.4</v>
      </c>
      <c r="C21" s="219" t="s">
        <v>35</v>
      </c>
      <c r="D21" s="26" t="s">
        <v>226</v>
      </c>
      <c r="E21" s="219">
        <v>20</v>
      </c>
      <c r="F21" s="219" t="s">
        <v>37</v>
      </c>
      <c r="G21" s="219" t="s">
        <v>227</v>
      </c>
      <c r="H21" s="419">
        <f>7/25</f>
        <v>0.28000000000000003</v>
      </c>
      <c r="I21" s="434">
        <f>+'Seguimiento 2'!I21:I23</f>
        <v>0.35</v>
      </c>
      <c r="J21" s="419">
        <f>5/E21</f>
        <v>0.25</v>
      </c>
      <c r="K21" s="219"/>
      <c r="L21" s="434">
        <f>+H21+I21+J21+K21</f>
        <v>0.88</v>
      </c>
      <c r="M21" s="434">
        <f>+L21*B21</f>
        <v>0.35200000000000004</v>
      </c>
      <c r="N21" s="219"/>
      <c r="O21" s="219"/>
      <c r="P21" s="219"/>
      <c r="Q21" s="219"/>
      <c r="R21" s="219"/>
    </row>
    <row r="22" spans="1:18" ht="47.25" customHeight="1">
      <c r="A22" s="212"/>
      <c r="B22" s="216"/>
      <c r="C22" s="220"/>
      <c r="D22" s="26" t="s">
        <v>39</v>
      </c>
      <c r="E22" s="220"/>
      <c r="F22" s="220"/>
      <c r="G22" s="220"/>
      <c r="H22" s="422"/>
      <c r="I22" s="220"/>
      <c r="J22" s="422"/>
      <c r="K22" s="220"/>
      <c r="L22" s="435"/>
      <c r="M22" s="435"/>
      <c r="N22" s="220"/>
      <c r="O22" s="220"/>
      <c r="P22" s="220"/>
      <c r="Q22" s="220"/>
      <c r="R22" s="220"/>
    </row>
    <row r="23" spans="1:18" ht="57" customHeight="1">
      <c r="A23" s="213"/>
      <c r="B23" s="217"/>
      <c r="C23" s="221"/>
      <c r="D23" s="26" t="s">
        <v>41</v>
      </c>
      <c r="E23" s="220"/>
      <c r="F23" s="221"/>
      <c r="G23" s="221"/>
      <c r="H23" s="423"/>
      <c r="I23" s="221"/>
      <c r="J23" s="423"/>
      <c r="K23" s="221"/>
      <c r="L23" s="436"/>
      <c r="M23" s="436"/>
      <c r="N23" s="221"/>
      <c r="O23" s="221"/>
      <c r="P23" s="221"/>
      <c r="Q23" s="221"/>
      <c r="R23" s="221"/>
    </row>
    <row r="24" spans="1:18" ht="55.5" customHeight="1">
      <c r="A24" s="211" t="s">
        <v>43</v>
      </c>
      <c r="B24" s="215">
        <v>0.3</v>
      </c>
      <c r="C24" s="219" t="s">
        <v>44</v>
      </c>
      <c r="D24" s="26" t="s">
        <v>45</v>
      </c>
      <c r="E24" s="219">
        <v>15</v>
      </c>
      <c r="F24" s="219" t="s">
        <v>29</v>
      </c>
      <c r="G24" s="219" t="s">
        <v>42</v>
      </c>
      <c r="H24" s="419">
        <f>3/30</f>
        <v>0.1</v>
      </c>
      <c r="I24" s="434">
        <f>+'Seguimiento 2'!I24:I26</f>
        <v>0.33333333333333331</v>
      </c>
      <c r="J24" s="419">
        <f>6/E24</f>
        <v>0.4</v>
      </c>
      <c r="K24" s="219"/>
      <c r="L24" s="434">
        <f>+H24+I24+J24+K24</f>
        <v>0.83333333333333337</v>
      </c>
      <c r="M24" s="434">
        <f>14*B24/E24</f>
        <v>0.28000000000000003</v>
      </c>
      <c r="N24" s="219"/>
      <c r="O24" s="219"/>
      <c r="P24" s="219"/>
      <c r="Q24" s="219"/>
      <c r="R24" s="219"/>
    </row>
    <row r="25" spans="1:18" ht="39.75" customHeight="1">
      <c r="A25" s="212"/>
      <c r="B25" s="216"/>
      <c r="C25" s="220"/>
      <c r="D25" s="26" t="s">
        <v>46</v>
      </c>
      <c r="E25" s="220"/>
      <c r="F25" s="220"/>
      <c r="G25" s="220"/>
      <c r="H25" s="422"/>
      <c r="I25" s="220"/>
      <c r="J25" s="422"/>
      <c r="K25" s="220"/>
      <c r="L25" s="435"/>
      <c r="M25" s="435"/>
      <c r="N25" s="220"/>
      <c r="O25" s="220"/>
      <c r="P25" s="220"/>
      <c r="Q25" s="220"/>
      <c r="R25" s="220"/>
    </row>
    <row r="26" spans="1:18" ht="39" customHeight="1">
      <c r="A26" s="213"/>
      <c r="B26" s="217"/>
      <c r="C26" s="221"/>
      <c r="D26" s="26" t="s">
        <v>47</v>
      </c>
      <c r="E26" s="221"/>
      <c r="F26" s="221"/>
      <c r="G26" s="221"/>
      <c r="H26" s="423"/>
      <c r="I26" s="221"/>
      <c r="J26" s="423"/>
      <c r="K26" s="221"/>
      <c r="L26" s="436"/>
      <c r="M26" s="436"/>
      <c r="N26" s="221"/>
      <c r="O26" s="221"/>
      <c r="P26" s="221"/>
      <c r="Q26" s="221"/>
      <c r="R26" s="221"/>
    </row>
    <row r="27" spans="1:18" ht="33.75" customHeight="1">
      <c r="A27" s="22" t="s">
        <v>48</v>
      </c>
      <c r="B27" s="23">
        <f>SUM(B17:B26)</f>
        <v>1</v>
      </c>
      <c r="C27" s="23"/>
      <c r="D27" s="27"/>
      <c r="E27" s="27"/>
      <c r="F27" s="27"/>
      <c r="G27" s="26"/>
      <c r="H27" s="23">
        <f>SUM(H18:H26)</f>
        <v>0.63</v>
      </c>
      <c r="I27" s="23">
        <f>SUM(I18:I26)</f>
        <v>0.93333333333333335</v>
      </c>
      <c r="J27" s="23">
        <f>SUM(J18:J26)</f>
        <v>1.1499999999999999</v>
      </c>
      <c r="K27" s="27"/>
      <c r="L27" s="30">
        <f>SUM(L18:L26)/3</f>
        <v>0.9044444444444445</v>
      </c>
      <c r="M27" s="30">
        <f>SUM(M18:M26)</f>
        <v>0.93200000000000005</v>
      </c>
      <c r="N27" s="27"/>
      <c r="O27" s="27"/>
      <c r="P27" s="27"/>
      <c r="Q27" s="27"/>
      <c r="R27" s="27"/>
    </row>
    <row r="28" spans="1:18" ht="29.25" customHeight="1">
      <c r="A28" s="28"/>
    </row>
    <row r="29" spans="1:18" ht="20.25" customHeight="1">
      <c r="A29" s="28"/>
      <c r="D29" s="204"/>
      <c r="E29" s="205"/>
      <c r="F29" s="430"/>
      <c r="G29" s="431"/>
      <c r="H29" s="432"/>
      <c r="I29" s="53"/>
      <c r="J29" s="53"/>
      <c r="K29" s="53"/>
      <c r="L29" s="53"/>
      <c r="M29" s="53"/>
      <c r="N29" s="53"/>
      <c r="O29" s="53"/>
      <c r="P29" s="53"/>
      <c r="Q29" s="53"/>
      <c r="R29" s="53"/>
    </row>
    <row r="30" spans="1:18">
      <c r="A30" s="28"/>
      <c r="D30" s="207" t="s">
        <v>49</v>
      </c>
      <c r="E30" s="208"/>
      <c r="F30" s="39"/>
      <c r="G30" s="208" t="s">
        <v>50</v>
      </c>
      <c r="H30" s="209"/>
      <c r="I30" s="54"/>
      <c r="J30" s="54"/>
      <c r="K30" s="54"/>
      <c r="L30" s="54"/>
      <c r="M30" s="54"/>
      <c r="N30" s="54"/>
      <c r="O30" s="54"/>
      <c r="P30" s="54"/>
      <c r="Q30" s="54"/>
      <c r="R30" s="54"/>
    </row>
    <row r="31" spans="1:18">
      <c r="A31" s="28"/>
    </row>
    <row r="32" spans="1:18">
      <c r="A32" s="28"/>
      <c r="B32" s="433" t="s">
        <v>228</v>
      </c>
      <c r="C32" s="414"/>
      <c r="D32" s="414"/>
      <c r="E32" s="414"/>
      <c r="F32" s="414"/>
      <c r="G32" s="414"/>
      <c r="H32" s="415"/>
      <c r="I32" s="31"/>
      <c r="J32" s="31"/>
      <c r="K32" s="31"/>
      <c r="L32" s="31"/>
      <c r="M32" s="31"/>
      <c r="N32" s="31"/>
      <c r="O32" s="31"/>
      <c r="P32" s="31"/>
      <c r="Q32" s="31"/>
      <c r="R32" s="31"/>
    </row>
    <row r="33" spans="1:18" ht="42.75">
      <c r="A33" s="28"/>
      <c r="B33" s="40" t="s">
        <v>229</v>
      </c>
      <c r="C33" s="41" t="s">
        <v>230</v>
      </c>
      <c r="D33" s="42" t="s">
        <v>231</v>
      </c>
      <c r="E33" s="42" t="s">
        <v>232</v>
      </c>
      <c r="F33" s="42" t="s">
        <v>233</v>
      </c>
      <c r="G33" s="20" t="s">
        <v>234</v>
      </c>
      <c r="H33" s="20" t="s">
        <v>235</v>
      </c>
      <c r="I33" s="54"/>
      <c r="J33" s="54"/>
      <c r="K33" s="54"/>
      <c r="L33" s="54"/>
      <c r="M33" s="54"/>
      <c r="N33" s="54"/>
      <c r="O33" s="54"/>
      <c r="P33" s="54"/>
      <c r="Q33" s="54"/>
      <c r="R33" s="54"/>
    </row>
    <row r="34" spans="1:18" ht="105">
      <c r="B34" s="43" t="s">
        <v>236</v>
      </c>
      <c r="C34" s="26" t="s">
        <v>237</v>
      </c>
      <c r="D34" s="26" t="s">
        <v>238</v>
      </c>
      <c r="E34" s="44">
        <v>41807</v>
      </c>
      <c r="F34" s="26" t="s">
        <v>239</v>
      </c>
      <c r="H34" s="45"/>
    </row>
    <row r="35" spans="1:18" ht="42.75">
      <c r="B35" s="46" t="s">
        <v>240</v>
      </c>
      <c r="C35" s="47"/>
      <c r="D35" s="27"/>
      <c r="E35" s="27"/>
      <c r="F35" s="27"/>
      <c r="G35" s="27"/>
      <c r="H35" s="45"/>
    </row>
    <row r="36" spans="1:18">
      <c r="B36" s="48" t="s">
        <v>61</v>
      </c>
      <c r="C36" s="49"/>
      <c r="D36" s="27"/>
      <c r="E36" s="27"/>
      <c r="F36" s="27"/>
      <c r="G36" s="27"/>
      <c r="H36" s="45"/>
    </row>
    <row r="37" spans="1:18">
      <c r="B37" s="48" t="s">
        <v>241</v>
      </c>
      <c r="C37" s="49"/>
      <c r="D37" s="27"/>
      <c r="E37" s="27"/>
      <c r="F37" s="27"/>
      <c r="G37" s="27"/>
      <c r="H37" s="45"/>
    </row>
    <row r="38" spans="1:18">
      <c r="B38" s="38" t="s">
        <v>242</v>
      </c>
      <c r="C38" s="50"/>
      <c r="D38" s="51"/>
      <c r="E38" s="51"/>
      <c r="F38" s="51"/>
      <c r="G38" s="51"/>
      <c r="H38" s="52"/>
    </row>
  </sheetData>
  <mergeCells count="66">
    <mergeCell ref="R18:R20"/>
    <mergeCell ref="R21:R23"/>
    <mergeCell ref="R24:R26"/>
    <mergeCell ref="P18:P20"/>
    <mergeCell ref="P21:P23"/>
    <mergeCell ref="P24:P26"/>
    <mergeCell ref="Q18:Q20"/>
    <mergeCell ref="Q21:Q23"/>
    <mergeCell ref="Q24:Q26"/>
    <mergeCell ref="N21:N23"/>
    <mergeCell ref="N24:N26"/>
    <mergeCell ref="O18:O20"/>
    <mergeCell ref="O21:O23"/>
    <mergeCell ref="O24:O26"/>
    <mergeCell ref="L21:L23"/>
    <mergeCell ref="L24:L26"/>
    <mergeCell ref="M16:M17"/>
    <mergeCell ref="M18:M20"/>
    <mergeCell ref="M21:M23"/>
    <mergeCell ref="M24:M26"/>
    <mergeCell ref="J21:J23"/>
    <mergeCell ref="J24:J26"/>
    <mergeCell ref="K18:K20"/>
    <mergeCell ref="K21:K23"/>
    <mergeCell ref="K24:K26"/>
    <mergeCell ref="H21:H23"/>
    <mergeCell ref="H24:H26"/>
    <mergeCell ref="I18:I20"/>
    <mergeCell ref="I21:I23"/>
    <mergeCell ref="I24:I26"/>
    <mergeCell ref="F21:F23"/>
    <mergeCell ref="F24:F26"/>
    <mergeCell ref="G17:G20"/>
    <mergeCell ref="G21:G23"/>
    <mergeCell ref="G24:G26"/>
    <mergeCell ref="C21:C23"/>
    <mergeCell ref="C24:C26"/>
    <mergeCell ref="E17:E20"/>
    <mergeCell ref="E21:E23"/>
    <mergeCell ref="E24:E26"/>
    <mergeCell ref="A21:A23"/>
    <mergeCell ref="A24:A26"/>
    <mergeCell ref="B17:B20"/>
    <mergeCell ref="B21:B23"/>
    <mergeCell ref="B24:B26"/>
    <mergeCell ref="D29:E29"/>
    <mergeCell ref="F29:H29"/>
    <mergeCell ref="D30:E30"/>
    <mergeCell ref="G30:H30"/>
    <mergeCell ref="B32:H32"/>
    <mergeCell ref="B2:R2"/>
    <mergeCell ref="B3:E3"/>
    <mergeCell ref="A15:G15"/>
    <mergeCell ref="H15:R15"/>
    <mergeCell ref="H16:K16"/>
    <mergeCell ref="O16:P16"/>
    <mergeCell ref="Q16:R16"/>
    <mergeCell ref="C9:C10"/>
    <mergeCell ref="N16:N17"/>
    <mergeCell ref="A17:A20"/>
    <mergeCell ref="C17:C20"/>
    <mergeCell ref="F17:F20"/>
    <mergeCell ref="H18:H20"/>
    <mergeCell ref="J18:J20"/>
    <mergeCell ref="L18:L20"/>
    <mergeCell ref="N18:N20"/>
  </mergeCells>
  <conditionalFormatting sqref="L18">
    <cfRule type="cellIs" dxfId="2" priority="1" operator="greaterThan">
      <formula>100</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R38"/>
  <sheetViews>
    <sheetView topLeftCell="E10" zoomScale="80" zoomScaleNormal="80" zoomScalePageLayoutView="80" workbookViewId="0">
      <selection activeCell="A15" sqref="A15:G15"/>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4.85546875" style="18" customWidth="1"/>
    <col min="10" max="10" width="13" style="18" customWidth="1"/>
    <col min="11" max="11" width="13.42578125" style="18" customWidth="1"/>
    <col min="12" max="13" width="15.42578125" style="18" customWidth="1"/>
    <col min="14" max="14" width="45.7109375" style="18" customWidth="1"/>
    <col min="15" max="18" width="35.7109375" style="18" customWidth="1"/>
    <col min="19" max="16384" width="10.85546875" style="18"/>
  </cols>
  <sheetData>
    <row r="2" spans="1:18">
      <c r="B2" s="193" t="s">
        <v>203</v>
      </c>
      <c r="C2" s="193"/>
      <c r="D2" s="193"/>
      <c r="E2" s="193"/>
      <c r="F2" s="410"/>
      <c r="G2" s="410"/>
      <c r="H2" s="410"/>
      <c r="I2" s="410"/>
      <c r="J2" s="410"/>
      <c r="K2" s="410"/>
      <c r="L2" s="410"/>
      <c r="M2" s="410"/>
      <c r="N2" s="410"/>
      <c r="O2" s="410"/>
      <c r="P2" s="410"/>
      <c r="Q2" s="410"/>
      <c r="R2" s="410"/>
    </row>
    <row r="3" spans="1:18">
      <c r="B3" s="194" t="s">
        <v>1</v>
      </c>
      <c r="C3" s="194"/>
      <c r="D3" s="194"/>
      <c r="E3" s="194"/>
      <c r="F3" s="31"/>
      <c r="G3" s="31"/>
      <c r="H3" s="31"/>
      <c r="I3" s="31"/>
      <c r="J3" s="31"/>
      <c r="K3" s="31"/>
      <c r="L3" s="31"/>
      <c r="M3" s="31"/>
      <c r="N3" s="31"/>
      <c r="O3" s="31"/>
      <c r="P3" s="31"/>
      <c r="Q3" s="31"/>
      <c r="R3" s="31"/>
    </row>
    <row r="4" spans="1:18" ht="27" customHeight="1">
      <c r="C4" s="32" t="s">
        <v>2</v>
      </c>
      <c r="D4" s="27" t="str">
        <f>'Concertacion '!D4</f>
        <v xml:space="preserve">Departamento Administrativo de la Funcion Publica </v>
      </c>
    </row>
    <row r="5" spans="1:18">
      <c r="C5" s="32" t="s">
        <v>4</v>
      </c>
      <c r="D5" s="27" t="str">
        <f>'Concertacion '!D5</f>
        <v xml:space="preserve">Direccion de Empleo Publico </v>
      </c>
    </row>
    <row r="6" spans="1:18">
      <c r="C6" s="33" t="s">
        <v>6</v>
      </c>
      <c r="D6" s="27" t="str">
        <f>'Concertacion '!D6</f>
        <v>Alex Rios</v>
      </c>
    </row>
    <row r="7" spans="1:18">
      <c r="C7" s="33" t="s">
        <v>8</v>
      </c>
      <c r="D7" s="27" t="str">
        <f>'Concertacion '!D7</f>
        <v>Daniel Gomez</v>
      </c>
    </row>
    <row r="8" spans="1:18">
      <c r="C8" s="33" t="s">
        <v>204</v>
      </c>
      <c r="D8" s="34">
        <v>41715</v>
      </c>
      <c r="F8" s="35"/>
    </row>
    <row r="9" spans="1:18">
      <c r="C9" s="203" t="s">
        <v>205</v>
      </c>
      <c r="D9" s="27" t="s">
        <v>206</v>
      </c>
      <c r="G9" s="35"/>
    </row>
    <row r="10" spans="1:18">
      <c r="C10" s="203"/>
      <c r="D10" s="27" t="s">
        <v>13</v>
      </c>
    </row>
    <row r="11" spans="1:18">
      <c r="C11" s="32" t="s">
        <v>207</v>
      </c>
      <c r="D11" s="27" t="s">
        <v>245</v>
      </c>
    </row>
    <row r="12" spans="1:18">
      <c r="C12" s="32"/>
      <c r="D12" s="27" t="s">
        <v>13</v>
      </c>
    </row>
    <row r="13" spans="1:18">
      <c r="D13" s="36"/>
    </row>
    <row r="15" spans="1:18">
      <c r="A15" s="411" t="s">
        <v>14</v>
      </c>
      <c r="B15" s="412"/>
      <c r="C15" s="412"/>
      <c r="D15" s="412"/>
      <c r="E15" s="412"/>
      <c r="F15" s="412"/>
      <c r="G15" s="412"/>
      <c r="H15" s="413" t="s">
        <v>209</v>
      </c>
      <c r="I15" s="414"/>
      <c r="J15" s="414"/>
      <c r="K15" s="414"/>
      <c r="L15" s="414"/>
      <c r="M15" s="414"/>
      <c r="N15" s="414"/>
      <c r="O15" s="414"/>
      <c r="P15" s="414"/>
      <c r="Q15" s="414"/>
      <c r="R15" s="415"/>
    </row>
    <row r="16" spans="1:18" ht="28.5" customHeight="1">
      <c r="A16" s="19" t="s">
        <v>17</v>
      </c>
      <c r="B16" s="19" t="s">
        <v>18</v>
      </c>
      <c r="C16" s="20" t="s">
        <v>19</v>
      </c>
      <c r="D16" s="19" t="s">
        <v>20</v>
      </c>
      <c r="E16" s="19" t="s">
        <v>210</v>
      </c>
      <c r="F16" s="19" t="s">
        <v>22</v>
      </c>
      <c r="G16" s="21" t="s">
        <v>23</v>
      </c>
      <c r="H16" s="416" t="s">
        <v>211</v>
      </c>
      <c r="I16" s="417"/>
      <c r="J16" s="417"/>
      <c r="K16" s="418"/>
      <c r="L16" s="19" t="s">
        <v>212</v>
      </c>
      <c r="M16" s="437" t="s">
        <v>213</v>
      </c>
      <c r="N16" s="212" t="s">
        <v>214</v>
      </c>
      <c r="O16" s="416" t="s">
        <v>215</v>
      </c>
      <c r="P16" s="418"/>
      <c r="Q16" s="416" t="s">
        <v>16</v>
      </c>
      <c r="R16" s="418"/>
    </row>
    <row r="17" spans="1:18" ht="30" customHeight="1">
      <c r="A17" s="210" t="s">
        <v>26</v>
      </c>
      <c r="B17" s="214">
        <v>0.3</v>
      </c>
      <c r="C17" s="219" t="s">
        <v>27</v>
      </c>
      <c r="D17" s="24" t="s">
        <v>28</v>
      </c>
      <c r="E17" s="219">
        <v>4</v>
      </c>
      <c r="F17" s="219" t="s">
        <v>29</v>
      </c>
      <c r="G17" s="218" t="s">
        <v>30</v>
      </c>
      <c r="H17" s="25" t="s">
        <v>216</v>
      </c>
      <c r="I17" s="25" t="s">
        <v>217</v>
      </c>
      <c r="J17" s="25" t="s">
        <v>218</v>
      </c>
      <c r="K17" s="25" t="s">
        <v>219</v>
      </c>
      <c r="L17" s="29" t="s">
        <v>220</v>
      </c>
      <c r="M17" s="438"/>
      <c r="N17" s="213"/>
      <c r="O17" s="22" t="s">
        <v>221</v>
      </c>
      <c r="P17" s="22" t="s">
        <v>98</v>
      </c>
      <c r="Q17" s="22" t="s">
        <v>24</v>
      </c>
      <c r="R17" s="22" t="s">
        <v>25</v>
      </c>
    </row>
    <row r="18" spans="1:18" ht="45" customHeight="1">
      <c r="A18" s="210"/>
      <c r="B18" s="210"/>
      <c r="C18" s="220"/>
      <c r="D18" s="26" t="s">
        <v>31</v>
      </c>
      <c r="E18" s="220"/>
      <c r="F18" s="220"/>
      <c r="G18" s="218"/>
      <c r="H18" s="419">
        <f>1/E17</f>
        <v>0.25</v>
      </c>
      <c r="I18" s="419">
        <f>+'Seguimiento 2'!I18:I20</f>
        <v>0.25</v>
      </c>
      <c r="J18" s="419">
        <f>+'Seguimiento 3'!J18:J20</f>
        <v>0.5</v>
      </c>
      <c r="K18" s="419">
        <v>0</v>
      </c>
      <c r="L18" s="424">
        <f>+H18+I18+J18+K18</f>
        <v>1</v>
      </c>
      <c r="M18" s="424">
        <f>4*B17/E17</f>
        <v>0.3</v>
      </c>
      <c r="N18" s="427" t="s">
        <v>222</v>
      </c>
      <c r="O18" s="427" t="s">
        <v>223</v>
      </c>
      <c r="P18" s="219" t="s">
        <v>224</v>
      </c>
      <c r="Q18" s="427" t="s">
        <v>225</v>
      </c>
      <c r="R18" s="219"/>
    </row>
    <row r="19" spans="1:18" ht="35.25" customHeight="1">
      <c r="A19" s="210"/>
      <c r="B19" s="210"/>
      <c r="C19" s="220"/>
      <c r="D19" s="26" t="s">
        <v>32</v>
      </c>
      <c r="E19" s="220"/>
      <c r="F19" s="220"/>
      <c r="G19" s="218"/>
      <c r="H19" s="422"/>
      <c r="I19" s="422"/>
      <c r="J19" s="422"/>
      <c r="K19" s="422"/>
      <c r="L19" s="425"/>
      <c r="M19" s="425"/>
      <c r="N19" s="428"/>
      <c r="O19" s="428"/>
      <c r="P19" s="220"/>
      <c r="Q19" s="428"/>
      <c r="R19" s="220"/>
    </row>
    <row r="20" spans="1:18" ht="39.75" customHeight="1">
      <c r="A20" s="210"/>
      <c r="B20" s="210"/>
      <c r="C20" s="221"/>
      <c r="D20" s="26" t="s">
        <v>33</v>
      </c>
      <c r="E20" s="221"/>
      <c r="F20" s="221"/>
      <c r="G20" s="218"/>
      <c r="H20" s="423"/>
      <c r="I20" s="423"/>
      <c r="J20" s="423"/>
      <c r="K20" s="423"/>
      <c r="L20" s="426"/>
      <c r="M20" s="426"/>
      <c r="N20" s="429"/>
      <c r="O20" s="429"/>
      <c r="P20" s="221"/>
      <c r="Q20" s="429"/>
      <c r="R20" s="221"/>
    </row>
    <row r="21" spans="1:18" ht="56.25" customHeight="1">
      <c r="A21" s="211" t="s">
        <v>34</v>
      </c>
      <c r="B21" s="215">
        <v>0.4</v>
      </c>
      <c r="C21" s="219" t="s">
        <v>35</v>
      </c>
      <c r="D21" s="26" t="s">
        <v>226</v>
      </c>
      <c r="E21" s="219">
        <v>20</v>
      </c>
      <c r="F21" s="219" t="s">
        <v>37</v>
      </c>
      <c r="G21" s="219" t="s">
        <v>227</v>
      </c>
      <c r="H21" s="419">
        <f>7/25</f>
        <v>0.28000000000000003</v>
      </c>
      <c r="I21" s="434">
        <f>+'Seguimiento 2'!I21:I23</f>
        <v>0.35</v>
      </c>
      <c r="J21" s="434">
        <f>+'Seguimiento 3'!J21:J23</f>
        <v>0.25</v>
      </c>
      <c r="K21" s="419">
        <f>8/E21</f>
        <v>0.4</v>
      </c>
      <c r="L21" s="434">
        <f>+H21+I21+J21+K21</f>
        <v>1.28</v>
      </c>
      <c r="M21" s="434">
        <f>22*B21/E21</f>
        <v>0.44000000000000006</v>
      </c>
      <c r="N21" s="219"/>
      <c r="O21" s="219"/>
      <c r="P21" s="219"/>
      <c r="Q21" s="219"/>
      <c r="R21" s="223"/>
    </row>
    <row r="22" spans="1:18" ht="47.25" customHeight="1">
      <c r="A22" s="212"/>
      <c r="B22" s="216"/>
      <c r="C22" s="220"/>
      <c r="D22" s="26" t="s">
        <v>39</v>
      </c>
      <c r="E22" s="220"/>
      <c r="F22" s="220"/>
      <c r="G22" s="220"/>
      <c r="H22" s="422"/>
      <c r="I22" s="220"/>
      <c r="J22" s="220"/>
      <c r="K22" s="422"/>
      <c r="L22" s="435"/>
      <c r="M22" s="435"/>
      <c r="N22" s="220"/>
      <c r="O22" s="220"/>
      <c r="P22" s="220"/>
      <c r="Q22" s="220"/>
      <c r="R22" s="224"/>
    </row>
    <row r="23" spans="1:18" ht="57" customHeight="1">
      <c r="A23" s="213"/>
      <c r="B23" s="217"/>
      <c r="C23" s="221"/>
      <c r="D23" s="26" t="s">
        <v>41</v>
      </c>
      <c r="E23" s="220"/>
      <c r="F23" s="221"/>
      <c r="G23" s="221"/>
      <c r="H23" s="423"/>
      <c r="I23" s="221"/>
      <c r="J23" s="221"/>
      <c r="K23" s="423"/>
      <c r="L23" s="436"/>
      <c r="M23" s="436"/>
      <c r="N23" s="221"/>
      <c r="O23" s="221"/>
      <c r="P23" s="221"/>
      <c r="Q23" s="221"/>
      <c r="R23" s="225"/>
    </row>
    <row r="24" spans="1:18" ht="55.5" customHeight="1">
      <c r="A24" s="211" t="s">
        <v>43</v>
      </c>
      <c r="B24" s="215">
        <v>0.3</v>
      </c>
      <c r="C24" s="219" t="s">
        <v>44</v>
      </c>
      <c r="D24" s="26" t="s">
        <v>45</v>
      </c>
      <c r="E24" s="219">
        <v>15</v>
      </c>
      <c r="F24" s="219" t="s">
        <v>29</v>
      </c>
      <c r="G24" s="219" t="s">
        <v>42</v>
      </c>
      <c r="H24" s="419">
        <f>3/30</f>
        <v>0.1</v>
      </c>
      <c r="I24" s="434">
        <f>+'Seguimiento 2'!I24:I26</f>
        <v>0.33333333333333331</v>
      </c>
      <c r="J24" s="434">
        <f>+'Seguimiento 3'!J24:J26</f>
        <v>0.4</v>
      </c>
      <c r="K24" s="419">
        <f>1/E24</f>
        <v>6.6666666666666666E-2</v>
      </c>
      <c r="L24" s="434">
        <f>+H24+I24+J24+K24</f>
        <v>0.9</v>
      </c>
      <c r="M24" s="434">
        <f>15*B24/E24</f>
        <v>0.3</v>
      </c>
      <c r="N24" s="219"/>
      <c r="O24" s="219"/>
      <c r="P24" s="219"/>
      <c r="Q24" s="219"/>
      <c r="R24" s="219"/>
    </row>
    <row r="25" spans="1:18" ht="39.75" customHeight="1">
      <c r="A25" s="212"/>
      <c r="B25" s="216"/>
      <c r="C25" s="220"/>
      <c r="D25" s="26" t="s">
        <v>46</v>
      </c>
      <c r="E25" s="220"/>
      <c r="F25" s="220"/>
      <c r="G25" s="220"/>
      <c r="H25" s="422"/>
      <c r="I25" s="220"/>
      <c r="J25" s="220"/>
      <c r="K25" s="422"/>
      <c r="L25" s="435"/>
      <c r="M25" s="435"/>
      <c r="N25" s="220"/>
      <c r="O25" s="220"/>
      <c r="P25" s="220"/>
      <c r="Q25" s="220"/>
      <c r="R25" s="220"/>
    </row>
    <row r="26" spans="1:18" ht="39" customHeight="1">
      <c r="A26" s="213"/>
      <c r="B26" s="217"/>
      <c r="C26" s="221"/>
      <c r="D26" s="26" t="s">
        <v>47</v>
      </c>
      <c r="E26" s="221"/>
      <c r="F26" s="221"/>
      <c r="G26" s="221"/>
      <c r="H26" s="423"/>
      <c r="I26" s="221"/>
      <c r="J26" s="221"/>
      <c r="K26" s="423"/>
      <c r="L26" s="436"/>
      <c r="M26" s="436"/>
      <c r="N26" s="221"/>
      <c r="O26" s="221"/>
      <c r="P26" s="221"/>
      <c r="Q26" s="221"/>
      <c r="R26" s="221"/>
    </row>
    <row r="27" spans="1:18" ht="33.75" customHeight="1">
      <c r="A27" s="22" t="s">
        <v>48</v>
      </c>
      <c r="B27" s="23">
        <f>SUM(B17:B26)</f>
        <v>1</v>
      </c>
      <c r="C27" s="23"/>
      <c r="D27" s="27"/>
      <c r="E27" s="27"/>
      <c r="F27" s="27"/>
      <c r="G27" s="26"/>
      <c r="H27" s="23">
        <f>SUM(H18:H26)</f>
        <v>0.63</v>
      </c>
      <c r="I27" s="23">
        <f>SUM(I18:I26)</f>
        <v>0.93333333333333335</v>
      </c>
      <c r="J27" s="23">
        <f>SUM(J18:J26)</f>
        <v>1.1499999999999999</v>
      </c>
      <c r="K27" s="23">
        <f>SUM(K18:K26)</f>
        <v>0.46666666666666667</v>
      </c>
      <c r="L27" s="30">
        <f>SUM(L18:L26)/3</f>
        <v>1.06</v>
      </c>
      <c r="M27" s="30">
        <f>SUM(M18:M26)</f>
        <v>1.04</v>
      </c>
      <c r="N27" s="27"/>
      <c r="O27" s="27"/>
      <c r="P27" s="27"/>
      <c r="Q27" s="27"/>
      <c r="R27" s="27"/>
    </row>
    <row r="28" spans="1:18" ht="29.25" customHeight="1">
      <c r="A28" s="28"/>
    </row>
    <row r="29" spans="1:18" ht="20.25" customHeight="1">
      <c r="A29" s="28"/>
      <c r="D29" s="204"/>
      <c r="E29" s="205"/>
      <c r="F29" s="430"/>
      <c r="G29" s="431"/>
      <c r="H29" s="432"/>
      <c r="I29" s="53"/>
      <c r="J29" s="53"/>
      <c r="K29" s="53"/>
      <c r="L29" s="53"/>
      <c r="M29" s="53"/>
      <c r="N29" s="53"/>
      <c r="O29" s="53"/>
      <c r="P29" s="53"/>
      <c r="Q29" s="53"/>
      <c r="R29" s="53"/>
    </row>
    <row r="30" spans="1:18">
      <c r="A30" s="28"/>
      <c r="D30" s="207" t="s">
        <v>49</v>
      </c>
      <c r="E30" s="208"/>
      <c r="F30" s="39"/>
      <c r="G30" s="208" t="s">
        <v>50</v>
      </c>
      <c r="H30" s="209"/>
      <c r="I30" s="54"/>
      <c r="J30" s="54"/>
      <c r="K30" s="54"/>
      <c r="L30" s="54"/>
      <c r="M30" s="54"/>
      <c r="N30" s="54"/>
      <c r="O30" s="54"/>
      <c r="P30" s="54"/>
      <c r="Q30" s="54"/>
      <c r="R30" s="54"/>
    </row>
    <row r="31" spans="1:18">
      <c r="A31" s="28"/>
    </row>
    <row r="32" spans="1:18">
      <c r="A32" s="28"/>
      <c r="B32" s="433" t="s">
        <v>228</v>
      </c>
      <c r="C32" s="414"/>
      <c r="D32" s="414"/>
      <c r="E32" s="414"/>
      <c r="F32" s="414"/>
      <c r="G32" s="414"/>
      <c r="H32" s="415"/>
      <c r="I32" s="31"/>
      <c r="J32" s="31"/>
      <c r="K32" s="31"/>
      <c r="L32" s="31"/>
      <c r="M32" s="31"/>
      <c r="N32" s="31"/>
      <c r="O32" s="31"/>
      <c r="P32" s="31"/>
      <c r="Q32" s="31"/>
      <c r="R32" s="31"/>
    </row>
    <row r="33" spans="1:18" ht="42.75">
      <c r="A33" s="28"/>
      <c r="B33" s="40" t="s">
        <v>229</v>
      </c>
      <c r="C33" s="41" t="s">
        <v>230</v>
      </c>
      <c r="D33" s="42" t="s">
        <v>231</v>
      </c>
      <c r="E33" s="42" t="s">
        <v>232</v>
      </c>
      <c r="F33" s="42" t="s">
        <v>233</v>
      </c>
      <c r="G33" s="20" t="s">
        <v>234</v>
      </c>
      <c r="H33" s="20" t="s">
        <v>235</v>
      </c>
      <c r="I33" s="54"/>
      <c r="J33" s="54"/>
      <c r="K33" s="54"/>
      <c r="L33" s="54"/>
      <c r="M33" s="54"/>
      <c r="N33" s="54"/>
      <c r="O33" s="54"/>
      <c r="P33" s="54"/>
      <c r="Q33" s="54"/>
      <c r="R33" s="54"/>
    </row>
    <row r="34" spans="1:18" ht="105">
      <c r="B34" s="43" t="s">
        <v>236</v>
      </c>
      <c r="C34" s="26" t="s">
        <v>237</v>
      </c>
      <c r="D34" s="26" t="s">
        <v>238</v>
      </c>
      <c r="E34" s="44">
        <v>41807</v>
      </c>
      <c r="F34" s="26" t="s">
        <v>239</v>
      </c>
      <c r="H34" s="45"/>
    </row>
    <row r="35" spans="1:18" ht="42.75">
      <c r="B35" s="46" t="s">
        <v>240</v>
      </c>
      <c r="C35" s="47"/>
      <c r="D35" s="27"/>
      <c r="E35" s="27"/>
      <c r="F35" s="27"/>
      <c r="G35" s="27"/>
      <c r="H35" s="45"/>
    </row>
    <row r="36" spans="1:18">
      <c r="B36" s="48" t="s">
        <v>61</v>
      </c>
      <c r="C36" s="49"/>
      <c r="D36" s="27"/>
      <c r="E36" s="27"/>
      <c r="F36" s="27"/>
      <c r="G36" s="27"/>
      <c r="H36" s="45"/>
    </row>
    <row r="37" spans="1:18">
      <c r="B37" s="48" t="s">
        <v>241</v>
      </c>
      <c r="C37" s="49"/>
      <c r="D37" s="27"/>
      <c r="E37" s="27"/>
      <c r="F37" s="27"/>
      <c r="G37" s="27"/>
      <c r="H37" s="45"/>
    </row>
    <row r="38" spans="1:18">
      <c r="B38" s="38" t="s">
        <v>242</v>
      </c>
      <c r="C38" s="50"/>
      <c r="D38" s="51"/>
      <c r="E38" s="51"/>
      <c r="F38" s="51"/>
      <c r="G38" s="51"/>
      <c r="H38" s="52"/>
    </row>
  </sheetData>
  <mergeCells count="66">
    <mergeCell ref="R18:R20"/>
    <mergeCell ref="R21:R23"/>
    <mergeCell ref="R24:R26"/>
    <mergeCell ref="P18:P20"/>
    <mergeCell ref="P21:P23"/>
    <mergeCell ref="P24:P26"/>
    <mergeCell ref="Q18:Q20"/>
    <mergeCell ref="Q21:Q23"/>
    <mergeCell ref="Q24:Q26"/>
    <mergeCell ref="N21:N23"/>
    <mergeCell ref="N24:N26"/>
    <mergeCell ref="O18:O20"/>
    <mergeCell ref="O21:O23"/>
    <mergeCell ref="O24:O26"/>
    <mergeCell ref="L21:L23"/>
    <mergeCell ref="L24:L26"/>
    <mergeCell ref="M16:M17"/>
    <mergeCell ref="M18:M20"/>
    <mergeCell ref="M21:M23"/>
    <mergeCell ref="M24:M26"/>
    <mergeCell ref="J21:J23"/>
    <mergeCell ref="J24:J26"/>
    <mergeCell ref="K18:K20"/>
    <mergeCell ref="K21:K23"/>
    <mergeCell ref="K24:K26"/>
    <mergeCell ref="H21:H23"/>
    <mergeCell ref="H24:H26"/>
    <mergeCell ref="I18:I20"/>
    <mergeCell ref="I21:I23"/>
    <mergeCell ref="I24:I26"/>
    <mergeCell ref="F21:F23"/>
    <mergeCell ref="F24:F26"/>
    <mergeCell ref="G17:G20"/>
    <mergeCell ref="G21:G23"/>
    <mergeCell ref="G24:G26"/>
    <mergeCell ref="C21:C23"/>
    <mergeCell ref="C24:C26"/>
    <mergeCell ref="E17:E20"/>
    <mergeCell ref="E21:E23"/>
    <mergeCell ref="E24:E26"/>
    <mergeCell ref="A21:A23"/>
    <mergeCell ref="A24:A26"/>
    <mergeCell ref="B17:B20"/>
    <mergeCell ref="B21:B23"/>
    <mergeCell ref="B24:B26"/>
    <mergeCell ref="D29:E29"/>
    <mergeCell ref="F29:H29"/>
    <mergeCell ref="D30:E30"/>
    <mergeCell ref="G30:H30"/>
    <mergeCell ref="B32:H32"/>
    <mergeCell ref="B2:R2"/>
    <mergeCell ref="B3:E3"/>
    <mergeCell ref="A15:G15"/>
    <mergeCell ref="H15:R15"/>
    <mergeCell ref="H16:K16"/>
    <mergeCell ref="O16:P16"/>
    <mergeCell ref="Q16:R16"/>
    <mergeCell ref="C9:C10"/>
    <mergeCell ref="N16:N17"/>
    <mergeCell ref="A17:A20"/>
    <mergeCell ref="C17:C20"/>
    <mergeCell ref="F17:F20"/>
    <mergeCell ref="H18:H20"/>
    <mergeCell ref="J18:J20"/>
    <mergeCell ref="L18:L20"/>
    <mergeCell ref="N18:N20"/>
  </mergeCells>
  <conditionalFormatting sqref="L18">
    <cfRule type="cellIs" dxfId="1" priority="1" operator="greaterThan">
      <formula>100</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64454E78071C0459250C931E6372AB4" ma:contentTypeVersion="11" ma:contentTypeDescription="Crear nuevo documento." ma:contentTypeScope="" ma:versionID="90bcc038fac5bcb535342d9d90d74c18">
  <xsd:schema xmlns:xsd="http://www.w3.org/2001/XMLSchema" xmlns:xs="http://www.w3.org/2001/XMLSchema" xmlns:p="http://schemas.microsoft.com/office/2006/metadata/properties" xmlns:ns3="e005b361-1b45-4344-bcf3-bcf64b9ffc1f" xmlns:ns4="3a6ebed4-ca78-4498-ac91-6b1043cf37bf" targetNamespace="http://schemas.microsoft.com/office/2006/metadata/properties" ma:root="true" ma:fieldsID="135230dc8f13cd608f581259e65a9b13" ns3:_="" ns4:_="">
    <xsd:import namespace="e005b361-1b45-4344-bcf3-bcf64b9ffc1f"/>
    <xsd:import namespace="3a6ebed4-ca78-4498-ac91-6b1043cf37bf"/>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5b361-1b45-4344-bcf3-bcf64b9ffc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6ebed4-ca78-4498-ac91-6b1043cf37bf"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EE9319-DB54-4F9B-A90A-949AA33C463B}">
  <ds:schemaRefs/>
</ds:datastoreItem>
</file>

<file path=customXml/itemProps2.xml><?xml version="1.0" encoding="utf-8"?>
<ds:datastoreItem xmlns:ds="http://schemas.openxmlformats.org/officeDocument/2006/customXml" ds:itemID="{620DCF19-EACF-426F-9969-2CB170FF1E15}">
  <ds:schemaRefs/>
</ds:datastoreItem>
</file>

<file path=customXml/itemProps3.xml><?xml version="1.0" encoding="utf-8"?>
<ds:datastoreItem xmlns:ds="http://schemas.openxmlformats.org/officeDocument/2006/customXml" ds:itemID="{31C78106-F403-430B-B850-41F666563853}">
  <ds:schemaRefs>
    <ds:schemaRef ds:uri="http://schemas.microsoft.com/office/2006/documentManagement/types"/>
    <ds:schemaRef ds:uri="3a6ebed4-ca78-4498-ac91-6b1043cf37bf"/>
    <ds:schemaRef ds:uri="http://schemas.openxmlformats.org/package/2006/metadata/core-properties"/>
    <ds:schemaRef ds:uri="http://purl.org/dc/elements/1.1/"/>
    <ds:schemaRef ds:uri="e005b361-1b45-4344-bcf3-bcf64b9ffc1f"/>
    <ds:schemaRef ds:uri="http://purl.org/dc/terms/"/>
    <ds:schemaRef ds:uri="http://schemas.microsoft.com/office/infopath/2007/PartnerControl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Concertacion </vt:lpstr>
      <vt:lpstr>Instructivo de diligenciamiento</vt:lpstr>
      <vt:lpstr>ANEXO 1</vt:lpstr>
      <vt:lpstr>Instructivo Anexo 2</vt:lpstr>
      <vt:lpstr>ANEXO 2</vt:lpstr>
      <vt:lpstr>ANEXO 3</vt:lpstr>
      <vt:lpstr>Seguimiento 2</vt:lpstr>
      <vt:lpstr>Seguimiento 3</vt:lpstr>
      <vt:lpstr>Seguimiento 4</vt:lpstr>
      <vt:lpstr>Final</vt:lpstr>
      <vt:lpstr>Componente de Gestion Adicional</vt:lpstr>
      <vt:lpstr>Instructivo</vt:lpstr>
      <vt:lpstr>'ANEXO 1'!Área_de_impresión</vt:lpstr>
      <vt:lpstr>'ANEXO 2'!Área_de_impresión</vt:lpstr>
      <vt:lpstr>'ANEXO 3'!Área_de_impresión</vt:lpstr>
      <vt:lpstr>'Componente de Gestion Adicional'!Área_de_impresión</vt:lpstr>
      <vt:lpstr>'Instructivo Anexo 2'!Área_de_impresión</vt:lpstr>
      <vt:lpstr>'Instructivo de diligenciamiento'!Área_de_impresión</vt:lpstr>
    </vt:vector>
  </TitlesOfParts>
  <Company>Departamento Administrativo de la Función Pública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Anexo_1_Concertación_seguimiento_retroalimentación_y_evaluación_de_compromisos_gerenciales</dc:title>
  <dc:creator>Jeimy Paola Ortiz Gracia</dc:creator>
  <cp:keywords>servidores públicos,gerentes,gobierno</cp:keywords>
  <cp:lastModifiedBy>Raquel Eliana Martinez Amaya</cp:lastModifiedBy>
  <dcterms:created xsi:type="dcterms:W3CDTF">2014-03-17T17:12:00Z</dcterms:created>
  <dcterms:modified xsi:type="dcterms:W3CDTF">2026-03-12T17:12:14Z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0x010100364454E78071C0459250C931E6372AB4</vt:lpwstr>
  </property>
  <property fmtid="{D5CDD505-2E9C-101B-9397-08002B2CF9AE}" pid="3" name="ICV">
    <vt:lpwstr>C3F407F3F98E4B65AAF69EC64BDAEFE6_13</vt:lpwstr>
  </property>
  <property fmtid="{D5CDD505-2E9C-101B-9397-08002B2CF9AE}" pid="4" name="KSOProductBuildVer">
    <vt:lpwstr>2058-12.2.0.20326</vt:lpwstr>
  </property>
</Properties>
</file>