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72.26.1.6\Talento Humano\2025\40. ACUERDOS DE GESTION\EVALUACIONES\evaluacion segundo semestre\DEFINITIVOS CON FIRMA DIREC\"/>
    </mc:Choice>
  </mc:AlternateContent>
  <xr:revisionPtr revIDLastSave="0" documentId="8_{AEE27B34-42BA-446C-BD1C-50CEAF8DCE5E}" xr6:coauthVersionLast="47" xr6:coauthVersionMax="47" xr10:uidLastSave="{00000000-0000-0000-0000-000000000000}"/>
  <bookViews>
    <workbookView xWindow="-120" yWindow="-120" windowWidth="19440" windowHeight="14880" tabRatio="712" firstSheet="1" activeTab="2"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1'!$A$1:$R$25</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25" l="1"/>
  <c r="F54" i="25"/>
  <c r="E54" i="25"/>
  <c r="G48" i="25"/>
  <c r="F48" i="25"/>
  <c r="E48" i="25"/>
  <c r="G41" i="25"/>
  <c r="F41" i="25"/>
  <c r="E41" i="25"/>
  <c r="G34" i="25"/>
  <c r="F34" i="25"/>
  <c r="E34" i="25"/>
  <c r="G21" i="25"/>
  <c r="F21" i="25"/>
  <c r="E21" i="25"/>
  <c r="E13" i="26"/>
  <c r="M18" i="12" l="1"/>
  <c r="J18" i="12"/>
  <c r="J16" i="9" l="1"/>
  <c r="I16" i="9"/>
  <c r="B16" i="9"/>
  <c r="M13" i="9"/>
  <c r="K13" i="9"/>
  <c r="H13" i="9"/>
  <c r="L13" i="9" s="1"/>
  <c r="M10" i="9"/>
  <c r="K10" i="9"/>
  <c r="K16" i="9" s="1"/>
  <c r="H10" i="9"/>
  <c r="L10" i="9" s="1"/>
  <c r="M7" i="9"/>
  <c r="M16" i="9" s="1"/>
  <c r="H7" i="9"/>
  <c r="L7" i="9" s="1"/>
  <c r="M27" i="7"/>
  <c r="K27" i="7"/>
  <c r="B27" i="7"/>
  <c r="M24" i="7"/>
  <c r="K24" i="7"/>
  <c r="J24" i="7"/>
  <c r="I24" i="7"/>
  <c r="H24" i="7"/>
  <c r="L24" i="7" s="1"/>
  <c r="M21" i="7"/>
  <c r="K21" i="7"/>
  <c r="J21" i="7"/>
  <c r="I21" i="7"/>
  <c r="H21" i="7"/>
  <c r="L21" i="7" s="1"/>
  <c r="M18" i="7"/>
  <c r="J18" i="7"/>
  <c r="J27" i="7" s="1"/>
  <c r="I18" i="7"/>
  <c r="I27" i="7" s="1"/>
  <c r="H18" i="7"/>
  <c r="L18" i="7" s="1"/>
  <c r="D7" i="7"/>
  <c r="D6" i="7"/>
  <c r="D5" i="7"/>
  <c r="D4" i="7"/>
  <c r="B27" i="6"/>
  <c r="M24" i="6"/>
  <c r="J24" i="6"/>
  <c r="I24" i="6"/>
  <c r="L24" i="6" s="1"/>
  <c r="H24" i="6"/>
  <c r="H27" i="6" s="1"/>
  <c r="J21" i="6"/>
  <c r="I21" i="6"/>
  <c r="L21" i="6" s="1"/>
  <c r="M21" i="6" s="1"/>
  <c r="M27" i="6" s="1"/>
  <c r="H21" i="6"/>
  <c r="M18" i="6"/>
  <c r="J18" i="6"/>
  <c r="J27" i="6" s="1"/>
  <c r="I18" i="6"/>
  <c r="I27" i="6" s="1"/>
  <c r="H18" i="6"/>
  <c r="D7" i="6"/>
  <c r="D6" i="6"/>
  <c r="D5" i="6"/>
  <c r="D4" i="6"/>
  <c r="H27" i="5"/>
  <c r="B27" i="5"/>
  <c r="M24" i="5"/>
  <c r="M27" i="5" s="1"/>
  <c r="L24" i="5"/>
  <c r="I24" i="5"/>
  <c r="M21" i="5"/>
  <c r="I21" i="5"/>
  <c r="L21" i="5" s="1"/>
  <c r="M18" i="5"/>
  <c r="I18" i="5"/>
  <c r="I27" i="5" s="1"/>
  <c r="D7" i="5"/>
  <c r="D6" i="5"/>
  <c r="D5" i="5"/>
  <c r="D4" i="5"/>
  <c r="E15" i="26"/>
  <c r="E18" i="26" s="1"/>
  <c r="E23" i="26" s="1"/>
  <c r="G59" i="25"/>
  <c r="F59" i="25"/>
  <c r="E59" i="25"/>
  <c r="I55" i="25" s="1"/>
  <c r="I49" i="25"/>
  <c r="I42" i="25"/>
  <c r="I28" i="25"/>
  <c r="G27" i="25"/>
  <c r="I22" i="25" s="1"/>
  <c r="F27" i="25"/>
  <c r="E27" i="25"/>
  <c r="H18" i="12"/>
  <c r="O14" i="12"/>
  <c r="P14" i="12" s="1"/>
  <c r="O11" i="12"/>
  <c r="P11" i="12" s="1"/>
  <c r="O8" i="12"/>
  <c r="P8" i="12" s="1"/>
  <c r="B26" i="1"/>
  <c r="I35" i="25" l="1"/>
  <c r="F60" i="25"/>
  <c r="G60" i="25"/>
  <c r="I14" i="25"/>
  <c r="L16" i="9"/>
  <c r="L27" i="7"/>
  <c r="H27" i="7"/>
  <c r="L18" i="5"/>
  <c r="L27" i="5" s="1"/>
  <c r="H16" i="9"/>
  <c r="L18" i="6"/>
  <c r="L27" i="6" s="1"/>
  <c r="E60" i="25"/>
  <c r="P18" i="12"/>
  <c r="P20" i="12" s="1"/>
  <c r="I62" i="25" l="1"/>
  <c r="J6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charset val="134"/>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charset val="134"/>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charset val="134"/>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charset val="134"/>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charset val="134"/>
          </rPr>
          <t>Lapso de ejecución del compromiso concertado en el cual deberán adelantarse las acciones necesarias para su cumplimiento.</t>
        </r>
      </text>
    </comment>
    <comment ref="G6" authorId="1" shapeId="0" xr:uid="{00000000-0006-0000-0200-000006000000}">
      <text>
        <r>
          <rPr>
            <sz val="12"/>
            <rFont val="Tahoma"/>
            <charset val="134"/>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charset val="134"/>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charset val="134"/>
          </rPr>
          <t>Resultado final alcanzado, que se obtiene de la sumatoria entre el cumplimiento del primer y segundo semestre de acuerdo con lo concertado.</t>
        </r>
      </text>
    </comment>
    <comment ref="P6" authorId="0" shapeId="0" xr:uid="{00000000-0006-0000-0200-000009000000}">
      <text>
        <r>
          <rPr>
            <sz val="12"/>
            <rFont val="Tahoma"/>
            <charset val="134"/>
          </rPr>
          <t>Porcentaje de cumplimiento de los compromisos gerenciales del año de acuerdo con el peso ponderado que se asignó al compromiso institucional.</t>
        </r>
      </text>
    </comment>
    <comment ref="Q6" authorId="0" shapeId="0" xr:uid="{00000000-0006-0000-0200-00000A000000}">
      <text>
        <r>
          <rPr>
            <sz val="12"/>
            <rFont val="Tahoma"/>
            <charset val="134"/>
          </rPr>
          <t xml:space="preserve">Soportes que acompañan la ejecución de los compromisos gerenciales y que pueden encontrarse de forma física y/o virtual. </t>
        </r>
      </text>
    </comment>
    <comment ref="J7" authorId="3" shapeId="0" xr:uid="{00000000-0006-0000-0200-00000B000000}">
      <text>
        <r>
          <rPr>
            <sz val="12"/>
            <rFont val="Tahoma"/>
            <charset val="134"/>
          </rPr>
          <t>Porcentaje programado de cumplimiento de cada compromiso gerencial para este periodo.</t>
        </r>
      </text>
    </comment>
    <comment ref="K7" authorId="1" shapeId="0" xr:uid="{00000000-0006-0000-0200-00000C000000}">
      <text>
        <r>
          <rPr>
            <sz val="12"/>
            <rFont val="Tahoma"/>
            <charset val="134"/>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charset val="134"/>
          </rPr>
          <t>Se registran los aspectos de mejora para el cumplimiento de los compromisos concertados que se encuentren retrasados conforme a lo programado</t>
        </r>
      </text>
    </comment>
    <comment ref="M7" authorId="3" shapeId="0" xr:uid="{00000000-0006-0000-0200-00000E000000}">
      <text>
        <r>
          <rPr>
            <sz val="12"/>
            <rFont val="Tahoma"/>
            <charset val="134"/>
          </rPr>
          <t>Porcentaje programado de cumplimiento de cada compromiso gerencial durante este periodo.</t>
        </r>
      </text>
    </comment>
    <comment ref="N7" authorId="1" shapeId="0" xr:uid="{00000000-0006-0000-0200-00000F000000}">
      <text>
        <r>
          <rPr>
            <sz val="12"/>
            <rFont val="Tahoma"/>
            <charset val="134"/>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charset val="134"/>
          </rPr>
          <t>Breve descripción del producto o actividad indicada como evidencia.</t>
        </r>
      </text>
    </comment>
    <comment ref="R7" authorId="0" shapeId="0" xr:uid="{00000000-0006-0000-0200-000011000000}">
      <text>
        <r>
          <rPr>
            <sz val="12"/>
            <rFont val="Tahoma"/>
            <charset val="134"/>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charset val="134"/>
          </rPr>
          <t>Se deben elegir 5 competencias para ser evaluadas</t>
        </r>
        <r>
          <rPr>
            <sz val="9"/>
            <rFont val="Tahoma"/>
            <charset val="134"/>
          </rPr>
          <t xml:space="preserve">
</t>
        </r>
      </text>
    </comment>
    <comment ref="I62" authorId="1" shapeId="0" xr:uid="{00000000-0006-0000-0400-000002000000}">
      <text>
        <r>
          <rPr>
            <sz val="9"/>
            <rFont val="Tahoma"/>
            <charset val="134"/>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charset val="134"/>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charset val="134"/>
          </rPr>
          <t>Jeimy Paola Ortiz Gracia:</t>
        </r>
        <r>
          <rPr>
            <sz val="9"/>
            <rFont val="Tahoma"/>
            <charset val="134"/>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charset val="134"/>
          </rPr>
          <t>Jeimy Paola Ortiz Gracia:</t>
        </r>
        <r>
          <rPr>
            <sz val="9"/>
            <rFont val="Tahoma"/>
            <charset val="134"/>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charset val="134"/>
          </rPr>
          <t>Jeimy Paola Ortiz Gracia:</t>
        </r>
        <r>
          <rPr>
            <sz val="9"/>
            <rFont val="Tahoma"/>
            <charset val="134"/>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charset val="134"/>
          </rPr>
          <t>Jeimy Paola Ortiz Gracia:</t>
        </r>
        <r>
          <rPr>
            <sz val="9"/>
            <rFont val="Tahoma"/>
            <charset val="134"/>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charset val="134"/>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<sst xmlns="http://schemas.openxmlformats.org/spreadsheetml/2006/main" count="590" uniqueCount="307">
  <si>
    <r>
      <rPr>
        <b/>
        <sz val="11"/>
        <color theme="1"/>
        <rFont val="Times New Roman"/>
        <charset val="134"/>
      </rPr>
      <t>CONCERTACION</t>
    </r>
    <r>
      <rPr>
        <b/>
        <sz val="11"/>
        <rFont val="Times New Roman"/>
        <charset val="134"/>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</si>
  <si>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</si>
  <si>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</si>
  <si>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</si>
  <si>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</si>
  <si>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</si>
  <si>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</si>
  <si>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</si>
  <si>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</si>
  <si>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</si>
  <si>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</si>
  <si>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</si>
  <si>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</si>
  <si>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</si>
  <si>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</si>
  <si>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</si>
  <si>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</si>
  <si>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</si>
  <si>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</si>
  <si>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</si>
  <si>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</si>
  <si>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</si>
  <si>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</si>
  <si>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</si>
  <si>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</si>
  <si>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</si>
  <si>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</si>
  <si>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</si>
  <si>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</si>
  <si>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</si>
  <si>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</si>
  <si>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</si>
  <si>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</si>
  <si>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</si>
  <si>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</si>
  <si>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</si>
  <si>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</si>
  <si>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</si>
  <si>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</si>
  <si>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</si>
  <si>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</si>
  <si>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</si>
  <si>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</si>
  <si>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</si>
  <si>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</si>
  <si>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</si>
  <si>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</si>
  <si>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</si>
  <si>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</si>
  <si>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</si>
  <si>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</si>
  <si>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</si>
  <si>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</si>
  <si>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</si>
  <si>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</si>
  <si>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</si>
  <si>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</si>
  <si>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</si>
  <si>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</si>
  <si>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</si>
  <si>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</si>
  <si>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</si>
  <si>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</si>
  <si>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charset val="134"/>
      </rPr>
      <t>Peso</t>
    </r>
    <r>
      <rPr>
        <sz val="12"/>
        <color rgb="FF000000"/>
        <rFont val="Arial"/>
        <charset val="134"/>
      </rPr>
      <t xml:space="preserve"> </t>
    </r>
    <r>
      <rPr>
        <b/>
        <sz val="12"/>
        <color rgb="FF000000"/>
        <rFont val="Arial"/>
        <charset val="134"/>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</si>
  <si>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</si>
  <si>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</si>
  <si>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</si>
  <si>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</si>
  <si>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</si>
  <si>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</si>
  <si>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</si>
  <si>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</si>
  <si>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</si>
  <si>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</si>
  <si>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</si>
  <si>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</si>
  <si>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</si>
  <si>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</si>
  <si>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</si>
  <si>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</si>
  <si>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</si>
  <si>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</si>
  <si>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</si>
  <si>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</si>
  <si>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</si>
  <si>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</si>
  <si>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</si>
  <si>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</si>
  <si>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</si>
  <si>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</si>
  <si>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</si>
  <si>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</si>
  <si>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</si>
  <si>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</si>
  <si>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</si>
  <si>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</si>
  <si>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</si>
  <si>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</si>
  <si>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</si>
  <si>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</si>
  <si>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</si>
  <si>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Superior Jerárquico </t>
  </si>
  <si>
    <t xml:space="preserve">Firma del Gerente Público </t>
  </si>
  <si>
    <t>ANEXO 2</t>
  </si>
  <si>
    <r>
      <rPr>
        <sz val="12"/>
        <color rgb="FF000000"/>
        <rFont val="Arial"/>
        <charset val="134"/>
      </rPr>
      <t xml:space="preserve">Para llevar a cabo el ejercicio de valoración de las competencias se dispone del Anexo 2: </t>
    </r>
    <r>
      <rPr>
        <i/>
        <sz val="12"/>
        <color rgb="FF000000"/>
        <rFont val="Arial"/>
        <charset val="134"/>
      </rPr>
      <t>Evaluación de competencias</t>
    </r>
    <r>
      <rPr>
        <sz val="12"/>
        <color rgb="FF000000"/>
        <rFont val="Arial"/>
        <charset val="134"/>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</si>
  <si>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</si>
  <si>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</si>
  <si>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</si>
  <si>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</si>
  <si>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</si>
  <si>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</si>
  <si>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</si>
  <si>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</si>
  <si>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</si>
  <si>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</si>
  <si>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</si>
  <si>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</si>
  <si>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</si>
  <si>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</si>
  <si>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</si>
  <si>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</si>
  <si>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</si>
  <si>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</si>
  <si>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</si>
  <si>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</si>
  <si>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</si>
  <si>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</si>
  <si>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</si>
  <si>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</si>
  <si>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</si>
  <si>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</si>
  <si>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</si>
  <si>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</si>
  <si>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</si>
  <si>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</si>
  <si>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</si>
  <si>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</si>
  <si>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</si>
  <si>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</si>
  <si>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</si>
  <si>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</si>
  <si>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</si>
  <si>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</si>
  <si>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</si>
  <si>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</si>
  <si>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</si>
  <si>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</si>
  <si>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</si>
  <si>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</si>
  <si>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</si>
  <si>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</si>
  <si>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</si>
  <si>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</si>
  <si>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</si>
  <si>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</si>
  <si>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</si>
  <si>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</si>
  <si>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</si>
  <si>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</si>
  <si>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</si>
  <si>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</si>
  <si>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</si>
  <si>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</si>
  <si>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</si>
  <si>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</si>
  <si>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</si>
  <si>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</si>
  <si>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</si>
  <si>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</si>
  <si>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</si>
  <si>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</si>
  <si>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</si>
  <si>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</si>
  <si>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</si>
  <si>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</si>
  <si>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</si>
  <si>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</si>
  <si>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</si>
  <si>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</si>
  <si>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</si>
  <si>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</si>
  <si>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</si>
  <si>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</si>
  <si>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</si>
  <si>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</si>
  <si>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</si>
  <si>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</si>
  <si>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</si>
  <si>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</si>
  <si>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</si>
  <si>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</si>
  <si>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</si>
  <si>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</si>
  <si>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</si>
  <si>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</si>
  <si>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</si>
  <si>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</si>
  <si>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</si>
  <si>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</si>
  <si>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</si>
  <si>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</si>
  <si>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</si>
  <si>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</si>
  <si>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</si>
  <si>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</si>
  <si>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</si>
  <si>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</si>
  <si>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charset val="134"/>
      </rPr>
      <t>1.7. Periodo</t>
    </r>
    <r>
      <rPr>
        <b/>
        <sz val="11"/>
        <color rgb="FFFF0000"/>
        <rFont val="Times New Roman"/>
        <charset val="134"/>
      </rPr>
      <t xml:space="preserve"> </t>
    </r>
    <r>
      <rPr>
        <b/>
        <sz val="11"/>
        <rFont val="Times New Roman"/>
        <charset val="134"/>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</si>
  <si>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</si>
  <si>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</si>
  <si>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</si>
  <si>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</si>
  <si>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</si>
  <si>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</si>
  <si>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</si>
  <si>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</si>
  <si>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</si>
  <si>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</si>
  <si>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</si>
  <si>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</si>
  <si>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</si>
  <si>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</si>
  <si>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</si>
  <si>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</si>
  <si>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</si>
  <si>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</si>
  <si>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</si>
  <si>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</si>
  <si>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</si>
  <si>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</si>
  <si>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</si>
  <si>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</si>
  <si>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</si>
  <si>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</si>
  <si>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</si>
  <si>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</si>
  <si>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</si>
  <si>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</si>
  <si>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</si>
  <si>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</si>
  <si>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</si>
  <si>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</si>
  <si>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</si>
  <si>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</si>
  <si>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</si>
  <si>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</si>
  <si>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</si>
  <si>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</si>
  <si>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</si>
  <si>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</si>
  <si>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</si>
  <si>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</si>
  <si>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</si>
  <si>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</si>
  <si>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</si>
  <si>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</si>
  <si>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</si>
  <si>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</si>
  <si>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</si>
  <si>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</si>
  <si>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</si>
  <si>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</si>
  <si>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</si>
  <si>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</si>
  <si>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</si>
  <si>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</si>
  <si>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</si>
  <si>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</si>
  <si>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</si>
  <si>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</si>
  <si>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</si>
  <si>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</si>
  <si>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</si>
  <si>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</si>
  <si>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</si>
  <si>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</si>
  <si>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</si>
  <si>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01/01/2025
31/12/2025</t>
  </si>
  <si>
    <t>Brindar información oportuna y actualizada sobre indicadores del Observatorio y de la Política Distrital del Espacio Público, que permita la toma de decisiones bien informadas para la implementación del Plan de Desarrollo Distrital y el Plan de Ordenamiento Territorial POT Decreto 555 de 2022</t>
  </si>
  <si>
    <t>Establecer medios efectivos de comunicación con las demás áreas de la entidad, así como con usuarios identificados como: Entidades, constructoras y ciudadanía, para la atención de sus necesidades, conforme a la misionalidad de la Subdirección de Registro Inmobiliario.</t>
  </si>
  <si>
    <t>Número de reuniones programadas/ Número de reuniones realizadas de socialización</t>
  </si>
  <si>
    <t>Número de solicitudes de información atendidas/Número de solicitudes realizadas</t>
  </si>
  <si>
    <t>Número de eventos realizados/Número de eventos programados</t>
  </si>
  <si>
    <t>Análisis de datos, preparación de respuestas con la información de indicadores de Espacio Público y su relación con la normatividad vigente buscando oportunidades y buenas prácticas.</t>
  </si>
  <si>
    <t>Participación en los espacios de implementación del Plan de Desarrollo Distrital y del POT, en coordinación con la Oficina Asesora de Planeación del DADEP</t>
  </si>
  <si>
    <t>Realizar el análisis de las solicitudes y de la información relacionada con indicadores de espacio Público y Política Distrital del Espacio Público,</t>
  </si>
  <si>
    <t>Análisis de solicitudes realizadas y respuesta a solicitudes o requerimientos presentados</t>
  </si>
  <si>
    <t>Programación y realización de reuniones presenciales y virtuales, brindando con claridad la información requerida</t>
  </si>
  <si>
    <t>Realizar el recibo, análisis y respuesta a correos electrónicos, así como la elaboración de presentaciones e informes sobre la gestión de los temas misionales de la Subdirección de Registro Inmobiliar</t>
  </si>
  <si>
    <t>Ajustar los procesos internos del DADEP que permitan la racionalización de trámites y la viabilización del proceso técnico de revelaciones</t>
  </si>
  <si>
    <t>Coordinar y promover las reuniones modificación. del Decreto 072 de 2023 por parte de la Subdirección de Registro Inmobiliario</t>
  </si>
  <si>
    <t>Implementar acciones para gestionar la incorporación,actualización y modificación de los Rupis en el sistema de infortmación</t>
  </si>
  <si>
    <t>Optimizar la gestión y administración del sistema de información misional de la Entidad, garantizando su eficiencia, seguridad y accesibilidad para la toma de decisiones estratégicas.</t>
  </si>
  <si>
    <t>Aumentar la oferta cualitativa y cuantitativa de espacio público inclusivo y seguro, con enfoque de género, poblacional, étnico y diferencial.</t>
  </si>
  <si>
    <t xml:space="preserve">Concertacion para el desempeño sobresaliente (5% adicional. Generar un ambiente de trabajo en equipo) </t>
  </si>
  <si>
    <t>*Se establecio un proceso interno para la SRI con el fin de suscribir y aprobar los estudios técnicos requeridos para revelaciones.
*Se implementaron acciones de incorporación que reflejan en 1,476,292.36 mt incorporados a la fecha
*Se realizaron 24 reuniones con entidades y 3 mesas de trabajo con otros actores para viabiliar la modificación del Decreto 072</t>
  </si>
  <si>
    <t>*Se publicaron los indicadores de EPE con datos de 2024 e indicador de saneamiento que hacen parte de los indicadores de ciudad POT.
*Se han contestado todas las solicitudes sobre indicadores.</t>
  </si>
  <si>
    <t>Se han realizado 24     mesas de soluciones a la fecha</t>
  </si>
  <si>
    <t>Formatos y correos enviados a la oficina asesora de planeación con listado maestro de documentos.
Actas de recibo y transferencia de predios en el aplicativo sidep.
Actas de Reunión</t>
  </si>
  <si>
    <t>Se publicaron los indicadores en la pagina WEB y SEGPLAN</t>
  </si>
  <si>
    <t>Actas de reunion y matriz de seguimiento</t>
  </si>
  <si>
    <t>Pagina Oficial del DEPARTAMENTO ADMINISTRATIVO DE LA DEFENSORÍA DEL ESPACIO PÚBLICO</t>
  </si>
  <si>
    <t>VISOR DOCUMENTAL Y https://dadepbta-my.sharepoint.com/:f:/g/personal/cbernal_dadep_gov_co/EqVgHyJzzz5DmnICRDTfT2gBwjPbFW8mhvTlsLp34eCG9w?e=5o3kgL</t>
  </si>
  <si>
    <t>https://dadepbta-my.sharepoint.com/:f:/g/personal/cbernal_dadep_gov_co/EqVgHyJzzz5DmnICRDTfT2gBwjPbFW8mhvTlsLp34eCG9w?e=5o3kgL</t>
  </si>
  <si>
    <t>ANGELA ROCÍO DÍAZ PINZÓN</t>
  </si>
  <si>
    <t>SUBDIRECTORA DE REGISTRO INMOBILIARIO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</si>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</sst>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2">
    <font>
      <sz val="11"/>
      <color theme="1"/>
      <name val="Calibri"/>
      <charset val="134"/>
      <scheme val="minor"/>
    </font>
    <font>
      <b/>
      <sz val="11"/>
      <color theme="1"/>
      <name val="Calibri"/>
      <charset val="134"/>
      <scheme val="minor"/>
    </font>
    <font>
      <b/>
      <sz val="16"/>
      <color theme="0"/>
      <name val="Arial"/>
      <charset val="134"/>
    </font>
    <font>
      <b/>
      <sz val="11"/>
      <color theme="1"/>
      <name val="Arial"/>
      <charset val="134"/>
    </font>
    <font>
      <sz val="11"/>
      <name val="Arial"/>
      <charset val="134"/>
    </font>
    <font>
      <sz val="10"/>
      <color theme="1"/>
      <name val="Arial"/>
      <charset val="134"/>
    </font>
    <font>
      <sz val="11"/>
      <color theme="1"/>
      <name val="Arial"/>
      <charset val="134"/>
    </font>
    <font>
      <sz val="10"/>
      <color rgb="FFFF0000"/>
      <name val="Arial"/>
      <charset val="134"/>
    </font>
    <font>
      <sz val="11"/>
      <color theme="1"/>
      <name val="Times New Roman"/>
      <charset val="134"/>
    </font>
    <font>
      <b/>
      <sz val="11"/>
      <color theme="1"/>
      <name val="Times New Roman"/>
      <charset val="134"/>
    </font>
    <font>
      <sz val="11"/>
      <name val="Times New Roman"/>
      <charset val="134"/>
    </font>
    <font>
      <sz val="14"/>
      <color theme="1"/>
      <name val="Arial"/>
      <charset val="134"/>
    </font>
    <font>
      <b/>
      <sz val="20"/>
      <color theme="0"/>
      <name val="Arial"/>
      <charset val="134"/>
    </font>
    <font>
      <b/>
      <sz val="14"/>
      <color theme="0"/>
      <name val="Arial"/>
      <charset val="134"/>
    </font>
    <font>
      <b/>
      <sz val="14"/>
      <color theme="1"/>
      <name val="Arial"/>
      <charset val="134"/>
    </font>
    <font>
      <sz val="14"/>
      <name val="Arial"/>
      <charset val="134"/>
    </font>
    <font>
      <sz val="11"/>
      <color theme="1"/>
      <name val="Arial Narrow"/>
      <charset val="134"/>
    </font>
    <font>
      <b/>
      <sz val="18"/>
      <color theme="0"/>
      <name val="Arial"/>
      <charset val="134"/>
    </font>
    <font>
      <sz val="11"/>
      <color rgb="FF000000"/>
      <name val="Arial"/>
      <charset val="134"/>
    </font>
    <font>
      <i/>
      <sz val="8"/>
      <color theme="1"/>
      <name val="Arial"/>
      <charset val="134"/>
    </font>
    <font>
      <b/>
      <sz val="12"/>
      <color theme="0"/>
      <name val="Arial"/>
      <charset val="134"/>
    </font>
    <font>
      <sz val="8"/>
      <color theme="1"/>
      <name val="Arial"/>
      <charset val="134"/>
    </font>
    <font>
      <sz val="9"/>
      <color theme="1"/>
      <name val="Arial"/>
      <charset val="134"/>
    </font>
    <font>
      <b/>
      <sz val="10"/>
      <color theme="0"/>
      <name val="Arial"/>
      <charset val="134"/>
    </font>
    <font>
      <sz val="11"/>
      <color theme="5"/>
      <name val="Arial"/>
      <charset val="134"/>
    </font>
    <font>
      <sz val="10"/>
      <color theme="0"/>
      <name val="Arial"/>
      <charset val="134"/>
    </font>
    <font>
      <b/>
      <sz val="9"/>
      <color theme="1"/>
      <name val="Arial"/>
      <charset val="134"/>
    </font>
    <font>
      <u/>
      <sz val="11"/>
      <color theme="1"/>
      <name val="Arial"/>
      <charset val="134"/>
    </font>
    <font>
      <sz val="12"/>
      <color theme="1"/>
      <name val="Calibri"/>
      <charset val="134"/>
      <scheme val="minor"/>
    </font>
    <font>
      <sz val="14"/>
      <color theme="1"/>
      <name val="Calibri"/>
      <charset val="134"/>
      <scheme val="minor"/>
    </font>
    <font>
      <sz val="12"/>
      <color theme="1"/>
      <name val="Arial"/>
      <charset val="134"/>
    </font>
    <font>
      <sz val="12"/>
      <color rgb="FF000000"/>
      <name val="Arial"/>
      <charset val="134"/>
    </font>
    <font>
      <b/>
      <sz val="12"/>
      <color theme="1"/>
      <name val="Arial"/>
      <charset val="134"/>
    </font>
    <font>
      <sz val="12"/>
      <color rgb="FF000000"/>
      <name val="Calibri"/>
      <charset val="134"/>
      <scheme val="minor"/>
    </font>
    <font>
      <b/>
      <sz val="22"/>
      <color theme="1"/>
      <name val="Calibri"/>
      <charset val="134"/>
      <scheme val="minor"/>
    </font>
    <font>
      <sz val="14"/>
      <color theme="1"/>
      <name val="Times New Roman"/>
      <charset val="134"/>
    </font>
    <font>
      <sz val="26"/>
      <color theme="1"/>
      <name val="Arial"/>
      <charset val="134"/>
    </font>
    <font>
      <sz val="16"/>
      <color theme="1"/>
      <name val="Arial"/>
      <charset val="134"/>
    </font>
    <font>
      <b/>
      <sz val="20"/>
      <color theme="1"/>
      <name val="Arial"/>
      <charset val="134"/>
    </font>
    <font>
      <b/>
      <sz val="22"/>
      <color theme="1"/>
      <name val="Arial"/>
      <charset val="134"/>
    </font>
    <font>
      <b/>
      <sz val="16"/>
      <color theme="1"/>
      <name val="Arial"/>
      <charset val="134"/>
    </font>
    <font>
      <b/>
      <sz val="28"/>
      <color theme="1"/>
      <name val="Arial"/>
      <charset val="134"/>
    </font>
    <font>
      <b/>
      <sz val="18"/>
      <color theme="1"/>
      <name val="Arial"/>
      <charset val="134"/>
    </font>
    <font>
      <sz val="16"/>
      <name val="Arial"/>
      <charset val="134"/>
    </font>
    <font>
      <b/>
      <sz val="18"/>
      <name val="Arial"/>
      <charset val="134"/>
    </font>
    <font>
      <b/>
      <sz val="24"/>
      <color rgb="FF000000"/>
      <name val="Arial"/>
      <charset val="134"/>
    </font>
    <font>
      <b/>
      <sz val="24"/>
      <color theme="1"/>
      <name val="Arial"/>
      <charset val="134"/>
    </font>
    <font>
      <b/>
      <sz val="12"/>
      <color rgb="FF000000"/>
      <name val="Arial"/>
      <charset val="134"/>
    </font>
    <font>
      <sz val="11"/>
      <color theme="1"/>
      <name val="Calibri"/>
      <charset val="134"/>
      <scheme val="minor"/>
    </font>
    <font>
      <sz val="10"/>
      <name val="Arial"/>
      <charset val="134"/>
    </font>
    <font>
      <b/>
      <sz val="11"/>
      <name val="Times New Roman"/>
      <charset val="134"/>
    </font>
    <font>
      <i/>
      <sz val="12"/>
      <color rgb="FF000000"/>
      <name val="Arial"/>
      <charset val="134"/>
    </font>
    <font>
      <b/>
      <sz val="11"/>
      <color rgb="FFFF0000"/>
      <name val="Times New Roman"/>
      <charset val="134"/>
    </font>
    <font>
      <sz val="18"/>
      <name val="Tahoma"/>
      <charset val="134"/>
    </font>
    <font>
      <sz val="12"/>
      <name val="Tahoma"/>
      <charset val="134"/>
    </font>
    <font>
      <b/>
      <sz val="9"/>
      <name val="Tahoma"/>
      <charset val="134"/>
    </font>
    <font>
      <sz val="9"/>
      <name val="Tahoma"/>
      <charset val="134"/>
    </font>
    <font>
      <sz val="16"/>
      <color theme="1"/>
      <name val="Arial"/>
      <family val="2"/>
    </font>
    <font>
      <b/>
      <sz val="16"/>
      <color theme="1"/>
      <name val="Arial"/>
      <family val="2"/>
    </font>
    <font>
      <sz val="18"/>
      <color theme="1"/>
      <name val="Arial"/>
      <family val="2"/>
    </font>
    <font>
      <sz val="20"/>
      <color theme="1"/>
      <name val="Arial"/>
      <family val="2"/>
    </font>
    <font>
      <u/>
      <sz val="11"/>
      <color theme="10"/>
      <name val="Calibri"/>
      <charset val="134"/>
      <scheme val="minor"/>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5">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auto="1"/>
      </left>
      <right/>
      <top style="thin">
        <color auto="1"/>
      </top>
      <bottom style="medium">
        <color auto="1"/>
      </bottom>
      <diagonal/>
    </border>
  </borders>
  <cellStyleXfs count="4">
    <xf numFmtId="0" fontId="0" fillId="0" borderId="0"/>
    <xf numFmtId="9" fontId="48" fillId="0" borderId="0" applyFont="0" applyFill="0" applyBorder="0" applyAlignment="0" applyProtection="0"/>
    <xf numFmtId="0" fontId="49" fillId="0" borderId="0"/>
    <xf numFmtId="0" fontId="61" fillId="0" borderId="0" applyNumberFormat="0" applyFill="0" applyBorder="0" applyAlignment="0" applyProtection="0"/>
  </cellStyleXfs>
  <cellXfs count="481">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1" fillId="7" borderId="0" xfId="0" applyFont="1" applyFill="1" applyProtection="1">
      <protection locked="0"/>
    </xf>
    <xf numFmtId="0" fontId="15" fillId="7" borderId="0" xfId="0" applyFont="1" applyFill="1" applyAlignment="1" applyProtection="1">
      <alignment horizontal="center"/>
      <protection locked="0"/>
    </xf>
    <xf numFmtId="0" fontId="14" fillId="7" borderId="0" xfId="0" applyFont="1" applyFill="1" applyAlignment="1" applyProtection="1">
      <alignment horizontal="right" vertical="center"/>
      <protection locked="0"/>
    </xf>
    <xf numFmtId="0" fontId="11" fillId="7" borderId="40" xfId="0" applyFont="1" applyFill="1" applyBorder="1"/>
    <xf numFmtId="0" fontId="11" fillId="7" borderId="14" xfId="0" applyFont="1" applyFill="1" applyBorder="1"/>
    <xf numFmtId="0" fontId="11" fillId="7" borderId="15" xfId="0" applyFont="1" applyFill="1" applyBorder="1"/>
    <xf numFmtId="0" fontId="11" fillId="7" borderId="25" xfId="0" applyFont="1" applyFill="1" applyBorder="1"/>
    <xf numFmtId="0" fontId="16"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8"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9" fillId="3" borderId="4" xfId="0" applyNumberFormat="1" applyFont="1" applyFill="1" applyBorder="1" applyAlignment="1">
      <alignment horizontal="center" vertical="center" wrapText="1"/>
    </xf>
    <xf numFmtId="0" fontId="21" fillId="0" borderId="3" xfId="0" applyFont="1" applyBorder="1" applyAlignment="1">
      <alignment horizontal="justify" vertical="center" wrapText="1"/>
    </xf>
    <xf numFmtId="0" fontId="22" fillId="0" borderId="3" xfId="0" applyFont="1" applyBorder="1" applyAlignment="1">
      <alignment horizontal="center" vertical="center"/>
    </xf>
    <xf numFmtId="164" fontId="22" fillId="9" borderId="3" xfId="0" applyNumberFormat="1" applyFont="1" applyFill="1" applyBorder="1" applyAlignment="1" applyProtection="1">
      <alignment horizontal="center" vertical="center" wrapText="1"/>
      <protection locked="0"/>
    </xf>
    <xf numFmtId="164" fontId="22" fillId="9" borderId="3" xfId="0" applyNumberFormat="1" applyFont="1" applyFill="1" applyBorder="1" applyAlignment="1">
      <alignment horizontal="center" vertical="center" wrapText="1"/>
    </xf>
    <xf numFmtId="0" fontId="21" fillId="0" borderId="3" xfId="0" applyFont="1" applyBorder="1" applyAlignment="1">
      <alignment horizontal="left" vertical="center" wrapText="1"/>
    </xf>
    <xf numFmtId="164" fontId="24" fillId="7" borderId="3" xfId="0" applyNumberFormat="1" applyFont="1" applyFill="1" applyBorder="1" applyAlignment="1">
      <alignment horizontal="center" vertical="center"/>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5" fillId="8" borderId="23" xfId="0" applyFont="1" applyFill="1" applyBorder="1" applyAlignment="1">
      <alignment vertical="center" wrapText="1"/>
    </xf>
    <xf numFmtId="0" fontId="6" fillId="7" borderId="0" xfId="0" applyFont="1" applyFill="1" applyAlignment="1">
      <alignment horizontal="left"/>
    </xf>
    <xf numFmtId="0" fontId="26"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3" fillId="8" borderId="23" xfId="0" applyNumberFormat="1" applyFont="1" applyFill="1" applyBorder="1" applyAlignment="1">
      <alignment horizontal="center" vertical="center" wrapText="1"/>
    </xf>
    <xf numFmtId="9" fontId="25" fillId="8" borderId="23" xfId="1" applyFont="1" applyFill="1" applyBorder="1" applyAlignment="1" applyProtection="1">
      <alignment vertical="center" wrapText="1"/>
    </xf>
    <xf numFmtId="0" fontId="6" fillId="7" borderId="3" xfId="0" applyFont="1" applyFill="1" applyBorder="1" applyAlignment="1">
      <alignment vertical="center"/>
    </xf>
    <xf numFmtId="0" fontId="28" fillId="0" borderId="0" xfId="0" applyFont="1"/>
    <xf numFmtId="0" fontId="28" fillId="7" borderId="0" xfId="0" applyFont="1" applyFill="1"/>
    <xf numFmtId="0" fontId="30" fillId="7" borderId="0" xfId="0" applyFont="1" applyFill="1"/>
    <xf numFmtId="0" fontId="31" fillId="7" borderId="0" xfId="0" applyFont="1" applyFill="1" applyAlignment="1">
      <alignment horizontal="center" vertical="center" wrapText="1"/>
    </xf>
    <xf numFmtId="0" fontId="30" fillId="7" borderId="38" xfId="0" applyFont="1" applyFill="1" applyBorder="1"/>
    <xf numFmtId="0" fontId="32" fillId="7" borderId="23" xfId="0" applyFont="1" applyFill="1" applyBorder="1" applyAlignment="1">
      <alignment horizontal="center" vertical="center"/>
    </xf>
    <xf numFmtId="0" fontId="30" fillId="7" borderId="23" xfId="0" applyFont="1" applyFill="1" applyBorder="1" applyAlignment="1">
      <alignment horizontal="center" vertical="center"/>
    </xf>
    <xf numFmtId="0" fontId="30" fillId="0" borderId="38" xfId="0" applyFont="1" applyBorder="1"/>
    <xf numFmtId="0" fontId="32" fillId="7" borderId="42" xfId="0" applyFont="1" applyFill="1" applyBorder="1" applyAlignment="1">
      <alignment horizontal="center" wrapText="1"/>
    </xf>
    <xf numFmtId="0" fontId="32" fillId="7" borderId="18" xfId="0" applyFont="1" applyFill="1" applyBorder="1" applyAlignment="1">
      <alignment horizontal="center" wrapText="1"/>
    </xf>
    <xf numFmtId="0" fontId="32" fillId="7" borderId="42"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50" xfId="0" applyFont="1" applyFill="1" applyBorder="1" applyAlignment="1">
      <alignment horizontal="center" vertical="center" wrapText="1"/>
    </xf>
    <xf numFmtId="0" fontId="31" fillId="11" borderId="0" xfId="0" applyFont="1" applyFill="1"/>
    <xf numFmtId="0" fontId="33" fillId="11" borderId="0" xfId="0" applyFont="1" applyFill="1"/>
    <xf numFmtId="0" fontId="31" fillId="7" borderId="39" xfId="0" applyFont="1" applyFill="1" applyBorder="1" applyAlignment="1">
      <alignment horizontal="center" vertical="center" wrapText="1"/>
    </xf>
    <xf numFmtId="0" fontId="30" fillId="7" borderId="39" xfId="0" applyFont="1" applyFill="1" applyBorder="1"/>
    <xf numFmtId="0" fontId="34" fillId="0" borderId="0" xfId="0" applyFont="1" applyAlignment="1" applyProtection="1">
      <alignment wrapText="1"/>
      <protection locked="0"/>
    </xf>
    <xf numFmtId="0" fontId="34" fillId="0" borderId="0" xfId="0" applyFont="1" applyProtection="1">
      <protection locked="0"/>
    </xf>
    <xf numFmtId="0" fontId="8" fillId="0" borderId="0" xfId="0" applyFont="1" applyProtection="1">
      <protection locked="0"/>
    </xf>
    <xf numFmtId="0" fontId="35"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6" fillId="0" borderId="0" xfId="0" applyFont="1" applyAlignment="1" applyProtection="1">
      <alignment horizontal="center"/>
      <protection locked="0"/>
    </xf>
    <xf numFmtId="0" fontId="6" fillId="0" borderId="0" xfId="0" applyFont="1" applyAlignment="1" applyProtection="1">
      <alignment horizontal="center"/>
      <protection locked="0"/>
    </xf>
    <xf numFmtId="0" fontId="17" fillId="8" borderId="15" xfId="0" applyFont="1" applyFill="1" applyBorder="1" applyAlignment="1">
      <alignment horizontal="center" vertical="center"/>
    </xf>
    <xf numFmtId="0" fontId="39" fillId="9" borderId="23" xfId="0" applyFont="1" applyFill="1" applyBorder="1" applyAlignment="1">
      <alignment horizontal="center" vertical="center" wrapText="1"/>
    </xf>
    <xf numFmtId="14" fontId="37" fillId="0" borderId="41" xfId="0" applyNumberFormat="1" applyFont="1" applyBorder="1" applyAlignment="1" applyProtection="1">
      <alignment horizontal="center" vertical="center" wrapText="1"/>
      <protection locked="0"/>
    </xf>
    <xf numFmtId="0" fontId="38" fillId="9" borderId="42" xfId="0" applyFont="1" applyFill="1" applyBorder="1" applyAlignment="1" applyProtection="1">
      <alignment horizontal="center" vertical="center" wrapText="1"/>
      <protection locked="0"/>
    </xf>
    <xf numFmtId="9" fontId="37" fillId="0" borderId="4" xfId="1" applyFont="1" applyFill="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0" fontId="38" fillId="10" borderId="9" xfId="0" applyFont="1" applyFill="1" applyBorder="1" applyAlignment="1" applyProtection="1">
      <alignment horizontal="center" vertical="center"/>
      <protection locked="0"/>
    </xf>
    <xf numFmtId="0" fontId="40" fillId="10" borderId="9" xfId="0" applyFont="1" applyFill="1" applyBorder="1" applyAlignment="1" applyProtection="1">
      <alignment horizontal="center" vertical="center"/>
      <protection locked="0"/>
    </xf>
    <xf numFmtId="9" fontId="40" fillId="10" borderId="10" xfId="0" applyNumberFormat="1" applyFont="1" applyFill="1" applyBorder="1" applyAlignment="1" applyProtection="1">
      <alignment vertical="center"/>
      <protection locked="0"/>
    </xf>
    <xf numFmtId="9" fontId="40" fillId="10" borderId="57"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42"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9" fontId="37" fillId="0" borderId="3" xfId="1" applyFont="1" applyBorder="1" applyAlignment="1" applyProtection="1">
      <alignment horizontal="center" vertical="center" wrapText="1"/>
      <protection locked="0"/>
    </xf>
    <xf numFmtId="9" fontId="43" fillId="0" borderId="3" xfId="1" applyFont="1" applyFill="1" applyBorder="1" applyAlignment="1" applyProtection="1">
      <alignment horizontal="center" vertical="center" wrapText="1"/>
    </xf>
    <xf numFmtId="9" fontId="37" fillId="0" borderId="3" xfId="1" applyFont="1" applyBorder="1" applyAlignment="1" applyProtection="1">
      <alignment horizontal="center" vertical="center" wrapText="1"/>
    </xf>
    <xf numFmtId="9" fontId="37" fillId="0" borderId="4" xfId="1" applyFont="1" applyBorder="1" applyAlignment="1" applyProtection="1">
      <alignment horizontal="center" vertical="center" wrapText="1"/>
      <protection locked="0"/>
    </xf>
    <xf numFmtId="1" fontId="40" fillId="10" borderId="23" xfId="0" applyNumberFormat="1" applyFont="1" applyFill="1" applyBorder="1" applyAlignment="1">
      <alignment horizontal="center" vertical="center"/>
    </xf>
    <xf numFmtId="9" fontId="40" fillId="10" borderId="23" xfId="0" applyNumberFormat="1" applyFont="1" applyFill="1" applyBorder="1" applyAlignment="1">
      <alignment horizontal="center" vertical="center"/>
    </xf>
    <xf numFmtId="9" fontId="40" fillId="10" borderId="23" xfId="1" applyFont="1" applyFill="1" applyBorder="1" applyAlignment="1" applyProtection="1">
      <alignment horizontal="center" vertical="center"/>
    </xf>
    <xf numFmtId="9" fontId="40" fillId="7" borderId="2" xfId="1" applyFont="1" applyFill="1" applyBorder="1" applyAlignment="1" applyProtection="1">
      <alignment horizontal="center" vertical="center" wrapText="1"/>
      <protection locked="0"/>
    </xf>
    <xf numFmtId="9" fontId="40"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9" fillId="9" borderId="23" xfId="0" applyFont="1" applyFill="1" applyBorder="1" applyAlignment="1">
      <alignment horizontal="center" vertical="center"/>
    </xf>
    <xf numFmtId="0" fontId="37" fillId="0" borderId="15" xfId="0" applyFont="1" applyBorder="1" applyProtection="1">
      <protection locked="0"/>
    </xf>
    <xf numFmtId="0" fontId="37" fillId="0" borderId="25" xfId="0" applyFont="1" applyBorder="1" applyProtection="1">
      <protection locked="0"/>
    </xf>
    <xf numFmtId="0" fontId="6" fillId="7" borderId="39" xfId="0" applyFont="1" applyFill="1" applyBorder="1" applyProtection="1">
      <protection locked="0"/>
    </xf>
    <xf numFmtId="0" fontId="6" fillId="7" borderId="0" xfId="0" applyFont="1" applyFill="1" applyAlignment="1" applyProtection="1">
      <alignment horizontal="center"/>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3" fillId="13" borderId="0" xfId="0" applyFont="1" applyFill="1"/>
    <xf numFmtId="0" fontId="45" fillId="7" borderId="0" xfId="0" applyFont="1" applyFill="1" applyAlignment="1">
      <alignment horizontal="center" vertical="center" wrapText="1"/>
    </xf>
    <xf numFmtId="0" fontId="46" fillId="7" borderId="0" xfId="0" applyFont="1" applyFill="1" applyAlignment="1">
      <alignment horizontal="center"/>
    </xf>
    <xf numFmtId="0" fontId="30" fillId="7" borderId="0" xfId="0" applyFont="1" applyFill="1" applyAlignment="1">
      <alignment horizontal="center"/>
    </xf>
    <xf numFmtId="0" fontId="31" fillId="7" borderId="0" xfId="0" applyFont="1" applyFill="1" applyAlignment="1">
      <alignment horizontal="left" vertical="center" wrapText="1"/>
    </xf>
    <xf numFmtId="0" fontId="47" fillId="7" borderId="23" xfId="0" applyFont="1" applyFill="1" applyBorder="1" applyAlignment="1">
      <alignment horizontal="center" vertical="center"/>
    </xf>
    <xf numFmtId="0" fontId="47"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58" fillId="0" borderId="2" xfId="0" applyFont="1" applyBorder="1" applyAlignment="1" applyProtection="1">
      <alignment vertical="center" wrapText="1"/>
      <protection locked="0"/>
    </xf>
    <xf numFmtId="0" fontId="58" fillId="0" borderId="3" xfId="0" applyFont="1" applyBorder="1" applyAlignment="1" applyProtection="1">
      <alignment vertical="center" wrapText="1"/>
      <protection locked="0"/>
    </xf>
    <xf numFmtId="0" fontId="57" fillId="0" borderId="4" xfId="0" applyFont="1" applyBorder="1" applyAlignment="1" applyProtection="1">
      <alignment horizontal="center" vertical="center" wrapText="1"/>
      <protection locked="0"/>
    </xf>
    <xf numFmtId="0" fontId="57" fillId="0" borderId="4" xfId="0" applyFont="1" applyBorder="1" applyAlignment="1" applyProtection="1">
      <alignment horizontal="justify" vertical="center" wrapText="1"/>
      <protection locked="0"/>
    </xf>
    <xf numFmtId="0" fontId="57" fillId="0" borderId="3" xfId="0" applyFont="1" applyBorder="1" applyAlignment="1" applyProtection="1">
      <alignment horizontal="center" vertical="center" wrapText="1"/>
      <protection locked="0"/>
    </xf>
    <xf numFmtId="10" fontId="37" fillId="0" borderId="4" xfId="1" applyNumberFormat="1" applyFont="1" applyFill="1" applyBorder="1" applyAlignment="1" applyProtection="1">
      <alignment horizontal="center" vertical="center" wrapText="1"/>
      <protection locked="0"/>
    </xf>
    <xf numFmtId="10" fontId="37" fillId="0" borderId="3" xfId="0" applyNumberFormat="1" applyFont="1" applyBorder="1" applyAlignment="1" applyProtection="1">
      <alignment horizontal="center" vertical="center" wrapText="1"/>
      <protection locked="0"/>
    </xf>
    <xf numFmtId="14" fontId="11" fillId="7" borderId="27" xfId="0" applyNumberFormat="1" applyFont="1" applyFill="1" applyBorder="1"/>
    <xf numFmtId="14" fontId="26" fillId="7" borderId="3" xfId="0" applyNumberFormat="1" applyFont="1" applyFill="1" applyBorder="1" applyAlignment="1">
      <alignment horizontal="center" vertical="center"/>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31" fillId="7" borderId="11" xfId="0" applyFont="1" applyFill="1" applyBorder="1" applyAlignment="1">
      <alignment horizontal="left" vertical="center" wrapText="1"/>
    </xf>
    <xf numFmtId="0" fontId="31" fillId="7" borderId="12" xfId="0" applyFont="1" applyFill="1" applyBorder="1" applyAlignment="1">
      <alignment horizontal="left" vertical="center" wrapText="1"/>
    </xf>
    <xf numFmtId="0" fontId="31" fillId="7" borderId="24" xfId="0" applyFont="1" applyFill="1" applyBorder="1" applyAlignment="1">
      <alignment horizontal="left" vertical="center" wrapText="1"/>
    </xf>
    <xf numFmtId="0" fontId="31" fillId="7" borderId="38"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39" xfId="0" applyFont="1" applyFill="1" applyBorder="1" applyAlignment="1">
      <alignment horizontal="left" vertical="center" wrapText="1"/>
    </xf>
    <xf numFmtId="0" fontId="31" fillId="7" borderId="14" xfId="0" applyFont="1" applyFill="1" applyBorder="1" applyAlignment="1">
      <alignment horizontal="left" vertical="center" wrapText="1"/>
    </xf>
    <xf numFmtId="0" fontId="31" fillId="7" borderId="15" xfId="0" applyFont="1" applyFill="1" applyBorder="1" applyAlignment="1">
      <alignment horizontal="left" vertical="center" wrapText="1"/>
    </xf>
    <xf numFmtId="0" fontId="31" fillId="7" borderId="25" xfId="0" applyFont="1" applyFill="1" applyBorder="1" applyAlignment="1">
      <alignment horizontal="left" vertical="center" wrapText="1"/>
    </xf>
    <xf numFmtId="0" fontId="46" fillId="7" borderId="0" xfId="0" applyFont="1" applyFill="1" applyAlignment="1">
      <alignment horizontal="center"/>
    </xf>
    <xf numFmtId="0" fontId="13" fillId="14" borderId="0" xfId="0" applyFont="1" applyFill="1" applyAlignment="1">
      <alignment horizontal="center" vertical="center"/>
    </xf>
    <xf numFmtId="0" fontId="31" fillId="7" borderId="9" xfId="0" applyFont="1" applyFill="1" applyBorder="1" applyAlignment="1">
      <alignment horizontal="left" vertical="center" wrapText="1"/>
    </xf>
    <xf numFmtId="0" fontId="31" fillId="7" borderId="10" xfId="0" applyFont="1" applyFill="1" applyBorder="1" applyAlignment="1">
      <alignment horizontal="left" vertical="center" wrapText="1"/>
    </xf>
    <xf numFmtId="0" fontId="31" fillId="7" borderId="13" xfId="0" applyFont="1" applyFill="1" applyBorder="1" applyAlignment="1">
      <alignment horizontal="left" vertical="center" wrapText="1"/>
    </xf>
    <xf numFmtId="0" fontId="47" fillId="7" borderId="46" xfId="0" applyFont="1" applyFill="1" applyBorder="1" applyAlignment="1">
      <alignment horizontal="center" vertical="center" wrapText="1"/>
    </xf>
    <xf numFmtId="0" fontId="47" fillId="7" borderId="63"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58" fillId="0" borderId="41" xfId="0" applyFont="1" applyBorder="1" applyAlignment="1" applyProtection="1">
      <alignment horizontal="center" vertical="center" wrapText="1"/>
      <protection locked="0"/>
    </xf>
    <xf numFmtId="0" fontId="58" fillId="0" borderId="5" xfId="0" applyFont="1" applyBorder="1" applyAlignment="1" applyProtection="1">
      <alignment horizontal="center" vertical="center" wrapText="1"/>
      <protection locked="0"/>
    </xf>
    <xf numFmtId="0" fontId="60" fillId="0" borderId="40" xfId="0" applyFont="1" applyBorder="1" applyAlignment="1" applyProtection="1">
      <alignment horizontal="center"/>
      <protection locked="0"/>
    </xf>
    <xf numFmtId="0" fontId="42" fillId="7" borderId="64" xfId="0" applyFont="1" applyFill="1" applyBorder="1" applyAlignment="1" applyProtection="1">
      <alignment horizontal="center" vertical="center"/>
      <protection locked="0"/>
    </xf>
    <xf numFmtId="0" fontId="42" fillId="7" borderId="61" xfId="0" applyFont="1" applyFill="1" applyBorder="1" applyAlignment="1" applyProtection="1">
      <alignment horizontal="center" vertical="center"/>
      <protection locked="0"/>
    </xf>
    <xf numFmtId="0" fontId="42" fillId="7" borderId="62" xfId="0" applyFont="1" applyFill="1" applyBorder="1" applyAlignment="1" applyProtection="1">
      <alignment horizontal="center" vertical="center"/>
      <protection locked="0"/>
    </xf>
    <xf numFmtId="0" fontId="44" fillId="7" borderId="60" xfId="0" applyFont="1" applyFill="1" applyBorder="1" applyAlignment="1" applyProtection="1">
      <alignment horizontal="center" vertical="center"/>
      <protection locked="0"/>
    </xf>
    <xf numFmtId="0" fontId="44" fillId="7" borderId="61" xfId="0" applyFont="1" applyFill="1" applyBorder="1" applyAlignment="1" applyProtection="1">
      <alignment horizontal="center" vertical="center"/>
      <protection locked="0"/>
    </xf>
    <xf numFmtId="0" fontId="44" fillId="7" borderId="62" xfId="0" applyFont="1" applyFill="1" applyBorder="1" applyAlignment="1" applyProtection="1">
      <alignment horizontal="center" vertical="center"/>
      <protection locked="0"/>
    </xf>
    <xf numFmtId="0" fontId="58" fillId="0" borderId="4" xfId="0" applyFont="1" applyBorder="1" applyAlignment="1" applyProtection="1">
      <alignment horizontal="center" vertical="center" wrapText="1"/>
      <protection locked="0"/>
    </xf>
    <xf numFmtId="14" fontId="37" fillId="0" borderId="41" xfId="0" applyNumberFormat="1" applyFont="1" applyBorder="1" applyAlignment="1" applyProtection="1">
      <alignment horizontal="center" vertical="center" wrapText="1"/>
      <protection locked="0"/>
    </xf>
    <xf numFmtId="14" fontId="37" fillId="0" borderId="5" xfId="0" applyNumberFormat="1"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9" fontId="37" fillId="0" borderId="4" xfId="1" applyFont="1" applyFill="1" applyBorder="1" applyAlignment="1" applyProtection="1">
      <alignment horizontal="center" vertical="center" wrapText="1"/>
      <protection locked="0"/>
    </xf>
    <xf numFmtId="9" fontId="37" fillId="0" borderId="5" xfId="1" applyFont="1" applyFill="1" applyBorder="1" applyAlignment="1" applyProtection="1">
      <alignment horizontal="center" vertical="center" wrapText="1"/>
      <protection locked="0"/>
    </xf>
    <xf numFmtId="0" fontId="39" fillId="9" borderId="23" xfId="0" applyFont="1" applyFill="1" applyBorder="1" applyAlignment="1">
      <alignment horizontal="center" vertical="center" wrapText="1"/>
    </xf>
    <xf numFmtId="14" fontId="59" fillId="0" borderId="27" xfId="0" applyNumberFormat="1" applyFont="1" applyBorder="1" applyAlignment="1" applyProtection="1">
      <alignment horizontal="center"/>
      <protection locked="0"/>
    </xf>
    <xf numFmtId="0" fontId="59" fillId="0" borderId="27" xfId="0" applyFont="1" applyBorder="1" applyAlignment="1" applyProtection="1">
      <alignment horizontal="center"/>
      <protection locked="0"/>
    </xf>
    <xf numFmtId="0" fontId="6" fillId="7" borderId="58" xfId="0" applyFont="1" applyFill="1" applyBorder="1" applyAlignment="1" applyProtection="1">
      <alignment horizontal="center"/>
      <protection locked="0"/>
    </xf>
    <xf numFmtId="0" fontId="6" fillId="7" borderId="31" xfId="0" applyFont="1" applyFill="1" applyBorder="1" applyAlignment="1" applyProtection="1">
      <alignment horizontal="center"/>
      <protection locked="0"/>
    </xf>
    <xf numFmtId="0" fontId="6" fillId="7" borderId="32" xfId="0" applyFont="1" applyFill="1" applyBorder="1" applyAlignment="1" applyProtection="1">
      <alignment horizontal="center"/>
      <protection locked="0"/>
    </xf>
    <xf numFmtId="0" fontId="4" fillId="7" borderId="30" xfId="0" applyFont="1" applyFill="1" applyBorder="1" applyAlignment="1" applyProtection="1">
      <alignment horizontal="center"/>
      <protection locked="0"/>
    </xf>
    <xf numFmtId="0" fontId="4" fillId="7" borderId="31" xfId="0" applyFont="1" applyFill="1" applyBorder="1" applyAlignment="1" applyProtection="1">
      <alignment horizontal="center"/>
      <protection locked="0"/>
    </xf>
    <xf numFmtId="0" fontId="4" fillId="7" borderId="32" xfId="0" applyFont="1" applyFill="1" applyBorder="1" applyAlignment="1" applyProtection="1">
      <alignment horizontal="center"/>
      <protection locked="0"/>
    </xf>
    <xf numFmtId="0" fontId="57" fillId="0" borderId="4" xfId="0" applyFont="1" applyBorder="1" applyAlignment="1" applyProtection="1">
      <alignment horizontal="center" vertical="center" wrapText="1"/>
      <protection locked="0"/>
    </xf>
    <xf numFmtId="9" fontId="37" fillId="0" borderId="2" xfId="1" applyFont="1" applyBorder="1" applyAlignment="1" applyProtection="1">
      <alignment horizontal="center" vertical="center" wrapText="1"/>
      <protection locked="0"/>
    </xf>
    <xf numFmtId="9" fontId="37" fillId="0" borderId="3" xfId="1" applyFont="1" applyBorder="1" applyAlignment="1" applyProtection="1">
      <alignment horizontal="center" vertical="center" wrapText="1"/>
      <protection locked="0"/>
    </xf>
    <xf numFmtId="9" fontId="37" fillId="0" borderId="2" xfId="0" applyNumberFormat="1"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9" fontId="37" fillId="0" borderId="3" xfId="0" applyNumberFormat="1" applyFont="1" applyBorder="1" applyAlignment="1" applyProtection="1">
      <alignment horizontal="center" vertical="center" wrapText="1"/>
      <protection locked="0"/>
    </xf>
    <xf numFmtId="9" fontId="37" fillId="0" borderId="41" xfId="0" applyNumberFormat="1" applyFont="1" applyBorder="1" applyAlignment="1" applyProtection="1">
      <alignment horizontal="center" vertical="center" wrapText="1"/>
      <protection locked="0"/>
    </xf>
    <xf numFmtId="9" fontId="37" fillId="0" borderId="5" xfId="0" applyNumberFormat="1" applyFont="1" applyBorder="1" applyAlignment="1" applyProtection="1">
      <alignment horizontal="center" vertical="center" wrapText="1"/>
      <protection locked="0"/>
    </xf>
    <xf numFmtId="0" fontId="57" fillId="0" borderId="41" xfId="0" applyFont="1" applyBorder="1" applyAlignment="1" applyProtection="1">
      <alignment horizontal="center" vertical="center" wrapText="1"/>
      <protection locked="0"/>
    </xf>
    <xf numFmtId="0" fontId="57" fillId="0" borderId="5" xfId="0" applyFont="1" applyBorder="1" applyAlignment="1" applyProtection="1">
      <alignment horizontal="center" vertical="center" wrapText="1"/>
      <protection locked="0"/>
    </xf>
    <xf numFmtId="0" fontId="57" fillId="0" borderId="4" xfId="0" applyFont="1" applyBorder="1" applyAlignment="1" applyProtection="1">
      <alignment horizontal="justify" vertical="center" wrapText="1"/>
      <protection locked="0"/>
    </xf>
    <xf numFmtId="0" fontId="37" fillId="0" borderId="5" xfId="0" applyFont="1" applyBorder="1" applyAlignment="1" applyProtection="1">
      <alignment horizontal="justify" vertical="center" wrapText="1"/>
      <protection locked="0"/>
    </xf>
    <xf numFmtId="0" fontId="38" fillId="9" borderId="23" xfId="0" applyFont="1" applyFill="1" applyBorder="1" applyAlignment="1">
      <alignment horizontal="center" vertical="center"/>
    </xf>
    <xf numFmtId="0" fontId="38" fillId="9" borderId="55" xfId="0" applyFont="1" applyFill="1" applyBorder="1" applyAlignment="1" applyProtection="1">
      <alignment horizontal="center" vertical="center" wrapText="1"/>
      <protection locked="0"/>
    </xf>
    <xf numFmtId="0" fontId="38" fillId="9" borderId="56" xfId="0" applyFont="1" applyFill="1" applyBorder="1" applyAlignment="1" applyProtection="1">
      <alignment horizontal="center" vertical="center" wrapText="1"/>
      <protection locked="0"/>
    </xf>
    <xf numFmtId="0" fontId="38" fillId="9" borderId="42" xfId="0" applyFont="1" applyFill="1" applyBorder="1" applyAlignment="1" applyProtection="1">
      <alignment horizontal="center" vertical="center" wrapText="1"/>
      <protection locked="0"/>
    </xf>
    <xf numFmtId="0" fontId="39" fillId="9" borderId="46" xfId="0" applyFont="1" applyFill="1" applyBorder="1" applyAlignment="1">
      <alignment horizontal="center" vertical="center" wrapText="1"/>
    </xf>
    <xf numFmtId="0" fontId="39" fillId="9" borderId="47" xfId="0" applyFont="1" applyFill="1" applyBorder="1" applyAlignment="1">
      <alignment horizontal="center" vertical="center" wrapText="1"/>
    </xf>
    <xf numFmtId="166" fontId="37" fillId="0" borderId="0" xfId="1" applyNumberFormat="1" applyFont="1" applyBorder="1" applyAlignment="1" applyProtection="1">
      <alignment horizontal="center" vertical="center" wrapText="1"/>
      <protection locked="0"/>
    </xf>
    <xf numFmtId="0" fontId="39" fillId="9" borderId="11" xfId="0" applyFont="1" applyFill="1" applyBorder="1" applyAlignment="1">
      <alignment horizontal="center" vertical="center" wrapText="1"/>
    </xf>
    <xf numFmtId="0" fontId="39" fillId="9" borderId="24"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25" xfId="0" applyFont="1" applyFill="1" applyBorder="1" applyAlignment="1">
      <alignment horizontal="center" vertical="center"/>
    </xf>
    <xf numFmtId="0" fontId="42" fillId="8" borderId="15" xfId="0" applyFont="1" applyFill="1" applyBorder="1" applyAlignment="1">
      <alignment horizontal="center" vertical="center"/>
    </xf>
    <xf numFmtId="0" fontId="42" fillId="8" borderId="25" xfId="0" applyFont="1" applyFill="1" applyBorder="1" applyAlignment="1">
      <alignment horizontal="center" vertical="center"/>
    </xf>
    <xf numFmtId="0" fontId="39" fillId="9" borderId="9"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36" fillId="0" borderId="0" xfId="0" applyFont="1" applyAlignment="1" applyProtection="1">
      <alignment horizontal="center"/>
      <protection locked="0"/>
    </xf>
    <xf numFmtId="0" fontId="6" fillId="0" borderId="0" xfId="0" applyFont="1" applyAlignment="1" applyProtection="1">
      <alignment horizontal="center"/>
      <protection locked="0"/>
    </xf>
    <xf numFmtId="0" fontId="37" fillId="0" borderId="12" xfId="0" applyFont="1" applyBorder="1" applyAlignment="1" applyProtection="1">
      <alignment horizontal="center"/>
      <protection locked="0"/>
    </xf>
    <xf numFmtId="0" fontId="37" fillId="0" borderId="24" xfId="0" applyFont="1" applyBorder="1" applyAlignment="1" applyProtection="1">
      <alignment horizontal="center"/>
      <protection locked="0"/>
    </xf>
    <xf numFmtId="0" fontId="37" fillId="0" borderId="0" xfId="0" applyFont="1" applyAlignment="1" applyProtection="1">
      <alignment horizontal="center"/>
      <protection locked="0"/>
    </xf>
    <xf numFmtId="0" fontId="37" fillId="0" borderId="39" xfId="0" applyFont="1" applyBorder="1" applyAlignment="1" applyProtection="1">
      <alignment horizontal="center"/>
      <protection locked="0"/>
    </xf>
    <xf numFmtId="9" fontId="43" fillId="0" borderId="41" xfId="1" applyFont="1" applyFill="1" applyBorder="1" applyAlignment="1" applyProtection="1">
      <alignment horizontal="center" vertical="center" wrapText="1"/>
    </xf>
    <xf numFmtId="9" fontId="43" fillId="0" borderId="5" xfId="1" applyFont="1" applyFill="1" applyBorder="1" applyAlignment="1" applyProtection="1">
      <alignment horizontal="center" vertical="center" wrapText="1"/>
    </xf>
    <xf numFmtId="9" fontId="43" fillId="0" borderId="3" xfId="1" applyFont="1" applyFill="1" applyBorder="1" applyAlignment="1" applyProtection="1">
      <alignment horizontal="center" vertical="center" wrapText="1"/>
    </xf>
    <xf numFmtId="2" fontId="39" fillId="9" borderId="23" xfId="0" applyNumberFormat="1" applyFont="1" applyFill="1" applyBorder="1" applyAlignment="1">
      <alignment horizontal="center" vertical="center" wrapText="1"/>
    </xf>
    <xf numFmtId="9" fontId="37" fillId="0" borderId="41" xfId="1" applyFont="1" applyBorder="1" applyAlignment="1" applyProtection="1">
      <alignment horizontal="center" vertical="center" wrapText="1"/>
    </xf>
    <xf numFmtId="9" fontId="37" fillId="0" borderId="5" xfId="1" applyFont="1" applyBorder="1" applyAlignment="1" applyProtection="1">
      <alignment horizontal="center" vertical="center" wrapText="1"/>
    </xf>
    <xf numFmtId="0" fontId="41" fillId="7" borderId="58" xfId="0" applyFont="1" applyFill="1" applyBorder="1" applyAlignment="1" applyProtection="1">
      <alignment horizontal="left" vertical="center" wrapText="1"/>
      <protection locked="0"/>
    </xf>
    <xf numFmtId="0" fontId="41" fillId="7" borderId="31" xfId="0" applyFont="1" applyFill="1" applyBorder="1" applyAlignment="1" applyProtection="1">
      <alignment horizontal="left" vertical="center" wrapText="1"/>
      <protection locked="0"/>
    </xf>
    <xf numFmtId="0" fontId="41" fillId="7" borderId="59" xfId="0" applyFont="1" applyFill="1" applyBorder="1" applyAlignment="1" applyProtection="1">
      <alignment horizontal="left" vertical="center" wrapText="1"/>
      <protection locked="0"/>
    </xf>
    <xf numFmtId="9" fontId="37" fillId="0" borderId="41" xfId="1" applyFont="1" applyBorder="1" applyAlignment="1" applyProtection="1">
      <alignment horizontal="center" vertical="center" wrapText="1"/>
      <protection locked="0"/>
    </xf>
    <xf numFmtId="9" fontId="37" fillId="0" borderId="5" xfId="1" applyFont="1" applyBorder="1" applyAlignment="1" applyProtection="1">
      <alignment horizontal="center" vertical="center" wrapText="1"/>
      <protection locked="0"/>
    </xf>
    <xf numFmtId="0" fontId="57" fillId="0" borderId="41" xfId="0" applyFont="1" applyBorder="1" applyAlignment="1" applyProtection="1">
      <alignment horizontal="justify" vertical="center" wrapText="1"/>
      <protection locked="0"/>
    </xf>
    <xf numFmtId="0" fontId="57" fillId="0" borderId="5" xfId="0" applyFont="1" applyBorder="1" applyAlignment="1" applyProtection="1">
      <alignment horizontal="justify" vertical="center" wrapText="1"/>
      <protection locked="0"/>
    </xf>
    <xf numFmtId="0" fontId="57" fillId="0" borderId="2" xfId="0" applyFont="1" applyBorder="1" applyAlignment="1" applyProtection="1">
      <alignment horizontal="center" vertical="center" wrapText="1"/>
      <protection locked="0"/>
    </xf>
    <xf numFmtId="0" fontId="61" fillId="0" borderId="4" xfId="3" applyBorder="1" applyAlignment="1" applyProtection="1">
      <alignment horizontal="center" vertical="center" wrapText="1"/>
      <protection locked="0"/>
    </xf>
    <xf numFmtId="0" fontId="29" fillId="7" borderId="0" xfId="0" applyFont="1" applyFill="1" applyAlignment="1">
      <alignment horizontal="center"/>
    </xf>
    <xf numFmtId="0" fontId="13" fillId="8" borderId="0" xfId="0" applyFont="1" applyFill="1" applyAlignment="1">
      <alignment horizontal="center" vertical="center"/>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0" fillId="7" borderId="49"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30" fillId="7" borderId="53"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30" fillId="7" borderId="27" xfId="0" applyFont="1" applyFill="1" applyBorder="1" applyAlignment="1">
      <alignment horizontal="left" vertical="center" wrapText="1"/>
    </xf>
    <xf numFmtId="0" fontId="30" fillId="7" borderId="52" xfId="0" applyFont="1" applyFill="1" applyBorder="1" applyAlignment="1">
      <alignment horizontal="left" vertical="center" wrapText="1"/>
    </xf>
    <xf numFmtId="0" fontId="30" fillId="7" borderId="51"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30" fillId="7" borderId="25" xfId="0" applyFont="1" applyFill="1" applyBorder="1" applyAlignment="1">
      <alignment horizontal="left" vertical="center" wrapText="1"/>
    </xf>
    <xf numFmtId="0" fontId="31"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31" fillId="7" borderId="0" xfId="0" applyFont="1" applyFill="1" applyAlignment="1">
      <alignment horizontal="center" vertical="center" wrapText="1"/>
    </xf>
    <xf numFmtId="0" fontId="31" fillId="7" borderId="3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52" xfId="0" applyFont="1" applyFill="1" applyBorder="1" applyAlignment="1">
      <alignment horizontal="center" vertical="center" wrapText="1"/>
    </xf>
    <xf numFmtId="0" fontId="30" fillId="7" borderId="22" xfId="0" applyFont="1" applyFill="1" applyBorder="1" applyAlignment="1">
      <alignment horizontal="left" vertical="center" wrapText="1"/>
    </xf>
    <xf numFmtId="0" fontId="30" fillId="7" borderId="40" xfId="0" applyFont="1" applyFill="1" applyBorder="1" applyAlignment="1">
      <alignment horizontal="left" vertical="center" wrapText="1"/>
    </xf>
    <xf numFmtId="0" fontId="30" fillId="7" borderId="54" xfId="0" applyFont="1" applyFill="1" applyBorder="1" applyAlignment="1">
      <alignment horizontal="left" vertical="center" wrapText="1"/>
    </xf>
    <xf numFmtId="0" fontId="32" fillId="7" borderId="42"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0" fillId="7" borderId="46" xfId="0" applyFont="1" applyFill="1" applyBorder="1" applyAlignment="1">
      <alignment horizontal="center" vertical="center"/>
    </xf>
    <xf numFmtId="0" fontId="30" fillId="7" borderId="47" xfId="0" applyFont="1" applyFill="1" applyBorder="1" applyAlignment="1">
      <alignment horizontal="center" vertical="center"/>
    </xf>
    <xf numFmtId="0" fontId="17" fillId="8" borderId="9"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6" fillId="0" borderId="0" xfId="0" applyFont="1" applyAlignment="1">
      <alignment horizontal="left"/>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29"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165" fontId="3" fillId="0" borderId="3" xfId="0" applyNumberFormat="1" applyFont="1" applyBorder="1" applyAlignment="1">
      <alignment horizontal="center" vertical="center"/>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7" fillId="7" borderId="3" xfId="0" applyFont="1" applyFill="1" applyBorder="1" applyAlignment="1">
      <alignment horizontal="center" vertical="center"/>
    </xf>
    <xf numFmtId="0" fontId="26" fillId="7" borderId="3" xfId="0" applyFont="1" applyFill="1" applyBorder="1" applyAlignment="1">
      <alignment horizontal="center" vertical="center"/>
    </xf>
    <xf numFmtId="0" fontId="20" fillId="8" borderId="3" xfId="0" applyFont="1" applyFill="1" applyBorder="1" applyAlignment="1">
      <alignment horizontal="center" vertical="center" wrapText="1"/>
    </xf>
    <xf numFmtId="0" fontId="22" fillId="0" borderId="3" xfId="0" applyFont="1" applyBorder="1" applyAlignment="1">
      <alignment horizontal="center" vertical="center" wrapText="1"/>
    </xf>
    <xf numFmtId="0" fontId="25" fillId="8" borderId="9"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3" xfId="0" applyFont="1" applyBorder="1" applyAlignment="1">
      <alignment horizontal="center" vertical="center"/>
    </xf>
    <xf numFmtId="0" fontId="3" fillId="3" borderId="2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6" fillId="0" borderId="3" xfId="0" applyFont="1" applyBorder="1" applyAlignment="1">
      <alignment horizontal="center"/>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9" fontId="19" fillId="0" borderId="4" xfId="0" applyNumberFormat="1" applyFont="1" applyBorder="1" applyAlignment="1">
      <alignment horizontal="center" vertical="center" wrapText="1"/>
    </xf>
    <xf numFmtId="9" fontId="19" fillId="0" borderId="5" xfId="0" applyNumberFormat="1" applyFont="1" applyBorder="1" applyAlignment="1">
      <alignment horizontal="center" vertical="center" wrapText="1"/>
    </xf>
    <xf numFmtId="9" fontId="19" fillId="0" borderId="2" xfId="0" applyNumberFormat="1" applyFont="1" applyBorder="1" applyAlignment="1">
      <alignment horizontal="center" vertical="center" wrapText="1"/>
    </xf>
    <xf numFmtId="0" fontId="11" fillId="7" borderId="0" xfId="0" applyFont="1" applyFill="1" applyAlignment="1">
      <alignment horizontal="center"/>
    </xf>
    <xf numFmtId="0" fontId="11" fillId="7" borderId="27" xfId="0" applyFont="1" applyFill="1" applyBorder="1" applyAlignment="1">
      <alignment horizontal="center"/>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39" xfId="0" applyFont="1" applyFill="1" applyBorder="1" applyAlignment="1">
      <alignment horizontal="center"/>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9" fontId="8" fillId="0" borderId="4" xfId="1" applyFont="1" applyBorder="1" applyAlignment="1">
      <alignment horizontal="center" vertical="center" wrapText="1"/>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4">
    <cellStyle name="Hipervínculo" xfId="3" builtinId="8"/>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2063749</xdr:colOff>
      <xdr:row>22</xdr:row>
      <xdr:rowOff>12701</xdr:rowOff>
    </xdr:from>
    <xdr:to>
      <xdr:col>13</xdr:col>
      <xdr:colOff>809624</xdr:colOff>
      <xdr:row>23</xdr:row>
      <xdr:rowOff>9221</xdr:rowOff>
    </xdr:to>
    <xdr:pic>
      <xdr:nvPicPr>
        <xdr:cNvPr id="4" name="Imagen 3">
          <a:extLst>
            <a:ext uri="{FF2B5EF4-FFF2-40B4-BE49-F238E27FC236}">
              <a16:creationId xmlns:a16="http://schemas.microsoft.com/office/drawing/2014/main" id="{70896766-DF5D-4A0F-9747-06A9ABAD5D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14374" y="41941751"/>
          <a:ext cx="1489075" cy="615645"/>
        </a:xfrm>
        <a:prstGeom prst="rect">
          <a:avLst/>
        </a:prstGeom>
      </xdr:spPr>
    </xdr:pic>
    <xdr:clientData/>
  </xdr:twoCellAnchor>
  <xdr:twoCellAnchor editAs="oneCell">
    <xdr:from>
      <xdr:col>6</xdr:col>
      <xdr:colOff>2571750</xdr:colOff>
      <xdr:row>21</xdr:row>
      <xdr:rowOff>0</xdr:rowOff>
    </xdr:from>
    <xdr:to>
      <xdr:col>7</xdr:col>
      <xdr:colOff>1164425</xdr:colOff>
      <xdr:row>23</xdr:row>
      <xdr:rowOff>19050</xdr:rowOff>
    </xdr:to>
    <xdr:pic>
      <xdr:nvPicPr>
        <xdr:cNvPr id="3" name="Imagen 2" descr="C:\Users\LDCALDERON\Downloads\WhatsApp Image 2025-02-24 at 3.15.31 PM.jpeg">
          <a:extLst>
            <a:ext uri="{FF2B5EF4-FFF2-40B4-BE49-F238E27FC236}">
              <a16:creationId xmlns:a16="http://schemas.microsoft.com/office/drawing/2014/main" id="{ED7642EA-085C-4632-AC7A-4C39ADD6FC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82600" y="39738300"/>
          <a:ext cx="167877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853441</xdr:colOff>
      <xdr:row>63</xdr:row>
      <xdr:rowOff>60960</xdr:rowOff>
    </xdr:from>
    <xdr:to>
      <xdr:col>8</xdr:col>
      <xdr:colOff>670561</xdr:colOff>
      <xdr:row>63</xdr:row>
      <xdr:rowOff>372522</xdr:rowOff>
    </xdr:to>
    <xdr:pic>
      <xdr:nvPicPr>
        <xdr:cNvPr id="4" name="Imagen 3">
          <a:extLst>
            <a:ext uri="{FF2B5EF4-FFF2-40B4-BE49-F238E27FC236}">
              <a16:creationId xmlns:a16="http://schemas.microsoft.com/office/drawing/2014/main" id="{F4A4C249-6009-4A67-A4C1-FDB7365039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87641" y="22288500"/>
          <a:ext cx="784860" cy="311562"/>
        </a:xfrm>
        <a:prstGeom prst="rect">
          <a:avLst/>
        </a:prstGeom>
      </xdr:spPr>
    </xdr:pic>
    <xdr:clientData/>
  </xdr:twoCellAnchor>
  <xdr:twoCellAnchor editAs="oneCell">
    <xdr:from>
      <xdr:col>9</xdr:col>
      <xdr:colOff>606135</xdr:colOff>
      <xdr:row>62</xdr:row>
      <xdr:rowOff>440828</xdr:rowOff>
    </xdr:from>
    <xdr:to>
      <xdr:col>9</xdr:col>
      <xdr:colOff>1275246</xdr:colOff>
      <xdr:row>63</xdr:row>
      <xdr:rowOff>377752</xdr:rowOff>
    </xdr:to>
    <xdr:pic>
      <xdr:nvPicPr>
        <xdr:cNvPr id="3" name="Imagen 2" descr="C:\Users\LDCALDERON\Downloads\WhatsApp Image 2025-02-24 at 3.15.31 PM.jpeg">
          <a:extLst>
            <a:ext uri="{FF2B5EF4-FFF2-40B4-BE49-F238E27FC236}">
              <a16:creationId xmlns:a16="http://schemas.microsoft.com/office/drawing/2014/main" id="{4E0B3088-C81C-4853-879B-5870E041A1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26466" y="25016902"/>
          <a:ext cx="669111" cy="39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1687287</xdr:colOff>
      <xdr:row>22</xdr:row>
      <xdr:rowOff>204107</xdr:rowOff>
    </xdr:from>
    <xdr:to>
      <xdr:col>6</xdr:col>
      <xdr:colOff>950278</xdr:colOff>
      <xdr:row>27</xdr:row>
      <xdr:rowOff>102860</xdr:rowOff>
    </xdr:to>
    <xdr:pic>
      <xdr:nvPicPr>
        <xdr:cNvPr id="5" name="Imagen 4">
          <a:extLst>
            <a:ext uri="{FF2B5EF4-FFF2-40B4-BE49-F238E27FC236}">
              <a16:creationId xmlns:a16="http://schemas.microsoft.com/office/drawing/2014/main" id="{73745AB5-3D7B-44C6-9140-9DC64C0E86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96108" y="6191250"/>
          <a:ext cx="1984420" cy="1137003"/>
        </a:xfrm>
        <a:prstGeom prst="rect">
          <a:avLst/>
        </a:prstGeom>
      </xdr:spPr>
    </xdr:pic>
    <xdr:clientData/>
  </xdr:twoCellAnchor>
  <xdr:twoCellAnchor editAs="oneCell">
    <xdr:from>
      <xdr:col>2</xdr:col>
      <xdr:colOff>3208421</xdr:colOff>
      <xdr:row>23</xdr:row>
      <xdr:rowOff>70184</xdr:rowOff>
    </xdr:from>
    <xdr:to>
      <xdr:col>3</xdr:col>
      <xdr:colOff>411079</xdr:colOff>
      <xdr:row>27</xdr:row>
      <xdr:rowOff>165439</xdr:rowOff>
    </xdr:to>
    <xdr:pic>
      <xdr:nvPicPr>
        <xdr:cNvPr id="3" name="Imagen 2" descr="C:\Users\LDCALDERON\Downloads\WhatsApp Image 2025-02-24 at 3.15.31 PM.jpeg">
          <a:extLst>
            <a:ext uri="{FF2B5EF4-FFF2-40B4-BE49-F238E27FC236}">
              <a16:creationId xmlns:a16="http://schemas.microsoft.com/office/drawing/2014/main" id="{1D5EC418-D1BF-49F1-A09A-07BCF0308B7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9553" y="6356684"/>
          <a:ext cx="1022684" cy="1017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adepbta-my.sharepoint.com/:f:/g/personal/cbernal_dadep_gov_co/EqVgHyJzzz5DmnICRDTfT2gBwjPbFW8mhvTlsLp34eCG9w?e=5o3kg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203" t="s">
        <v>0</v>
      </c>
      <c r="C2" s="203"/>
      <c r="D2" s="203"/>
      <c r="E2" s="203"/>
      <c r="F2" s="203"/>
      <c r="G2" s="203"/>
      <c r="H2" s="203"/>
      <c r="I2" s="203"/>
    </row>
    <row r="3" spans="1:9">
      <c r="B3" s="204" t="s">
        <v>1</v>
      </c>
      <c r="C3" s="204"/>
      <c r="D3" s="204"/>
      <c r="E3" s="204"/>
      <c r="F3" s="204"/>
      <c r="G3" s="204"/>
      <c r="H3" s="204"/>
      <c r="I3" s="204"/>
    </row>
    <row r="4" spans="1:9">
      <c r="C4" s="32" t="s">
        <v>2</v>
      </c>
      <c r="D4" s="191" t="s">
        <v>3</v>
      </c>
    </row>
    <row r="5" spans="1:9">
      <c r="C5" s="32" t="s">
        <v>4</v>
      </c>
      <c r="D5" s="191" t="s">
        <v>5</v>
      </c>
    </row>
    <row r="6" spans="1:9">
      <c r="C6" s="33" t="s">
        <v>6</v>
      </c>
      <c r="D6" s="27" t="s">
        <v>7</v>
      </c>
    </row>
    <row r="7" spans="1:9">
      <c r="C7" s="33" t="s">
        <v>8</v>
      </c>
      <c r="D7" s="27" t="s">
        <v>9</v>
      </c>
    </row>
    <row r="8" spans="1:9">
      <c r="C8" s="33" t="s">
        <v>10</v>
      </c>
      <c r="D8" s="34">
        <v>41656</v>
      </c>
      <c r="E8" s="35"/>
    </row>
    <row r="9" spans="1:9">
      <c r="C9" s="213" t="s">
        <v>11</v>
      </c>
      <c r="D9" s="27" t="s">
        <v>12</v>
      </c>
      <c r="F9" s="35"/>
      <c r="I9" s="35"/>
    </row>
    <row r="10" spans="1:9">
      <c r="C10" s="213"/>
      <c r="D10" s="27" t="s">
        <v>13</v>
      </c>
    </row>
    <row r="12" spans="1:9">
      <c r="A12" s="205" t="s">
        <v>14</v>
      </c>
      <c r="B12" s="206"/>
      <c r="C12" s="206"/>
      <c r="D12" s="206"/>
      <c r="E12" s="206"/>
      <c r="F12" s="206"/>
      <c r="G12" s="206"/>
      <c r="H12" s="206"/>
      <c r="I12" s="207"/>
    </row>
    <row r="13" spans="1:9">
      <c r="A13" s="205" t="s">
        <v>15</v>
      </c>
      <c r="B13" s="206"/>
      <c r="C13" s="206"/>
      <c r="D13" s="206"/>
      <c r="E13" s="206"/>
      <c r="F13" s="206"/>
      <c r="G13" s="206"/>
      <c r="H13" s="206"/>
      <c r="I13" s="207"/>
    </row>
    <row r="14" spans="1:9">
      <c r="A14" s="208"/>
      <c r="B14" s="209"/>
      <c r="C14" s="209"/>
      <c r="D14" s="209"/>
      <c r="E14" s="209"/>
      <c r="F14" s="209"/>
      <c r="G14" s="210"/>
      <c r="H14" s="211" t="s">
        <v>16</v>
      </c>
      <c r="I14" s="212"/>
    </row>
    <row r="15" spans="1:9" ht="28.5">
      <c r="A15" s="22" t="s">
        <v>17</v>
      </c>
      <c r="B15" s="22" t="s">
        <v>18</v>
      </c>
      <c r="C15" s="29" t="s">
        <v>19</v>
      </c>
      <c r="D15" s="22" t="s">
        <v>20</v>
      </c>
      <c r="E15" s="22" t="s">
        <v>21</v>
      </c>
      <c r="F15" s="22" t="s">
        <v>22</v>
      </c>
      <c r="G15" s="192" t="s">
        <v>23</v>
      </c>
      <c r="H15" s="22" t="s">
        <v>24</v>
      </c>
      <c r="I15" s="22" t="s">
        <v>25</v>
      </c>
    </row>
    <row r="16" spans="1:9" ht="30">
      <c r="A16" s="220" t="s">
        <v>26</v>
      </c>
      <c r="B16" s="224">
        <v>0.3</v>
      </c>
      <c r="C16" s="228" t="s">
        <v>27</v>
      </c>
      <c r="D16" s="24" t="s">
        <v>28</v>
      </c>
      <c r="E16" s="229">
        <v>4</v>
      </c>
      <c r="F16" s="229" t="s">
        <v>29</v>
      </c>
      <c r="G16" s="228" t="s">
        <v>30</v>
      </c>
      <c r="H16" s="229"/>
      <c r="I16" s="232"/>
    </row>
    <row r="17" spans="1:9" ht="56.25" customHeight="1">
      <c r="A17" s="220"/>
      <c r="B17" s="220"/>
      <c r="C17" s="228"/>
      <c r="D17" s="26" t="s">
        <v>31</v>
      </c>
      <c r="E17" s="230"/>
      <c r="F17" s="230"/>
      <c r="G17" s="228"/>
      <c r="H17" s="230"/>
      <c r="I17" s="232"/>
    </row>
    <row r="18" spans="1:9" ht="25.5" customHeight="1">
      <c r="A18" s="220"/>
      <c r="B18" s="220"/>
      <c r="C18" s="228"/>
      <c r="D18" s="26" t="s">
        <v>32</v>
      </c>
      <c r="E18" s="230"/>
      <c r="F18" s="230"/>
      <c r="G18" s="228"/>
      <c r="H18" s="230"/>
      <c r="I18" s="232"/>
    </row>
    <row r="19" spans="1:9" ht="49.5" customHeight="1">
      <c r="A19" s="220"/>
      <c r="B19" s="220"/>
      <c r="C19" s="228"/>
      <c r="D19" s="26" t="s">
        <v>33</v>
      </c>
      <c r="E19" s="231"/>
      <c r="F19" s="231"/>
      <c r="G19" s="228"/>
      <c r="H19" s="231"/>
      <c r="I19" s="232"/>
    </row>
    <row r="20" spans="1:9" ht="82.5" customHeight="1">
      <c r="A20" s="221" t="s">
        <v>34</v>
      </c>
      <c r="B20" s="225">
        <v>0.3</v>
      </c>
      <c r="C20" s="229" t="s">
        <v>35</v>
      </c>
      <c r="D20" s="26" t="s">
        <v>36</v>
      </c>
      <c r="E20" s="229">
        <v>20</v>
      </c>
      <c r="F20" s="229" t="s">
        <v>37</v>
      </c>
      <c r="G20" s="25" t="s">
        <v>38</v>
      </c>
      <c r="H20" s="229"/>
      <c r="I20" s="233"/>
    </row>
    <row r="21" spans="1:9" ht="68.25" customHeight="1">
      <c r="A21" s="222"/>
      <c r="B21" s="226"/>
      <c r="C21" s="230"/>
      <c r="D21" s="26" t="s">
        <v>39</v>
      </c>
      <c r="E21" s="230"/>
      <c r="F21" s="230"/>
      <c r="G21" s="25" t="s">
        <v>40</v>
      </c>
      <c r="H21" s="230"/>
      <c r="I21" s="234"/>
    </row>
    <row r="22" spans="1:9" ht="66" customHeight="1">
      <c r="A22" s="223"/>
      <c r="B22" s="227"/>
      <c r="C22" s="231"/>
      <c r="D22" s="26" t="s">
        <v>41</v>
      </c>
      <c r="E22" s="231"/>
      <c r="F22" s="231"/>
      <c r="G22" s="25" t="s">
        <v>42</v>
      </c>
      <c r="H22" s="231"/>
      <c r="I22" s="235"/>
    </row>
    <row r="23" spans="1:9" ht="97.5" customHeight="1">
      <c r="A23" s="221" t="s">
        <v>43</v>
      </c>
      <c r="B23" s="225">
        <v>0.4</v>
      </c>
      <c r="C23" s="229" t="s">
        <v>44</v>
      </c>
      <c r="D23" s="26" t="s">
        <v>45</v>
      </c>
      <c r="E23" s="229">
        <v>15</v>
      </c>
      <c r="F23" s="229" t="s">
        <v>29</v>
      </c>
      <c r="G23" s="229" t="s">
        <v>42</v>
      </c>
      <c r="H23" s="229"/>
      <c r="I23" s="233"/>
    </row>
    <row r="24" spans="1:9" ht="55.5" customHeight="1">
      <c r="A24" s="222"/>
      <c r="B24" s="226"/>
      <c r="C24" s="230"/>
      <c r="D24" s="26" t="s">
        <v>46</v>
      </c>
      <c r="E24" s="230"/>
      <c r="F24" s="230"/>
      <c r="G24" s="230"/>
      <c r="H24" s="230"/>
      <c r="I24" s="234"/>
    </row>
    <row r="25" spans="1:9" ht="55.5" customHeight="1">
      <c r="A25" s="223"/>
      <c r="B25" s="227"/>
      <c r="C25" s="231"/>
      <c r="D25" s="26" t="s">
        <v>47</v>
      </c>
      <c r="E25" s="231"/>
      <c r="F25" s="231"/>
      <c r="G25" s="231"/>
      <c r="H25" s="231"/>
      <c r="I25" s="235"/>
    </row>
    <row r="26" spans="1:9">
      <c r="A26" s="22" t="s">
        <v>48</v>
      </c>
      <c r="B26" s="193">
        <f>SUM(B16:B25)</f>
        <v>1</v>
      </c>
      <c r="C26" s="27"/>
      <c r="D26" s="27"/>
      <c r="E26" s="27"/>
      <c r="F26" s="26"/>
      <c r="G26" s="27"/>
      <c r="H26" s="27"/>
      <c r="I26" s="27"/>
    </row>
    <row r="27" spans="1:9" ht="4.5" customHeight="1">
      <c r="A27" s="28"/>
    </row>
    <row r="28" spans="1:9" ht="27" customHeight="1">
      <c r="A28" s="28"/>
      <c r="C28" s="214"/>
      <c r="D28" s="215"/>
      <c r="E28" s="37"/>
      <c r="F28" s="215"/>
      <c r="G28" s="216"/>
      <c r="H28" s="53"/>
    </row>
    <row r="29" spans="1:9">
      <c r="A29" s="28"/>
      <c r="C29" s="217" t="s">
        <v>49</v>
      </c>
      <c r="D29" s="218"/>
      <c r="E29" s="39"/>
      <c r="F29" s="218" t="s">
        <v>50</v>
      </c>
      <c r="G29" s="219"/>
      <c r="H29" s="54"/>
    </row>
    <row r="30" spans="1:9">
      <c r="A30" s="28"/>
    </row>
  </sheetData>
  <mergeCells count="34">
    <mergeCell ref="H16:H19"/>
    <mergeCell ref="H20:H22"/>
    <mergeCell ref="H23:H25"/>
    <mergeCell ref="I16:I19"/>
    <mergeCell ref="I20:I22"/>
    <mergeCell ref="I23:I25"/>
    <mergeCell ref="F16:F19"/>
    <mergeCell ref="F20:F22"/>
    <mergeCell ref="F23:F25"/>
    <mergeCell ref="G16:G19"/>
    <mergeCell ref="G23:G25"/>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B2:I2"/>
    <mergeCell ref="B3:I3"/>
    <mergeCell ref="A12:I12"/>
    <mergeCell ref="A13:I13"/>
    <mergeCell ref="A14:G14"/>
    <mergeCell ref="H14:I14"/>
    <mergeCell ref="C9:C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203" t="s">
        <v>203</v>
      </c>
      <c r="C2" s="203"/>
      <c r="D2" s="203"/>
      <c r="E2" s="203"/>
      <c r="F2" s="423"/>
      <c r="G2" s="423"/>
      <c r="H2" s="423"/>
      <c r="I2" s="423"/>
      <c r="J2" s="423"/>
      <c r="K2" s="423"/>
      <c r="L2" s="423"/>
      <c r="M2" s="423"/>
    </row>
    <row r="4" spans="1:13">
      <c r="A4" s="424" t="s">
        <v>14</v>
      </c>
      <c r="B4" s="425"/>
      <c r="C4" s="425"/>
      <c r="D4" s="425"/>
      <c r="E4" s="425"/>
      <c r="F4" s="425"/>
      <c r="G4" s="425"/>
      <c r="H4" s="426" t="s">
        <v>209</v>
      </c>
      <c r="I4" s="427"/>
      <c r="J4" s="427"/>
      <c r="K4" s="427"/>
      <c r="L4" s="427"/>
      <c r="M4" s="427"/>
    </row>
    <row r="5" spans="1:13" ht="28.5" customHeight="1">
      <c r="A5" s="19" t="s">
        <v>17</v>
      </c>
      <c r="B5" s="19" t="s">
        <v>18</v>
      </c>
      <c r="C5" s="20" t="s">
        <v>19</v>
      </c>
      <c r="D5" s="19" t="s">
        <v>20</v>
      </c>
      <c r="E5" s="19" t="s">
        <v>210</v>
      </c>
      <c r="F5" s="19" t="s">
        <v>22</v>
      </c>
      <c r="G5" s="21" t="s">
        <v>23</v>
      </c>
      <c r="H5" s="429" t="s">
        <v>211</v>
      </c>
      <c r="I5" s="430"/>
      <c r="J5" s="430"/>
      <c r="K5" s="431"/>
      <c r="L5" s="19" t="s">
        <v>212</v>
      </c>
      <c r="M5" s="450" t="s">
        <v>213</v>
      </c>
    </row>
    <row r="6" spans="1:13" ht="30" customHeight="1">
      <c r="A6" s="220" t="s">
        <v>26</v>
      </c>
      <c r="B6" s="224">
        <v>0.3</v>
      </c>
      <c r="C6" s="229" t="s">
        <v>27</v>
      </c>
      <c r="D6" s="24" t="s">
        <v>28</v>
      </c>
      <c r="E6" s="229">
        <v>4</v>
      </c>
      <c r="F6" s="229" t="s">
        <v>29</v>
      </c>
      <c r="G6" s="228" t="s">
        <v>30</v>
      </c>
      <c r="H6" s="25" t="s">
        <v>216</v>
      </c>
      <c r="I6" s="25" t="s">
        <v>217</v>
      </c>
      <c r="J6" s="25" t="s">
        <v>218</v>
      </c>
      <c r="K6" s="25" t="s">
        <v>219</v>
      </c>
      <c r="L6" s="29" t="s">
        <v>220</v>
      </c>
      <c r="M6" s="451"/>
    </row>
    <row r="7" spans="1:13" ht="45" customHeight="1">
      <c r="A7" s="220"/>
      <c r="B7" s="220"/>
      <c r="C7" s="230"/>
      <c r="D7" s="26" t="s">
        <v>31</v>
      </c>
      <c r="E7" s="230"/>
      <c r="F7" s="230"/>
      <c r="G7" s="228"/>
      <c r="H7" s="432">
        <f>1/E6</f>
        <v>0.25</v>
      </c>
      <c r="I7" s="432">
        <v>0.25</v>
      </c>
      <c r="J7" s="432">
        <v>0.5</v>
      </c>
      <c r="K7" s="432">
        <v>0</v>
      </c>
      <c r="L7" s="437">
        <f>+H7+I7+J7+K7</f>
        <v>1</v>
      </c>
      <c r="M7" s="437">
        <f>4*B6/E6</f>
        <v>0.3</v>
      </c>
    </row>
    <row r="8" spans="1:13" ht="35.25" customHeight="1">
      <c r="A8" s="220"/>
      <c r="B8" s="220"/>
      <c r="C8" s="230"/>
      <c r="D8" s="26" t="s">
        <v>32</v>
      </c>
      <c r="E8" s="230"/>
      <c r="F8" s="230"/>
      <c r="G8" s="228"/>
      <c r="H8" s="435"/>
      <c r="I8" s="435"/>
      <c r="J8" s="435"/>
      <c r="K8" s="435"/>
      <c r="L8" s="438"/>
      <c r="M8" s="438"/>
    </row>
    <row r="9" spans="1:13" ht="39.75" customHeight="1">
      <c r="A9" s="220"/>
      <c r="B9" s="220"/>
      <c r="C9" s="231"/>
      <c r="D9" s="26" t="s">
        <v>33</v>
      </c>
      <c r="E9" s="231"/>
      <c r="F9" s="231"/>
      <c r="G9" s="228"/>
      <c r="H9" s="436"/>
      <c r="I9" s="436"/>
      <c r="J9" s="436"/>
      <c r="K9" s="436"/>
      <c r="L9" s="439"/>
      <c r="M9" s="439"/>
    </row>
    <row r="10" spans="1:13" ht="56.25" customHeight="1">
      <c r="A10" s="221" t="s">
        <v>34</v>
      </c>
      <c r="B10" s="225">
        <v>0.4</v>
      </c>
      <c r="C10" s="229" t="s">
        <v>35</v>
      </c>
      <c r="D10" s="26" t="s">
        <v>226</v>
      </c>
      <c r="E10" s="229">
        <v>20</v>
      </c>
      <c r="F10" s="229" t="s">
        <v>37</v>
      </c>
      <c r="G10" s="229" t="s">
        <v>227</v>
      </c>
      <c r="H10" s="432">
        <f>7/25</f>
        <v>0.28000000000000003</v>
      </c>
      <c r="I10" s="447">
        <v>0.35</v>
      </c>
      <c r="J10" s="447">
        <v>0.25</v>
      </c>
      <c r="K10" s="432">
        <f>8/E10</f>
        <v>0.4</v>
      </c>
      <c r="L10" s="447">
        <f>+H10+I10+J10+K10</f>
        <v>1.28</v>
      </c>
      <c r="M10" s="447">
        <f>22*B10/E10</f>
        <v>0.44000000000000006</v>
      </c>
    </row>
    <row r="11" spans="1:13" ht="47.25" customHeight="1">
      <c r="A11" s="222"/>
      <c r="B11" s="226"/>
      <c r="C11" s="230"/>
      <c r="D11" s="26" t="s">
        <v>39</v>
      </c>
      <c r="E11" s="230"/>
      <c r="F11" s="230"/>
      <c r="G11" s="230"/>
      <c r="H11" s="435"/>
      <c r="I11" s="230"/>
      <c r="J11" s="230"/>
      <c r="K11" s="435"/>
      <c r="L11" s="448"/>
      <c r="M11" s="448"/>
    </row>
    <row r="12" spans="1:13" ht="57" customHeight="1">
      <c r="A12" s="223"/>
      <c r="B12" s="227"/>
      <c r="C12" s="231"/>
      <c r="D12" s="26" t="s">
        <v>41</v>
      </c>
      <c r="E12" s="230"/>
      <c r="F12" s="231"/>
      <c r="G12" s="231"/>
      <c r="H12" s="436"/>
      <c r="I12" s="231"/>
      <c r="J12" s="231"/>
      <c r="K12" s="436"/>
      <c r="L12" s="449"/>
      <c r="M12" s="449"/>
    </row>
    <row r="13" spans="1:13" ht="55.5" customHeight="1">
      <c r="A13" s="221" t="s">
        <v>43</v>
      </c>
      <c r="B13" s="225">
        <v>0.3</v>
      </c>
      <c r="C13" s="229" t="s">
        <v>44</v>
      </c>
      <c r="D13" s="26" t="s">
        <v>45</v>
      </c>
      <c r="E13" s="229">
        <v>15</v>
      </c>
      <c r="F13" s="229" t="s">
        <v>29</v>
      </c>
      <c r="G13" s="229" t="s">
        <v>42</v>
      </c>
      <c r="H13" s="432">
        <f>3/30</f>
        <v>0.1</v>
      </c>
      <c r="I13" s="447">
        <v>0.33</v>
      </c>
      <c r="J13" s="447">
        <v>0.4</v>
      </c>
      <c r="K13" s="432">
        <f>1/E13</f>
        <v>6.6666666666666666E-2</v>
      </c>
      <c r="L13" s="447">
        <f>+H13+I13+J13+K13</f>
        <v>0.89666666666666672</v>
      </c>
      <c r="M13" s="447">
        <f>15*B13/E13</f>
        <v>0.3</v>
      </c>
    </row>
    <row r="14" spans="1:13" ht="39.75" customHeight="1">
      <c r="A14" s="222"/>
      <c r="B14" s="226"/>
      <c r="C14" s="230"/>
      <c r="D14" s="26" t="s">
        <v>46</v>
      </c>
      <c r="E14" s="230"/>
      <c r="F14" s="230"/>
      <c r="G14" s="230"/>
      <c r="H14" s="435"/>
      <c r="I14" s="230"/>
      <c r="J14" s="230"/>
      <c r="K14" s="435"/>
      <c r="L14" s="448"/>
      <c r="M14" s="448"/>
    </row>
    <row r="15" spans="1:13" ht="39" customHeight="1">
      <c r="A15" s="223"/>
      <c r="B15" s="227"/>
      <c r="C15" s="231"/>
      <c r="D15" s="26" t="s">
        <v>47</v>
      </c>
      <c r="E15" s="231"/>
      <c r="F15" s="231"/>
      <c r="G15" s="231"/>
      <c r="H15" s="436"/>
      <c r="I15" s="231"/>
      <c r="J15" s="231"/>
      <c r="K15" s="436"/>
      <c r="L15" s="449"/>
      <c r="M15" s="449"/>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L10:L12"/>
    <mergeCell ref="L13:L15"/>
    <mergeCell ref="M5:M6"/>
    <mergeCell ref="M7:M9"/>
    <mergeCell ref="M10:M12"/>
    <mergeCell ref="M13:M15"/>
    <mergeCell ref="J10:J12"/>
    <mergeCell ref="J13:J15"/>
    <mergeCell ref="K7:K9"/>
    <mergeCell ref="K10:K12"/>
    <mergeCell ref="K13:K15"/>
    <mergeCell ref="H10:H12"/>
    <mergeCell ref="H13:H15"/>
    <mergeCell ref="I7:I9"/>
    <mergeCell ref="I10:I12"/>
    <mergeCell ref="I13:I15"/>
    <mergeCell ref="F10:F12"/>
    <mergeCell ref="F13:F15"/>
    <mergeCell ref="G6:G9"/>
    <mergeCell ref="G10:G12"/>
    <mergeCell ref="G13:G15"/>
    <mergeCell ref="C10:C12"/>
    <mergeCell ref="C13:C15"/>
    <mergeCell ref="E6:E9"/>
    <mergeCell ref="E10:E12"/>
    <mergeCell ref="E13:E15"/>
    <mergeCell ref="A10:A12"/>
    <mergeCell ref="A13:A15"/>
    <mergeCell ref="B6:B9"/>
    <mergeCell ref="B10:B12"/>
    <mergeCell ref="B13:B15"/>
    <mergeCell ref="B2:M2"/>
    <mergeCell ref="A4:G4"/>
    <mergeCell ref="H4:M4"/>
    <mergeCell ref="H5:K5"/>
    <mergeCell ref="A6:A9"/>
    <mergeCell ref="C6:C9"/>
    <mergeCell ref="F6:F9"/>
    <mergeCell ref="H7:H9"/>
    <mergeCell ref="J7:J9"/>
    <mergeCell ref="L7:L9"/>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52" t="s">
        <v>246</v>
      </c>
      <c r="C3" s="453"/>
      <c r="D3" s="453"/>
      <c r="E3" s="453"/>
      <c r="F3" s="453"/>
      <c r="G3" s="453"/>
      <c r="H3" s="453"/>
      <c r="I3" s="454"/>
    </row>
    <row r="4" spans="2:9">
      <c r="B4" s="470" t="s">
        <v>247</v>
      </c>
      <c r="C4" s="466"/>
      <c r="D4" s="466"/>
      <c r="E4" s="455" t="s">
        <v>248</v>
      </c>
      <c r="F4" s="456"/>
      <c r="G4" s="457"/>
      <c r="H4" s="466" t="s">
        <v>249</v>
      </c>
      <c r="I4" s="467"/>
    </row>
    <row r="5" spans="2:9">
      <c r="B5" s="471"/>
      <c r="C5" s="468"/>
      <c r="D5" s="468"/>
      <c r="E5" s="11">
        <v>1</v>
      </c>
      <c r="F5" s="12">
        <v>2</v>
      </c>
      <c r="G5" s="12">
        <v>3</v>
      </c>
      <c r="H5" s="468"/>
      <c r="I5" s="469"/>
    </row>
    <row r="6" spans="2:9" ht="30.75" customHeight="1">
      <c r="B6" s="13">
        <v>1</v>
      </c>
      <c r="C6" s="458" t="s">
        <v>250</v>
      </c>
      <c r="D6" s="458"/>
      <c r="E6" s="14"/>
      <c r="F6" s="14"/>
      <c r="G6" s="14"/>
      <c r="H6" s="459"/>
      <c r="I6" s="460"/>
    </row>
    <row r="7" spans="2:9" ht="39" customHeight="1">
      <c r="B7" s="15">
        <v>2</v>
      </c>
      <c r="C7" s="461" t="s">
        <v>251</v>
      </c>
      <c r="D7" s="461"/>
      <c r="E7" s="16"/>
      <c r="F7" s="16"/>
      <c r="G7" s="16"/>
      <c r="H7" s="462"/>
      <c r="I7" s="463"/>
    </row>
    <row r="8" spans="2:9" ht="30" customHeight="1">
      <c r="B8" s="15">
        <v>3</v>
      </c>
      <c r="C8" s="461" t="s">
        <v>252</v>
      </c>
      <c r="D8" s="461"/>
      <c r="E8" s="16"/>
      <c r="F8" s="16"/>
      <c r="G8" s="16"/>
      <c r="H8" s="462"/>
      <c r="I8" s="463"/>
    </row>
    <row r="9" spans="2:9" ht="34.5" customHeight="1">
      <c r="B9" s="15">
        <v>4</v>
      </c>
      <c r="C9" s="461" t="s">
        <v>253</v>
      </c>
      <c r="D9" s="461"/>
      <c r="E9" s="16"/>
      <c r="F9" s="16"/>
      <c r="G9" s="16"/>
      <c r="H9" s="462"/>
      <c r="I9" s="463"/>
    </row>
    <row r="10" spans="2:9" ht="30.75" customHeight="1">
      <c r="B10" s="15">
        <v>5</v>
      </c>
      <c r="C10" s="461" t="s">
        <v>254</v>
      </c>
      <c r="D10" s="461"/>
      <c r="E10" s="16"/>
      <c r="F10" s="16"/>
      <c r="G10" s="16"/>
      <c r="H10" s="462"/>
      <c r="I10" s="463"/>
    </row>
    <row r="11" spans="2:9" ht="33.75" customHeight="1">
      <c r="B11" s="15">
        <v>6</v>
      </c>
      <c r="C11" s="461" t="s">
        <v>255</v>
      </c>
      <c r="D11" s="461"/>
      <c r="E11" s="16"/>
      <c r="F11" s="16"/>
      <c r="G11" s="16"/>
      <c r="H11" s="462"/>
      <c r="I11" s="463"/>
    </row>
    <row r="12" spans="2:9" ht="25.5" customHeight="1">
      <c r="B12" s="15">
        <v>7</v>
      </c>
      <c r="C12" s="461" t="s">
        <v>256</v>
      </c>
      <c r="D12" s="461"/>
      <c r="E12" s="17"/>
      <c r="F12" s="17"/>
      <c r="G12" s="17"/>
      <c r="H12" s="464"/>
      <c r="I12" s="465"/>
    </row>
    <row r="13" spans="2:9" ht="46.5" customHeight="1">
      <c r="B13" s="15">
        <v>8</v>
      </c>
      <c r="C13" s="461" t="s">
        <v>257</v>
      </c>
      <c r="D13" s="461"/>
      <c r="E13" s="17"/>
      <c r="F13" s="17"/>
      <c r="G13" s="17"/>
      <c r="H13" s="464"/>
      <c r="I13" s="465"/>
    </row>
    <row r="14" spans="2:9" ht="30.75" customHeight="1">
      <c r="B14" s="15">
        <v>9</v>
      </c>
      <c r="C14" s="461" t="s">
        <v>258</v>
      </c>
      <c r="D14" s="461"/>
      <c r="E14" s="17"/>
      <c r="F14" s="17"/>
      <c r="G14" s="17"/>
      <c r="H14" s="464"/>
      <c r="I14" s="465"/>
    </row>
    <row r="15" spans="2:9">
      <c r="B15" s="15">
        <v>10</v>
      </c>
      <c r="C15" s="461"/>
      <c r="D15" s="461"/>
      <c r="E15" s="17"/>
      <c r="F15" s="17"/>
      <c r="G15" s="17"/>
      <c r="H15" s="464"/>
      <c r="I15" s="465"/>
    </row>
    <row r="16" spans="2:9">
      <c r="B16" s="15">
        <v>11</v>
      </c>
      <c r="C16" s="461"/>
      <c r="D16" s="461"/>
      <c r="E16" s="17"/>
      <c r="F16" s="17"/>
      <c r="G16" s="17"/>
      <c r="H16" s="464"/>
      <c r="I16" s="465"/>
    </row>
    <row r="17" spans="2:9">
      <c r="B17" s="15">
        <v>12</v>
      </c>
      <c r="C17" s="461"/>
      <c r="D17" s="461"/>
      <c r="E17" s="17"/>
      <c r="F17" s="17"/>
      <c r="G17" s="17"/>
      <c r="H17" s="464"/>
      <c r="I17" s="465"/>
    </row>
    <row r="19" spans="2:9" ht="11.25" customHeight="1">
      <c r="B19" s="472" t="s">
        <v>259</v>
      </c>
      <c r="C19" s="472"/>
      <c r="D19" s="472"/>
      <c r="E19" s="472"/>
      <c r="F19" s="472"/>
      <c r="G19" s="472"/>
      <c r="H19" s="472"/>
      <c r="I19" s="472"/>
    </row>
    <row r="20" spans="2:9" ht="6.75" customHeight="1">
      <c r="B20" s="472"/>
      <c r="C20" s="472"/>
      <c r="D20" s="472"/>
      <c r="E20" s="472"/>
      <c r="F20" s="472"/>
      <c r="G20" s="472"/>
      <c r="H20" s="472"/>
      <c r="I20" s="472"/>
    </row>
  </sheetData>
  <mergeCells count="29">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 ref="H13:I13"/>
    <mergeCell ref="C8:D8"/>
    <mergeCell ref="H8:I8"/>
    <mergeCell ref="C9:D9"/>
    <mergeCell ref="H9:I9"/>
    <mergeCell ref="C10:D10"/>
    <mergeCell ref="H10:I10"/>
    <mergeCell ref="B3:I3"/>
    <mergeCell ref="E4:G4"/>
    <mergeCell ref="C6:D6"/>
    <mergeCell ref="H6:I6"/>
    <mergeCell ref="C7:D7"/>
    <mergeCell ref="H7:I7"/>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73" t="s">
        <v>260</v>
      </c>
      <c r="C2" s="1" t="s">
        <v>2</v>
      </c>
    </row>
    <row r="3" spans="2:4">
      <c r="B3" s="473"/>
      <c r="C3" s="2" t="s">
        <v>261</v>
      </c>
    </row>
    <row r="4" spans="2:4">
      <c r="B4" s="473"/>
      <c r="C4" s="2" t="s">
        <v>262</v>
      </c>
    </row>
    <row r="5" spans="2:4">
      <c r="B5" s="473"/>
      <c r="C5" s="2" t="s">
        <v>263</v>
      </c>
    </row>
    <row r="6" spans="2:4">
      <c r="B6" s="473"/>
      <c r="C6" s="479" t="s">
        <v>264</v>
      </c>
    </row>
    <row r="7" spans="2:4">
      <c r="B7" s="473"/>
      <c r="C7" s="480"/>
    </row>
    <row r="8" spans="2:4" ht="135.75" customHeight="1">
      <c r="B8" s="474" t="s">
        <v>14</v>
      </c>
      <c r="C8" s="3" t="s">
        <v>18</v>
      </c>
      <c r="D8" s="4" t="s">
        <v>265</v>
      </c>
    </row>
    <row r="9" spans="2:4" ht="106.5" customHeight="1">
      <c r="B9" s="475"/>
      <c r="C9" s="5" t="s">
        <v>19</v>
      </c>
      <c r="D9" s="6" t="s">
        <v>266</v>
      </c>
    </row>
    <row r="10" spans="2:4" ht="60">
      <c r="B10" s="475"/>
      <c r="C10" s="3" t="s">
        <v>20</v>
      </c>
      <c r="D10" s="6" t="s">
        <v>267</v>
      </c>
    </row>
    <row r="11" spans="2:4" ht="45">
      <c r="B11" s="475"/>
      <c r="C11" s="3" t="s">
        <v>21</v>
      </c>
      <c r="D11" s="7" t="s">
        <v>268</v>
      </c>
    </row>
    <row r="12" spans="2:4" ht="75">
      <c r="B12" s="475"/>
      <c r="C12" s="3" t="s">
        <v>22</v>
      </c>
      <c r="D12" s="7" t="s">
        <v>269</v>
      </c>
    </row>
    <row r="13" spans="2:4" ht="51.75" customHeight="1">
      <c r="B13" s="475"/>
      <c r="C13" s="3" t="s">
        <v>23</v>
      </c>
      <c r="D13" s="8" t="s">
        <v>270</v>
      </c>
    </row>
    <row r="14" spans="2:4" ht="48" customHeight="1">
      <c r="B14" s="475"/>
      <c r="C14" s="3" t="s">
        <v>271</v>
      </c>
    </row>
    <row r="15" spans="2:4" ht="39" customHeight="1">
      <c r="B15" s="476"/>
      <c r="C15" s="3" t="s">
        <v>272</v>
      </c>
    </row>
    <row r="16" spans="2:4" ht="39" customHeight="1">
      <c r="B16" s="477" t="s">
        <v>273</v>
      </c>
      <c r="C16" s="9" t="s">
        <v>211</v>
      </c>
    </row>
    <row r="17" spans="2:3">
      <c r="B17" s="478"/>
      <c r="C17" s="9" t="s">
        <v>274</v>
      </c>
    </row>
    <row r="18" spans="2:3">
      <c r="B18" s="478"/>
      <c r="C18" s="10" t="s">
        <v>213</v>
      </c>
    </row>
    <row r="19" spans="2:3">
      <c r="B19" s="478"/>
      <c r="C19" s="10" t="s">
        <v>214</v>
      </c>
    </row>
    <row r="20" spans="2:3">
      <c r="B20" s="478"/>
      <c r="C20" s="10" t="s">
        <v>275</v>
      </c>
    </row>
    <row r="21" spans="2:3">
      <c r="B21" s="478"/>
      <c r="C21" s="10" t="s">
        <v>276</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25" zoomScale="86" zoomScaleNormal="86" zoomScalePageLayoutView="86" workbookViewId="0">
      <selection activeCell="C36" sqref="C36:I36"/>
    </sheetView>
  </sheetViews>
  <sheetFormatPr baseColWidth="10" defaultColWidth="10.85546875" defaultRowHeight="15.75"/>
  <cols>
    <col min="1" max="1" width="3.28515625" style="110" customWidth="1"/>
    <col min="2" max="2" width="38.28515625" style="110" customWidth="1"/>
    <col min="3" max="3" width="15.28515625" style="110" customWidth="1"/>
    <col min="4" max="8" width="10.85546875" style="110"/>
    <col min="9" max="9" width="17.85546875" style="110" customWidth="1"/>
    <col min="10" max="10" width="3.140625" style="110" customWidth="1"/>
    <col min="11" max="11" width="3.42578125" style="110" customWidth="1"/>
    <col min="12" max="12" width="38.42578125" style="110" customWidth="1"/>
    <col min="13" max="13" width="15.28515625" style="110" customWidth="1"/>
    <col min="14" max="16" width="10.85546875" style="110"/>
    <col min="17" max="17" width="11.42578125" style="110" customWidth="1"/>
    <col min="18" max="19" width="10.85546875" style="110"/>
    <col min="20" max="20" width="17.85546875" style="110" customWidth="1"/>
    <col min="21" max="21" width="3.28515625" style="110" customWidth="1"/>
    <col min="22" max="16384" width="10.85546875" style="110"/>
  </cols>
  <sheetData>
    <row r="1" spans="1:12">
      <c r="A1" s="111"/>
      <c r="B1" s="111"/>
      <c r="C1" s="111"/>
      <c r="D1" s="111"/>
      <c r="E1" s="111"/>
      <c r="F1" s="111"/>
      <c r="G1" s="111"/>
      <c r="H1" s="111"/>
      <c r="I1" s="111"/>
      <c r="J1" s="111"/>
      <c r="K1" s="111"/>
    </row>
    <row r="2" spans="1:12">
      <c r="A2" s="111"/>
      <c r="B2" s="111"/>
      <c r="C2" s="111"/>
      <c r="D2" s="111"/>
      <c r="E2" s="111"/>
      <c r="F2" s="111"/>
      <c r="G2" s="111"/>
      <c r="H2" s="111"/>
      <c r="I2" s="111"/>
      <c r="J2" s="111"/>
      <c r="K2" s="111"/>
    </row>
    <row r="3" spans="1:12">
      <c r="A3" s="111"/>
      <c r="B3" s="111"/>
      <c r="C3" s="111"/>
      <c r="D3" s="111"/>
      <c r="E3" s="111"/>
      <c r="F3" s="111"/>
      <c r="G3" s="111"/>
      <c r="H3" s="111"/>
      <c r="I3" s="111"/>
      <c r="J3" s="111"/>
      <c r="K3" s="111"/>
    </row>
    <row r="4" spans="1:12" ht="24.75" customHeight="1">
      <c r="A4" s="183"/>
      <c r="B4" s="111"/>
      <c r="C4" s="111"/>
      <c r="D4" s="111"/>
      <c r="E4" s="111"/>
      <c r="F4" s="111"/>
      <c r="G4" s="111"/>
      <c r="H4" s="111"/>
      <c r="I4" s="111"/>
      <c r="J4" s="111"/>
      <c r="K4" s="111"/>
      <c r="L4" s="125"/>
    </row>
    <row r="5" spans="1:12">
      <c r="A5" s="125"/>
      <c r="B5" s="111"/>
      <c r="C5" s="111"/>
      <c r="D5" s="111"/>
      <c r="E5" s="111"/>
      <c r="F5" s="111"/>
      <c r="G5" s="111"/>
      <c r="H5" s="111"/>
      <c r="I5" s="111"/>
      <c r="J5" s="111"/>
      <c r="K5" s="111"/>
      <c r="L5" s="125"/>
    </row>
    <row r="6" spans="1:12" ht="12" customHeight="1">
      <c r="A6" s="125"/>
      <c r="B6" s="184"/>
      <c r="C6" s="184"/>
      <c r="D6" s="184"/>
      <c r="E6" s="184"/>
      <c r="F6" s="184"/>
      <c r="G6" s="184"/>
      <c r="H6" s="184"/>
      <c r="I6" s="184"/>
      <c r="J6" s="184"/>
      <c r="K6" s="112"/>
      <c r="L6" s="125"/>
    </row>
    <row r="7" spans="1:12" ht="24" customHeight="1">
      <c r="A7" s="125"/>
      <c r="B7" s="245" t="s">
        <v>51</v>
      </c>
      <c r="C7" s="245"/>
      <c r="D7" s="245"/>
      <c r="E7" s="245"/>
      <c r="F7" s="245"/>
      <c r="G7" s="245"/>
      <c r="H7" s="245"/>
      <c r="I7" s="245"/>
      <c r="J7" s="185"/>
      <c r="K7" s="112"/>
      <c r="L7" s="125"/>
    </row>
    <row r="8" spans="1:12" ht="12.95" customHeight="1">
      <c r="A8" s="125"/>
      <c r="B8" s="112"/>
      <c r="C8" s="112"/>
      <c r="D8" s="186"/>
      <c r="E8" s="112"/>
      <c r="F8" s="112"/>
      <c r="G8" s="186"/>
      <c r="H8" s="112"/>
      <c r="I8" s="112"/>
      <c r="J8" s="112"/>
      <c r="K8" s="112"/>
      <c r="L8" s="125"/>
    </row>
    <row r="9" spans="1:12" ht="26.25" customHeight="1">
      <c r="A9" s="125"/>
      <c r="B9" s="246" t="s">
        <v>52</v>
      </c>
      <c r="C9" s="246"/>
      <c r="D9" s="246"/>
      <c r="E9" s="246"/>
      <c r="F9" s="246"/>
      <c r="G9" s="246"/>
      <c r="H9" s="246"/>
      <c r="I9" s="246"/>
      <c r="J9" s="190"/>
      <c r="K9" s="112"/>
      <c r="L9" s="125"/>
    </row>
    <row r="10" spans="1:12" ht="15.95" customHeight="1">
      <c r="A10" s="125"/>
      <c r="B10" s="112"/>
      <c r="C10" s="112"/>
      <c r="D10" s="112"/>
      <c r="E10" s="112"/>
      <c r="F10" s="112"/>
      <c r="G10" s="112"/>
      <c r="H10" s="112"/>
      <c r="I10" s="112"/>
      <c r="J10" s="112"/>
      <c r="K10" s="112"/>
      <c r="L10" s="125"/>
    </row>
    <row r="11" spans="1:12" ht="66.75" customHeight="1">
      <c r="A11" s="125"/>
      <c r="B11" s="115" t="s">
        <v>53</v>
      </c>
      <c r="C11" s="247" t="s">
        <v>54</v>
      </c>
      <c r="D11" s="248"/>
      <c r="E11" s="248"/>
      <c r="F11" s="248"/>
      <c r="G11" s="248"/>
      <c r="H11" s="248"/>
      <c r="I11" s="249"/>
      <c r="J11" s="187"/>
      <c r="K11" s="112"/>
      <c r="L11" s="125"/>
    </row>
    <row r="12" spans="1:12" ht="24.75" customHeight="1">
      <c r="A12" s="125"/>
      <c r="B12" s="250" t="s">
        <v>55</v>
      </c>
      <c r="C12" s="236" t="s">
        <v>56</v>
      </c>
      <c r="D12" s="237"/>
      <c r="E12" s="237"/>
      <c r="F12" s="237"/>
      <c r="G12" s="237"/>
      <c r="H12" s="237"/>
      <c r="I12" s="238"/>
      <c r="J12" s="187"/>
      <c r="K12" s="112"/>
      <c r="L12" s="125"/>
    </row>
    <row r="13" spans="1:12" ht="51.75" customHeight="1">
      <c r="A13" s="125"/>
      <c r="B13" s="251"/>
      <c r="C13" s="239"/>
      <c r="D13" s="240"/>
      <c r="E13" s="240"/>
      <c r="F13" s="240"/>
      <c r="G13" s="240"/>
      <c r="H13" s="240"/>
      <c r="I13" s="241"/>
      <c r="J13" s="187"/>
      <c r="K13" s="112"/>
      <c r="L13" s="125"/>
    </row>
    <row r="14" spans="1:12" ht="42" customHeight="1">
      <c r="A14" s="125"/>
      <c r="B14" s="252"/>
      <c r="C14" s="242"/>
      <c r="D14" s="243"/>
      <c r="E14" s="243"/>
      <c r="F14" s="243"/>
      <c r="G14" s="243"/>
      <c r="H14" s="243"/>
      <c r="I14" s="244"/>
      <c r="J14" s="187"/>
      <c r="K14" s="112"/>
      <c r="L14" s="125"/>
    </row>
    <row r="15" spans="1:12" ht="90" customHeight="1">
      <c r="A15" s="125"/>
      <c r="B15" s="188" t="s">
        <v>57</v>
      </c>
      <c r="C15" s="247" t="s">
        <v>58</v>
      </c>
      <c r="D15" s="248"/>
      <c r="E15" s="248"/>
      <c r="F15" s="248"/>
      <c r="G15" s="248"/>
      <c r="H15" s="248"/>
      <c r="I15" s="249"/>
      <c r="J15" s="187"/>
      <c r="K15" s="112"/>
      <c r="L15" s="125"/>
    </row>
    <row r="16" spans="1:12" ht="48.75" customHeight="1">
      <c r="A16" s="125"/>
      <c r="B16" s="250" t="s">
        <v>59</v>
      </c>
      <c r="C16" s="236" t="s">
        <v>60</v>
      </c>
      <c r="D16" s="237"/>
      <c r="E16" s="237"/>
      <c r="F16" s="237"/>
      <c r="G16" s="237"/>
      <c r="H16" s="237"/>
      <c r="I16" s="238"/>
      <c r="J16" s="187"/>
      <c r="K16" s="112"/>
      <c r="L16" s="125"/>
    </row>
    <row r="17" spans="1:21" ht="38.25" customHeight="1">
      <c r="A17" s="125"/>
      <c r="B17" s="252"/>
      <c r="C17" s="242"/>
      <c r="D17" s="243"/>
      <c r="E17" s="243"/>
      <c r="F17" s="243"/>
      <c r="G17" s="243"/>
      <c r="H17" s="243"/>
      <c r="I17" s="244"/>
      <c r="J17" s="187"/>
      <c r="K17" s="112"/>
      <c r="L17" s="125"/>
    </row>
    <row r="18" spans="1:21" ht="15" customHeight="1">
      <c r="A18" s="125"/>
      <c r="B18" s="250" t="s">
        <v>61</v>
      </c>
      <c r="C18" s="236" t="s">
        <v>62</v>
      </c>
      <c r="D18" s="237"/>
      <c r="E18" s="237"/>
      <c r="F18" s="237"/>
      <c r="G18" s="237"/>
      <c r="H18" s="237"/>
      <c r="I18" s="238"/>
      <c r="J18" s="187"/>
      <c r="K18" s="112"/>
      <c r="L18" s="125"/>
    </row>
    <row r="19" spans="1:21" ht="59.25" customHeight="1">
      <c r="A19" s="125"/>
      <c r="B19" s="251"/>
      <c r="C19" s="239"/>
      <c r="D19" s="240"/>
      <c r="E19" s="240"/>
      <c r="F19" s="240"/>
      <c r="G19" s="240"/>
      <c r="H19" s="240"/>
      <c r="I19" s="241"/>
      <c r="J19" s="187"/>
      <c r="K19" s="112"/>
      <c r="L19" s="125"/>
    </row>
    <row r="20" spans="1:21" ht="39" customHeight="1">
      <c r="A20" s="125"/>
      <c r="B20" s="252"/>
      <c r="C20" s="242"/>
      <c r="D20" s="243"/>
      <c r="E20" s="243"/>
      <c r="F20" s="243"/>
      <c r="G20" s="243"/>
      <c r="H20" s="243"/>
      <c r="I20" s="244"/>
      <c r="J20" s="187"/>
      <c r="K20" s="112"/>
      <c r="L20" s="125"/>
    </row>
    <row r="21" spans="1:21" ht="90" customHeight="1">
      <c r="A21" s="125"/>
      <c r="B21" s="250" t="s">
        <v>63</v>
      </c>
      <c r="C21" s="236" t="s">
        <v>64</v>
      </c>
      <c r="D21" s="237"/>
      <c r="E21" s="237"/>
      <c r="F21" s="237"/>
      <c r="G21" s="237"/>
      <c r="H21" s="237"/>
      <c r="I21" s="238"/>
      <c r="J21" s="187"/>
      <c r="K21" s="112"/>
      <c r="L21" s="125"/>
    </row>
    <row r="22" spans="1:21" ht="54.75" customHeight="1">
      <c r="A22" s="125"/>
      <c r="B22" s="251"/>
      <c r="C22" s="239"/>
      <c r="D22" s="240"/>
      <c r="E22" s="240"/>
      <c r="F22" s="240"/>
      <c r="G22" s="240"/>
      <c r="H22" s="240"/>
      <c r="I22" s="241"/>
      <c r="J22" s="187"/>
      <c r="K22" s="112"/>
      <c r="L22" s="125"/>
    </row>
    <row r="23" spans="1:21" ht="65.25" customHeight="1">
      <c r="A23" s="125"/>
      <c r="B23" s="251"/>
      <c r="C23" s="239"/>
      <c r="D23" s="240"/>
      <c r="E23" s="240"/>
      <c r="F23" s="240"/>
      <c r="G23" s="240"/>
      <c r="H23" s="240"/>
      <c r="I23" s="241"/>
      <c r="J23" s="187"/>
      <c r="K23" s="112"/>
      <c r="L23" s="125"/>
    </row>
    <row r="24" spans="1:21" ht="55.5" customHeight="1">
      <c r="A24" s="125"/>
      <c r="B24" s="251"/>
      <c r="C24" s="239"/>
      <c r="D24" s="240"/>
      <c r="E24" s="240"/>
      <c r="F24" s="240"/>
      <c r="G24" s="240"/>
      <c r="H24" s="240"/>
      <c r="I24" s="241"/>
      <c r="J24" s="187"/>
      <c r="K24" s="112"/>
      <c r="L24" s="125"/>
    </row>
    <row r="25" spans="1:21" ht="57" customHeight="1">
      <c r="A25" s="125"/>
      <c r="B25" s="189" t="s">
        <v>65</v>
      </c>
      <c r="C25" s="247" t="s">
        <v>66</v>
      </c>
      <c r="D25" s="248"/>
      <c r="E25" s="248"/>
      <c r="F25" s="248"/>
      <c r="G25" s="248"/>
      <c r="H25" s="248"/>
      <c r="I25" s="249"/>
      <c r="J25" s="187"/>
      <c r="K25" s="112"/>
      <c r="L25" s="125"/>
    </row>
    <row r="26" spans="1:21" ht="24.75" customHeight="1">
      <c r="A26" s="125"/>
      <c r="B26" s="250" t="s">
        <v>67</v>
      </c>
      <c r="C26" s="236" t="s">
        <v>68</v>
      </c>
      <c r="D26" s="237"/>
      <c r="E26" s="237"/>
      <c r="F26" s="237"/>
      <c r="G26" s="237"/>
      <c r="H26" s="237"/>
      <c r="I26" s="238"/>
      <c r="J26" s="187"/>
      <c r="K26" s="112"/>
      <c r="L26" s="125"/>
    </row>
    <row r="27" spans="1:21" ht="54.95" customHeight="1">
      <c r="A27" s="125"/>
      <c r="B27" s="252"/>
      <c r="C27" s="239"/>
      <c r="D27" s="240"/>
      <c r="E27" s="240"/>
      <c r="F27" s="240"/>
      <c r="G27" s="240"/>
      <c r="H27" s="240"/>
      <c r="I27" s="241"/>
      <c r="J27" s="187"/>
      <c r="K27" s="112"/>
      <c r="L27" s="125"/>
    </row>
    <row r="28" spans="1:21" ht="30" customHeight="1">
      <c r="A28" s="125"/>
      <c r="B28" s="250" t="s">
        <v>69</v>
      </c>
      <c r="C28" s="236" t="s">
        <v>70</v>
      </c>
      <c r="D28" s="237"/>
      <c r="E28" s="237"/>
      <c r="F28" s="237"/>
      <c r="G28" s="237"/>
      <c r="H28" s="237"/>
      <c r="I28" s="238"/>
      <c r="J28" s="187"/>
      <c r="K28" s="124"/>
      <c r="L28" s="124"/>
      <c r="M28" s="124"/>
      <c r="N28" s="124"/>
      <c r="O28" s="124"/>
      <c r="P28" s="124"/>
      <c r="Q28" s="124"/>
      <c r="R28" s="124"/>
      <c r="S28" s="124"/>
      <c r="T28" s="124"/>
      <c r="U28" s="125"/>
    </row>
    <row r="29" spans="1:21" ht="42.75" customHeight="1">
      <c r="A29" s="125"/>
      <c r="B29" s="252"/>
      <c r="C29" s="242"/>
      <c r="D29" s="243"/>
      <c r="E29" s="243"/>
      <c r="F29" s="243"/>
      <c r="G29" s="243"/>
      <c r="H29" s="243"/>
      <c r="I29" s="244"/>
      <c r="J29" s="187"/>
      <c r="K29" s="124"/>
      <c r="L29" s="124"/>
      <c r="M29" s="124"/>
      <c r="N29" s="124"/>
      <c r="O29" s="124"/>
      <c r="P29" s="124"/>
      <c r="Q29" s="124"/>
      <c r="R29" s="124"/>
      <c r="S29" s="124"/>
      <c r="T29" s="124"/>
      <c r="U29" s="125"/>
    </row>
    <row r="30" spans="1:21" ht="59.25" customHeight="1">
      <c r="A30" s="125"/>
      <c r="B30" s="189" t="s">
        <v>71</v>
      </c>
      <c r="C30" s="247" t="s">
        <v>72</v>
      </c>
      <c r="D30" s="248"/>
      <c r="E30" s="248"/>
      <c r="F30" s="248"/>
      <c r="G30" s="248"/>
      <c r="H30" s="248"/>
      <c r="I30" s="249"/>
      <c r="J30" s="187"/>
      <c r="K30" s="124"/>
      <c r="L30" s="124"/>
      <c r="M30" s="124"/>
      <c r="N30" s="124"/>
      <c r="O30" s="124"/>
      <c r="P30" s="124"/>
      <c r="Q30" s="124"/>
      <c r="R30" s="124"/>
      <c r="S30" s="124"/>
      <c r="T30" s="124"/>
      <c r="U30" s="125"/>
    </row>
    <row r="31" spans="1:21" ht="15" customHeight="1">
      <c r="A31" s="125"/>
      <c r="B31" s="250" t="s">
        <v>73</v>
      </c>
      <c r="C31" s="236" t="s">
        <v>74</v>
      </c>
      <c r="D31" s="237"/>
      <c r="E31" s="237"/>
      <c r="F31" s="237"/>
      <c r="G31" s="237"/>
      <c r="H31" s="237"/>
      <c r="I31" s="238"/>
      <c r="J31" s="187"/>
      <c r="K31" s="124"/>
      <c r="L31" s="124"/>
      <c r="M31" s="124"/>
      <c r="N31" s="124"/>
      <c r="O31" s="124"/>
      <c r="P31" s="124"/>
      <c r="Q31" s="124"/>
      <c r="R31" s="124"/>
      <c r="S31" s="124"/>
      <c r="T31" s="124"/>
      <c r="U31" s="125"/>
    </row>
    <row r="32" spans="1:21" ht="15" customHeight="1">
      <c r="A32" s="125"/>
      <c r="B32" s="251"/>
      <c r="C32" s="239"/>
      <c r="D32" s="240"/>
      <c r="E32" s="240"/>
      <c r="F32" s="240"/>
      <c r="G32" s="240"/>
      <c r="H32" s="240"/>
      <c r="I32" s="241"/>
      <c r="J32" s="187"/>
      <c r="K32" s="124"/>
      <c r="L32" s="124"/>
      <c r="M32" s="124"/>
      <c r="N32" s="124"/>
      <c r="O32" s="124"/>
      <c r="P32" s="124"/>
      <c r="Q32" s="124"/>
      <c r="R32" s="124"/>
      <c r="S32" s="124"/>
      <c r="T32" s="124"/>
      <c r="U32" s="125"/>
    </row>
    <row r="33" spans="1:21" ht="15" customHeight="1">
      <c r="A33" s="125"/>
      <c r="B33" s="251"/>
      <c r="C33" s="239"/>
      <c r="D33" s="240"/>
      <c r="E33" s="240"/>
      <c r="F33" s="240"/>
      <c r="G33" s="240"/>
      <c r="H33" s="240"/>
      <c r="I33" s="241"/>
      <c r="J33" s="187"/>
      <c r="K33" s="124"/>
      <c r="L33" s="124"/>
      <c r="M33" s="124"/>
      <c r="N33" s="124"/>
      <c r="O33" s="124"/>
      <c r="P33" s="124"/>
      <c r="Q33" s="124"/>
      <c r="R33" s="124"/>
      <c r="S33" s="124"/>
      <c r="T33" s="124"/>
      <c r="U33" s="125"/>
    </row>
    <row r="34" spans="1:21" ht="50.25" customHeight="1">
      <c r="A34" s="125"/>
      <c r="B34" s="252"/>
      <c r="C34" s="242"/>
      <c r="D34" s="243"/>
      <c r="E34" s="243"/>
      <c r="F34" s="243"/>
      <c r="G34" s="243"/>
      <c r="H34" s="243"/>
      <c r="I34" s="244"/>
      <c r="J34" s="187"/>
      <c r="K34" s="124"/>
      <c r="L34" s="124"/>
      <c r="M34" s="124"/>
      <c r="N34" s="124"/>
      <c r="O34" s="124"/>
      <c r="P34" s="124"/>
      <c r="Q34" s="124"/>
      <c r="R34" s="124"/>
      <c r="S34" s="124"/>
      <c r="T34" s="124"/>
      <c r="U34" s="125"/>
    </row>
    <row r="35" spans="1:21" ht="41.25" customHeight="1">
      <c r="A35" s="125"/>
      <c r="B35" s="189" t="s">
        <v>75</v>
      </c>
      <c r="C35" s="247" t="s">
        <v>76</v>
      </c>
      <c r="D35" s="248"/>
      <c r="E35" s="248"/>
      <c r="F35" s="248"/>
      <c r="G35" s="248"/>
      <c r="H35" s="248"/>
      <c r="I35" s="249"/>
      <c r="J35" s="187"/>
      <c r="K35" s="124"/>
      <c r="L35" s="125"/>
      <c r="M35" s="125"/>
      <c r="N35" s="125"/>
      <c r="O35" s="125"/>
      <c r="P35" s="125"/>
      <c r="Q35" s="125"/>
      <c r="R35" s="125"/>
      <c r="S35" s="125"/>
      <c r="U35" s="125"/>
    </row>
    <row r="36" spans="1:21" ht="51.75" customHeight="1">
      <c r="A36" s="125"/>
      <c r="B36" s="188" t="s">
        <v>77</v>
      </c>
      <c r="C36" s="247" t="s">
        <v>78</v>
      </c>
      <c r="D36" s="248"/>
      <c r="E36" s="248"/>
      <c r="F36" s="248"/>
      <c r="G36" s="248"/>
      <c r="H36" s="248"/>
      <c r="I36" s="249"/>
      <c r="J36" s="187"/>
      <c r="K36" s="124"/>
      <c r="L36" s="125"/>
      <c r="M36" s="125"/>
      <c r="N36" s="125"/>
      <c r="O36" s="125"/>
      <c r="P36" s="125"/>
      <c r="Q36" s="125"/>
      <c r="R36" s="125"/>
      <c r="S36" s="125"/>
      <c r="T36" s="125"/>
      <c r="U36" s="125"/>
    </row>
    <row r="37" spans="1:21" ht="15" customHeight="1">
      <c r="A37" s="125"/>
      <c r="B37" s="250" t="s">
        <v>79</v>
      </c>
      <c r="C37" s="236" t="s">
        <v>80</v>
      </c>
      <c r="D37" s="237"/>
      <c r="E37" s="237"/>
      <c r="F37" s="237"/>
      <c r="G37" s="237"/>
      <c r="H37" s="237"/>
      <c r="I37" s="238"/>
      <c r="J37" s="187"/>
      <c r="K37" s="124"/>
      <c r="L37" s="125"/>
      <c r="M37" s="125"/>
      <c r="N37" s="125"/>
      <c r="O37" s="125"/>
      <c r="P37" s="125"/>
      <c r="Q37" s="125"/>
      <c r="R37" s="125"/>
      <c r="S37" s="125"/>
      <c r="T37" s="125"/>
      <c r="U37" s="125"/>
    </row>
    <row r="38" spans="1:21" ht="39" customHeight="1">
      <c r="A38" s="125"/>
      <c r="B38" s="251"/>
      <c r="C38" s="239"/>
      <c r="D38" s="240"/>
      <c r="E38" s="240"/>
      <c r="F38" s="240"/>
      <c r="G38" s="240"/>
      <c r="H38" s="240"/>
      <c r="I38" s="241"/>
      <c r="J38" s="187"/>
      <c r="K38" s="125"/>
      <c r="L38" s="125"/>
      <c r="M38" s="125"/>
      <c r="N38" s="125"/>
      <c r="O38" s="125"/>
      <c r="P38" s="125"/>
      <c r="Q38" s="125"/>
      <c r="R38" s="125"/>
      <c r="S38" s="125"/>
      <c r="T38" s="125"/>
      <c r="U38" s="125"/>
    </row>
    <row r="39" spans="1:21" ht="27" customHeight="1">
      <c r="A39" s="125"/>
      <c r="B39" s="251"/>
      <c r="C39" s="239"/>
      <c r="D39" s="240"/>
      <c r="E39" s="240"/>
      <c r="F39" s="240"/>
      <c r="G39" s="240"/>
      <c r="H39" s="240"/>
      <c r="I39" s="241"/>
      <c r="J39" s="187"/>
      <c r="K39" s="125"/>
      <c r="L39" s="125"/>
      <c r="M39" s="125"/>
      <c r="N39" s="125"/>
      <c r="O39" s="125"/>
      <c r="P39" s="125"/>
      <c r="Q39" s="125"/>
      <c r="R39" s="125"/>
      <c r="S39" s="125"/>
      <c r="T39" s="125"/>
      <c r="U39" s="125"/>
    </row>
    <row r="40" spans="1:21" ht="24.75" customHeight="1">
      <c r="A40" s="125"/>
      <c r="B40" s="252"/>
      <c r="C40" s="242"/>
      <c r="D40" s="243"/>
      <c r="E40" s="243"/>
      <c r="F40" s="243"/>
      <c r="G40" s="243"/>
      <c r="H40" s="243"/>
      <c r="I40" s="244"/>
      <c r="J40" s="187"/>
      <c r="K40" s="125"/>
      <c r="L40" s="125"/>
      <c r="M40" s="125"/>
      <c r="N40" s="125"/>
      <c r="O40" s="125"/>
      <c r="P40" s="125"/>
      <c r="Q40" s="125"/>
      <c r="R40" s="125"/>
      <c r="S40" s="125"/>
      <c r="T40" s="125"/>
      <c r="U40" s="125"/>
    </row>
    <row r="41" spans="1:21" ht="36.75" customHeight="1">
      <c r="A41" s="125"/>
      <c r="B41" s="124"/>
      <c r="C41" s="124"/>
      <c r="D41" s="124"/>
      <c r="E41" s="124"/>
      <c r="F41" s="124"/>
      <c r="G41" s="124"/>
      <c r="H41" s="124"/>
      <c r="I41" s="124"/>
      <c r="J41" s="124"/>
      <c r="K41" s="125"/>
      <c r="L41" s="125"/>
      <c r="M41" s="125"/>
      <c r="N41" s="125"/>
      <c r="O41" s="125"/>
      <c r="P41" s="125"/>
      <c r="Q41" s="125"/>
      <c r="R41" s="125"/>
      <c r="S41" s="125"/>
      <c r="T41" s="125"/>
      <c r="U41" s="125"/>
    </row>
    <row r="42" spans="1:21" ht="15" customHeight="1">
      <c r="A42" s="125"/>
      <c r="B42" s="125"/>
      <c r="C42" s="125"/>
      <c r="D42" s="125"/>
      <c r="E42" s="125"/>
      <c r="F42" s="125"/>
      <c r="G42" s="125"/>
      <c r="H42" s="125"/>
      <c r="I42" s="125"/>
      <c r="J42" s="125"/>
      <c r="K42" s="125"/>
      <c r="U42" s="125"/>
    </row>
    <row r="43" spans="1:21" ht="15" customHeight="1">
      <c r="A43" s="125"/>
      <c r="B43" s="125"/>
      <c r="C43" s="125"/>
      <c r="D43" s="125"/>
      <c r="E43" s="125"/>
      <c r="F43" s="125"/>
      <c r="G43" s="125"/>
      <c r="H43" s="125"/>
      <c r="I43" s="125"/>
      <c r="J43" s="125"/>
      <c r="K43" s="125"/>
      <c r="U43" s="125"/>
    </row>
    <row r="44" spans="1:21" ht="15" customHeight="1">
      <c r="A44" s="125"/>
      <c r="B44" s="125"/>
      <c r="C44" s="125"/>
      <c r="D44" s="125"/>
      <c r="E44" s="125"/>
      <c r="F44" s="125"/>
      <c r="G44" s="125"/>
      <c r="H44" s="125"/>
      <c r="I44" s="125"/>
      <c r="J44" s="125"/>
      <c r="K44" s="125"/>
      <c r="U44" s="125"/>
    </row>
    <row r="45" spans="1:21" ht="15" customHeight="1">
      <c r="A45" s="125"/>
      <c r="B45" s="125"/>
      <c r="C45" s="125"/>
      <c r="D45" s="125"/>
      <c r="E45" s="125"/>
      <c r="F45" s="125"/>
      <c r="G45" s="125"/>
      <c r="H45" s="125"/>
      <c r="I45" s="125"/>
      <c r="J45" s="125"/>
    </row>
    <row r="46" spans="1:21" ht="15" customHeight="1">
      <c r="A46" s="125"/>
      <c r="B46" s="125"/>
      <c r="C46" s="125"/>
      <c r="D46" s="125"/>
      <c r="E46" s="125"/>
      <c r="F46" s="125"/>
      <c r="G46" s="125"/>
      <c r="H46" s="125"/>
      <c r="I46" s="125"/>
      <c r="J46" s="125"/>
    </row>
    <row r="47" spans="1:21" ht="15" customHeight="1">
      <c r="A47" s="125"/>
      <c r="B47" s="125"/>
      <c r="C47" s="125"/>
      <c r="D47" s="125"/>
      <c r="E47" s="125"/>
      <c r="F47" s="125"/>
      <c r="G47" s="125"/>
      <c r="H47" s="125"/>
      <c r="I47" s="125"/>
      <c r="J47" s="125"/>
    </row>
    <row r="48" spans="1:21" ht="15" customHeight="1">
      <c r="A48" s="125"/>
      <c r="B48" s="125"/>
      <c r="C48" s="125"/>
      <c r="D48" s="125"/>
      <c r="E48" s="125"/>
      <c r="F48" s="125"/>
      <c r="G48" s="125"/>
      <c r="H48" s="125"/>
      <c r="I48" s="125"/>
      <c r="J48" s="12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 ref="C18:I20"/>
    <mergeCell ref="C16:I17"/>
    <mergeCell ref="C12:I14"/>
    <mergeCell ref="B7:I7"/>
    <mergeCell ref="B9:I9"/>
    <mergeCell ref="C11:I11"/>
    <mergeCell ref="C15:I15"/>
    <mergeCell ref="B12:B14"/>
    <mergeCell ref="B16:B17"/>
    <mergeCell ref="B18:B2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tabSelected="1" view="pageBreakPreview" topLeftCell="D15" zoomScale="50" zoomScaleNormal="50" zoomScaleSheetLayoutView="50" zoomScalePageLayoutView="50" workbookViewId="0">
      <selection activeCell="G23" sqref="G23:J23"/>
    </sheetView>
  </sheetViews>
  <sheetFormatPr baseColWidth="10" defaultColWidth="10.85546875" defaultRowHeight="18.75"/>
  <cols>
    <col min="1" max="1" width="4.28515625" style="130" customWidth="1"/>
    <col min="2" max="2" width="13" style="131" customWidth="1"/>
    <col min="3" max="3" width="41.42578125" style="130" customWidth="1"/>
    <col min="4" max="4" width="41.7109375" style="130" customWidth="1"/>
    <col min="5" max="5" width="28.85546875" style="130" customWidth="1"/>
    <col min="6" max="6" width="29.7109375" style="130" customWidth="1"/>
    <col min="7" max="7" width="46.28515625" style="130" customWidth="1"/>
    <col min="8" max="8" width="32" style="130" customWidth="1"/>
    <col min="9" max="9" width="32" style="130" hidden="1" customWidth="1"/>
    <col min="10" max="14" width="41.140625" style="130" customWidth="1"/>
    <col min="15" max="15" width="38.85546875" style="130" customWidth="1"/>
    <col min="16" max="16" width="33.140625" style="132" customWidth="1"/>
    <col min="17" max="18" width="36.42578125" style="130" customWidth="1"/>
    <col min="19" max="19" width="3.7109375" style="130" customWidth="1"/>
    <col min="20" max="16384" width="10.85546875" style="130"/>
  </cols>
  <sheetData>
    <row r="1" spans="1:21" ht="132" customHeight="1" thickBot="1">
      <c r="A1" s="133"/>
      <c r="B1" s="134"/>
      <c r="C1" s="135"/>
      <c r="D1" s="135"/>
      <c r="E1" s="135"/>
      <c r="F1" s="311"/>
      <c r="G1" s="136"/>
      <c r="H1" s="295"/>
      <c r="I1" s="135"/>
      <c r="J1" s="135"/>
      <c r="K1" s="135"/>
      <c r="L1" s="135"/>
      <c r="M1" s="135"/>
      <c r="N1" s="135"/>
      <c r="O1" s="135"/>
      <c r="P1" s="159"/>
      <c r="Q1" s="135"/>
      <c r="R1" s="135"/>
      <c r="S1" s="133"/>
      <c r="T1" s="133"/>
      <c r="U1" s="133"/>
    </row>
    <row r="2" spans="1:21" ht="7.5" hidden="1" customHeight="1">
      <c r="A2" s="133"/>
      <c r="B2" s="134"/>
      <c r="C2" s="135"/>
      <c r="D2" s="135"/>
      <c r="E2" s="135"/>
      <c r="F2" s="312"/>
      <c r="G2" s="137"/>
      <c r="H2" s="295"/>
      <c r="I2" s="135"/>
      <c r="J2" s="135"/>
      <c r="K2" s="135"/>
      <c r="L2" s="135"/>
      <c r="M2" s="135"/>
      <c r="N2" s="135"/>
      <c r="O2" s="135"/>
      <c r="P2" s="159"/>
      <c r="Q2" s="135"/>
      <c r="R2" s="135"/>
      <c r="S2" s="133"/>
      <c r="T2" s="133"/>
      <c r="U2" s="133"/>
    </row>
    <row r="3" spans="1:21" ht="26.25" hidden="1">
      <c r="A3" s="133"/>
      <c r="B3" s="134"/>
      <c r="C3" s="135"/>
      <c r="D3" s="135"/>
      <c r="E3" s="135"/>
      <c r="F3" s="135"/>
      <c r="G3" s="135"/>
      <c r="H3" s="135"/>
      <c r="I3" s="135"/>
      <c r="J3" s="135"/>
      <c r="K3" s="135"/>
      <c r="L3" s="135"/>
      <c r="M3" s="135"/>
      <c r="N3" s="135"/>
      <c r="O3" s="135"/>
      <c r="P3" s="159"/>
      <c r="Q3" s="135"/>
      <c r="R3" s="135"/>
      <c r="S3" s="133"/>
      <c r="T3" s="133"/>
      <c r="U3" s="133"/>
    </row>
    <row r="4" spans="1:21" ht="64.5" customHeight="1" thickBot="1">
      <c r="A4" s="133"/>
      <c r="B4" s="300" t="s">
        <v>81</v>
      </c>
      <c r="C4" s="301"/>
      <c r="D4" s="301"/>
      <c r="E4" s="301"/>
      <c r="F4" s="301"/>
      <c r="G4" s="301"/>
      <c r="H4" s="301"/>
      <c r="I4" s="301"/>
      <c r="J4" s="301"/>
      <c r="K4" s="301"/>
      <c r="L4" s="301"/>
      <c r="M4" s="301"/>
      <c r="N4" s="301"/>
      <c r="O4" s="301"/>
      <c r="P4" s="301"/>
      <c r="Q4" s="301"/>
      <c r="R4" s="302"/>
      <c r="S4" s="133"/>
      <c r="T4" s="133"/>
      <c r="U4" s="133"/>
    </row>
    <row r="5" spans="1:21" ht="35.25" customHeight="1" thickBot="1">
      <c r="A5" s="133"/>
      <c r="B5" s="303" t="s">
        <v>82</v>
      </c>
      <c r="C5" s="304"/>
      <c r="D5" s="304"/>
      <c r="E5" s="304"/>
      <c r="F5" s="304"/>
      <c r="G5" s="304"/>
      <c r="H5" s="305"/>
      <c r="I5" s="138"/>
      <c r="J5" s="138"/>
      <c r="K5" s="304"/>
      <c r="L5" s="304"/>
      <c r="M5" s="304"/>
      <c r="N5" s="305"/>
      <c r="O5" s="303" t="s">
        <v>83</v>
      </c>
      <c r="P5" s="306"/>
      <c r="Q5" s="306"/>
      <c r="R5" s="307"/>
      <c r="S5" s="133"/>
      <c r="T5" s="133"/>
      <c r="U5" s="133"/>
    </row>
    <row r="6" spans="1:21" s="128" customFormat="1" ht="56.25" customHeight="1">
      <c r="A6" s="133"/>
      <c r="B6" s="289" t="s">
        <v>17</v>
      </c>
      <c r="C6" s="293" t="s">
        <v>84</v>
      </c>
      <c r="D6" s="268" t="s">
        <v>85</v>
      </c>
      <c r="E6" s="268" t="s">
        <v>86</v>
      </c>
      <c r="F6" s="268" t="s">
        <v>87</v>
      </c>
      <c r="G6" s="268" t="s">
        <v>61</v>
      </c>
      <c r="H6" s="296" t="s">
        <v>88</v>
      </c>
      <c r="I6" s="297"/>
      <c r="J6" s="308" t="s">
        <v>89</v>
      </c>
      <c r="K6" s="309"/>
      <c r="L6" s="309"/>
      <c r="M6" s="309"/>
      <c r="N6" s="310"/>
      <c r="O6" s="268" t="s">
        <v>90</v>
      </c>
      <c r="P6" s="320" t="s">
        <v>91</v>
      </c>
      <c r="Q6" s="268" t="s">
        <v>79</v>
      </c>
      <c r="R6" s="268"/>
      <c r="S6" s="133"/>
      <c r="T6" s="133"/>
      <c r="U6" s="133"/>
    </row>
    <row r="7" spans="1:21" s="129" customFormat="1" ht="129" customHeight="1" thickBot="1">
      <c r="A7" s="133"/>
      <c r="B7" s="289"/>
      <c r="C7" s="294"/>
      <c r="D7" s="268"/>
      <c r="E7" s="268"/>
      <c r="F7" s="268"/>
      <c r="G7" s="268"/>
      <c r="H7" s="298"/>
      <c r="I7" s="299"/>
      <c r="J7" s="139" t="s">
        <v>92</v>
      </c>
      <c r="K7" s="139" t="s">
        <v>93</v>
      </c>
      <c r="L7" s="139" t="s">
        <v>94</v>
      </c>
      <c r="M7" s="139" t="s">
        <v>95</v>
      </c>
      <c r="N7" s="139" t="s">
        <v>96</v>
      </c>
      <c r="O7" s="268"/>
      <c r="P7" s="320"/>
      <c r="Q7" s="174" t="s">
        <v>97</v>
      </c>
      <c r="R7" s="174" t="s">
        <v>98</v>
      </c>
      <c r="S7" s="133"/>
      <c r="T7" s="133"/>
      <c r="U7" s="133"/>
    </row>
    <row r="8" spans="1:21" ht="249.75" customHeight="1">
      <c r="A8" s="133"/>
      <c r="B8" s="290">
        <v>1</v>
      </c>
      <c r="C8" s="285" t="s">
        <v>293</v>
      </c>
      <c r="D8" s="328" t="s">
        <v>292</v>
      </c>
      <c r="E8" s="285" t="s">
        <v>280</v>
      </c>
      <c r="F8" s="263" t="s">
        <v>277</v>
      </c>
      <c r="G8" s="194" t="s">
        <v>289</v>
      </c>
      <c r="H8" s="283">
        <v>0.35</v>
      </c>
      <c r="I8" s="278"/>
      <c r="J8" s="280">
        <v>0.6</v>
      </c>
      <c r="K8" s="283">
        <v>0.6</v>
      </c>
      <c r="L8" s="253" t="s">
        <v>295</v>
      </c>
      <c r="M8" s="326">
        <v>0.4</v>
      </c>
      <c r="N8" s="278">
        <v>0.4</v>
      </c>
      <c r="O8" s="317">
        <f>IF(SUM(K8,N8)&gt;100%,"NO PERMITIDO",SUM(K8,N8))</f>
        <v>1</v>
      </c>
      <c r="P8" s="321">
        <f>H8*O8/100%</f>
        <v>0.35</v>
      </c>
      <c r="Q8" s="285" t="s">
        <v>298</v>
      </c>
      <c r="R8" s="285" t="s">
        <v>302</v>
      </c>
      <c r="S8" s="133"/>
      <c r="T8" s="133"/>
      <c r="U8" s="133"/>
    </row>
    <row r="9" spans="1:21" ht="249.75" customHeight="1">
      <c r="A9" s="133"/>
      <c r="B9" s="291"/>
      <c r="C9" s="286"/>
      <c r="D9" s="329"/>
      <c r="E9" s="286"/>
      <c r="F9" s="264"/>
      <c r="G9" s="194" t="s">
        <v>291</v>
      </c>
      <c r="H9" s="284"/>
      <c r="I9" s="278"/>
      <c r="J9" s="280"/>
      <c r="K9" s="284"/>
      <c r="L9" s="254"/>
      <c r="M9" s="327"/>
      <c r="N9" s="278"/>
      <c r="O9" s="318"/>
      <c r="P9" s="322"/>
      <c r="Q9" s="286"/>
      <c r="R9" s="286"/>
      <c r="S9" s="133"/>
      <c r="T9" s="133"/>
      <c r="U9" s="133"/>
    </row>
    <row r="10" spans="1:21" ht="267" customHeight="1" thickBot="1">
      <c r="A10" s="133"/>
      <c r="B10" s="291"/>
      <c r="C10" s="265"/>
      <c r="D10" s="288"/>
      <c r="E10" s="265"/>
      <c r="F10" s="265"/>
      <c r="G10" s="195" t="s">
        <v>290</v>
      </c>
      <c r="H10" s="265"/>
      <c r="I10" s="279"/>
      <c r="J10" s="281"/>
      <c r="K10" s="265"/>
      <c r="L10" s="254"/>
      <c r="M10" s="327"/>
      <c r="N10" s="279"/>
      <c r="O10" s="318"/>
      <c r="P10" s="322"/>
      <c r="Q10" s="330"/>
      <c r="R10" s="330"/>
      <c r="S10" s="133"/>
      <c r="T10" s="133"/>
      <c r="U10" s="133"/>
    </row>
    <row r="11" spans="1:21" ht="285" customHeight="1">
      <c r="A11" s="133"/>
      <c r="B11" s="292">
        <v>2</v>
      </c>
      <c r="C11" s="277" t="s">
        <v>293</v>
      </c>
      <c r="D11" s="287" t="s">
        <v>278</v>
      </c>
      <c r="E11" s="277" t="s">
        <v>281</v>
      </c>
      <c r="F11" s="263" t="s">
        <v>277</v>
      </c>
      <c r="G11" s="194" t="s">
        <v>283</v>
      </c>
      <c r="H11" s="266">
        <v>0.35</v>
      </c>
      <c r="I11" s="160"/>
      <c r="J11" s="282">
        <v>0.6</v>
      </c>
      <c r="K11" s="266">
        <v>0.6</v>
      </c>
      <c r="L11" s="262" t="s">
        <v>296</v>
      </c>
      <c r="M11" s="266">
        <v>0.4</v>
      </c>
      <c r="N11" s="279">
        <v>0.4</v>
      </c>
      <c r="O11" s="319">
        <f t="shared" ref="O11" si="0">IF(SUM(K11,N11)&gt;100%,"NO PERMITIDO",SUM(K11,N11))</f>
        <v>1</v>
      </c>
      <c r="P11" s="321">
        <f t="shared" ref="P11" si="1">H11*O11/100%</f>
        <v>0.35</v>
      </c>
      <c r="Q11" s="277" t="s">
        <v>299</v>
      </c>
      <c r="R11" s="277" t="s">
        <v>301</v>
      </c>
      <c r="S11" s="133"/>
      <c r="T11" s="133"/>
      <c r="U11" s="133"/>
    </row>
    <row r="12" spans="1:21" ht="251.25" customHeight="1">
      <c r="A12" s="133"/>
      <c r="B12" s="291"/>
      <c r="C12" s="265"/>
      <c r="D12" s="288"/>
      <c r="E12" s="265"/>
      <c r="F12" s="264"/>
      <c r="G12" s="195" t="s">
        <v>284</v>
      </c>
      <c r="H12" s="267"/>
      <c r="I12" s="160"/>
      <c r="J12" s="281"/>
      <c r="K12" s="267"/>
      <c r="L12" s="254"/>
      <c r="M12" s="267"/>
      <c r="N12" s="279"/>
      <c r="O12" s="319"/>
      <c r="P12" s="322"/>
      <c r="Q12" s="286"/>
      <c r="R12" s="286"/>
      <c r="S12" s="133"/>
      <c r="T12" s="133"/>
      <c r="U12" s="133"/>
    </row>
    <row r="13" spans="1:21" ht="285.75" customHeight="1" thickBot="1">
      <c r="A13" s="133"/>
      <c r="B13" s="291"/>
      <c r="C13" s="265"/>
      <c r="D13" s="288"/>
      <c r="E13" s="265"/>
      <c r="F13" s="265"/>
      <c r="G13" s="195" t="s">
        <v>285</v>
      </c>
      <c r="H13" s="267"/>
      <c r="I13" s="163"/>
      <c r="J13" s="281"/>
      <c r="K13" s="267"/>
      <c r="L13" s="254"/>
      <c r="M13" s="267"/>
      <c r="N13" s="279"/>
      <c r="O13" s="319"/>
      <c r="P13" s="322"/>
      <c r="Q13" s="330"/>
      <c r="R13" s="330"/>
      <c r="S13" s="133"/>
      <c r="T13" s="133"/>
      <c r="U13" s="133"/>
    </row>
    <row r="14" spans="1:21" ht="207" customHeight="1">
      <c r="A14" s="133"/>
      <c r="B14" s="292">
        <v>3</v>
      </c>
      <c r="C14" s="277" t="s">
        <v>293</v>
      </c>
      <c r="D14" s="287" t="s">
        <v>279</v>
      </c>
      <c r="E14" s="277" t="s">
        <v>282</v>
      </c>
      <c r="F14" s="263" t="s">
        <v>277</v>
      </c>
      <c r="G14" s="194" t="s">
        <v>286</v>
      </c>
      <c r="H14" s="266">
        <v>0.3</v>
      </c>
      <c r="I14" s="160"/>
      <c r="J14" s="282">
        <v>0.4</v>
      </c>
      <c r="K14" s="266">
        <v>0.4</v>
      </c>
      <c r="L14" s="262" t="s">
        <v>297</v>
      </c>
      <c r="M14" s="266">
        <v>0.6</v>
      </c>
      <c r="N14" s="279">
        <v>0.6</v>
      </c>
      <c r="O14" s="319">
        <f t="shared" ref="O14" si="2">IF(SUM(K14,N14)&gt;100%,"NO PERMITIDO",SUM(K14,N14))</f>
        <v>1</v>
      </c>
      <c r="P14" s="321">
        <f t="shared" ref="P14" si="3">H14*O14/100%</f>
        <v>0.3</v>
      </c>
      <c r="Q14" s="277" t="s">
        <v>300</v>
      </c>
      <c r="R14" s="331" t="s">
        <v>303</v>
      </c>
      <c r="S14" s="133"/>
      <c r="T14" s="133"/>
      <c r="U14" s="133"/>
    </row>
    <row r="15" spans="1:21" ht="402" customHeight="1">
      <c r="A15" s="133"/>
      <c r="B15" s="291"/>
      <c r="C15" s="265"/>
      <c r="D15" s="288"/>
      <c r="E15" s="265"/>
      <c r="F15" s="265"/>
      <c r="G15" s="195" t="s">
        <v>287</v>
      </c>
      <c r="H15" s="267"/>
      <c r="I15" s="160"/>
      <c r="J15" s="281"/>
      <c r="K15" s="267"/>
      <c r="L15" s="254"/>
      <c r="M15" s="267"/>
      <c r="N15" s="279"/>
      <c r="O15" s="319"/>
      <c r="P15" s="322"/>
      <c r="Q15" s="286"/>
      <c r="R15" s="286"/>
      <c r="S15" s="133"/>
      <c r="T15" s="133"/>
      <c r="U15" s="133"/>
    </row>
    <row r="16" spans="1:21" ht="327.75" customHeight="1" thickBot="1">
      <c r="A16" s="133"/>
      <c r="B16" s="291"/>
      <c r="C16" s="265"/>
      <c r="D16" s="288"/>
      <c r="E16" s="265"/>
      <c r="F16" s="265"/>
      <c r="G16" s="195" t="s">
        <v>288</v>
      </c>
      <c r="H16" s="267"/>
      <c r="I16" s="160"/>
      <c r="J16" s="281"/>
      <c r="K16" s="267"/>
      <c r="L16" s="254"/>
      <c r="M16" s="267"/>
      <c r="N16" s="279"/>
      <c r="O16" s="319"/>
      <c r="P16" s="322"/>
      <c r="Q16" s="330"/>
      <c r="R16" s="330"/>
      <c r="S16" s="133"/>
      <c r="T16" s="133"/>
      <c r="U16" s="133"/>
    </row>
    <row r="17" spans="1:21" ht="73.5" customHeight="1" thickBot="1">
      <c r="A17" s="133"/>
      <c r="B17" s="141"/>
      <c r="C17" s="196"/>
      <c r="D17" s="197"/>
      <c r="E17" s="196"/>
      <c r="F17" s="140"/>
      <c r="G17" s="195"/>
      <c r="H17" s="142"/>
      <c r="I17" s="160"/>
      <c r="J17" s="200"/>
      <c r="K17" s="199"/>
      <c r="L17" s="143"/>
      <c r="M17" s="200"/>
      <c r="N17" s="160"/>
      <c r="O17" s="161"/>
      <c r="P17" s="162"/>
      <c r="Q17" s="198"/>
      <c r="R17" s="198"/>
      <c r="S17" s="133"/>
      <c r="T17" s="133"/>
      <c r="U17" s="133"/>
    </row>
    <row r="18" spans="1:21" ht="27" customHeight="1" thickBot="1">
      <c r="A18" s="133"/>
      <c r="B18" s="144" t="s">
        <v>48</v>
      </c>
      <c r="C18" s="145"/>
      <c r="D18" s="145"/>
      <c r="E18" s="146"/>
      <c r="F18" s="146"/>
      <c r="G18" s="146"/>
      <c r="H18" s="147">
        <f>IF(SUM(H8:H17)&gt;100%,"supera el 100%",SUM(H8:H17))</f>
        <v>1</v>
      </c>
      <c r="I18" s="164"/>
      <c r="J18" s="147" t="str">
        <f>IF(SUM(J8:J17)&gt;100%,"supera el 100%",SUM(J8:J17))</f>
        <v>supera el 100%</v>
      </c>
      <c r="K18" s="164"/>
      <c r="L18" s="165"/>
      <c r="M18" s="147" t="str">
        <f>IF(SUM(M8:M17)&gt;100%,"supera el 100%",SUM(M8:M17))</f>
        <v>supera el 100%</v>
      </c>
      <c r="N18" s="164"/>
      <c r="O18" s="165"/>
      <c r="P18" s="166">
        <f>SUM(P8:P17)</f>
        <v>1</v>
      </c>
      <c r="Q18" s="175"/>
      <c r="R18" s="176"/>
      <c r="S18" s="133"/>
      <c r="T18" s="133"/>
      <c r="U18" s="133"/>
    </row>
    <row r="19" spans="1:21" ht="27" customHeight="1">
      <c r="A19" s="133"/>
      <c r="B19" s="323" t="s">
        <v>294</v>
      </c>
      <c r="C19" s="324"/>
      <c r="D19" s="324"/>
      <c r="E19" s="324"/>
      <c r="F19" s="324"/>
      <c r="G19" s="324"/>
      <c r="H19" s="324"/>
      <c r="I19" s="324"/>
      <c r="J19" s="324"/>
      <c r="K19" s="324"/>
      <c r="L19" s="324"/>
      <c r="M19" s="324"/>
      <c r="N19" s="324"/>
      <c r="O19" s="325"/>
      <c r="P19" s="167">
        <v>0.05</v>
      </c>
      <c r="Q19" s="313"/>
      <c r="R19" s="314"/>
      <c r="S19" s="133"/>
      <c r="T19" s="133"/>
      <c r="U19" s="133"/>
    </row>
    <row r="20" spans="1:21" ht="27" customHeight="1">
      <c r="A20" s="133"/>
      <c r="B20" s="148"/>
      <c r="C20" s="68"/>
      <c r="D20" s="68"/>
      <c r="E20" s="68"/>
      <c r="F20" s="68"/>
      <c r="G20" s="68"/>
      <c r="H20" s="68"/>
      <c r="I20" s="68"/>
      <c r="J20" s="68"/>
      <c r="K20" s="68"/>
      <c r="L20" s="68"/>
      <c r="M20" s="151"/>
      <c r="N20" s="151"/>
      <c r="O20" s="151"/>
      <c r="P20" s="168">
        <f>SUM(P18:P19)</f>
        <v>1.05</v>
      </c>
      <c r="Q20" s="315"/>
      <c r="R20" s="316"/>
      <c r="S20" s="133"/>
      <c r="T20" s="133"/>
      <c r="U20" s="133"/>
    </row>
    <row r="21" spans="1:21" ht="27" customHeight="1">
      <c r="A21" s="133"/>
      <c r="B21" s="149"/>
      <c r="C21" s="150"/>
      <c r="D21" s="150"/>
      <c r="E21" s="150"/>
      <c r="F21" s="151"/>
      <c r="G21" s="151"/>
      <c r="H21" s="151"/>
      <c r="I21" s="151"/>
      <c r="J21" s="151"/>
      <c r="K21" s="151"/>
      <c r="L21" s="151"/>
      <c r="M21" s="151"/>
      <c r="N21" s="151"/>
      <c r="O21" s="151"/>
      <c r="P21" s="151"/>
      <c r="Q21" s="315"/>
      <c r="R21" s="316"/>
      <c r="S21" s="133"/>
      <c r="T21" s="133"/>
      <c r="U21" s="133"/>
    </row>
    <row r="22" spans="1:21" ht="29.25" customHeight="1" thickBot="1">
      <c r="A22" s="133"/>
      <c r="B22" s="152"/>
      <c r="C22" s="153"/>
      <c r="D22" s="154"/>
      <c r="E22" s="154"/>
      <c r="F22" s="153"/>
      <c r="G22" s="153"/>
      <c r="H22" s="154"/>
      <c r="I22" s="154"/>
      <c r="J22" s="154"/>
      <c r="K22" s="154"/>
      <c r="L22" s="154"/>
      <c r="M22" s="154"/>
      <c r="N22" s="154"/>
      <c r="O22" s="154"/>
      <c r="P22" s="169"/>
      <c r="Q22" s="154"/>
      <c r="R22" s="177"/>
      <c r="S22" s="133"/>
      <c r="T22" s="133"/>
      <c r="U22" s="133"/>
    </row>
    <row r="23" spans="1:21" ht="48.75" customHeight="1">
      <c r="A23" s="133"/>
      <c r="B23" s="152"/>
      <c r="C23" s="155" t="s">
        <v>99</v>
      </c>
      <c r="D23" s="269">
        <v>46063</v>
      </c>
      <c r="E23" s="270"/>
      <c r="F23" s="154"/>
      <c r="G23" s="271"/>
      <c r="H23" s="272"/>
      <c r="I23" s="272"/>
      <c r="J23" s="273"/>
      <c r="K23" s="170"/>
      <c r="L23" s="274"/>
      <c r="M23" s="275"/>
      <c r="N23" s="275"/>
      <c r="O23" s="276"/>
      <c r="P23" s="171"/>
      <c r="Q23" s="178"/>
      <c r="R23" s="179"/>
      <c r="S23" s="133"/>
      <c r="T23" s="133"/>
      <c r="U23" s="133"/>
    </row>
    <row r="24" spans="1:21" ht="48" customHeight="1" thickBot="1">
      <c r="A24" s="133"/>
      <c r="B24" s="152"/>
      <c r="C24" s="155" t="s">
        <v>100</v>
      </c>
      <c r="D24" s="255">
        <v>2025</v>
      </c>
      <c r="E24" s="255"/>
      <c r="F24" s="154"/>
      <c r="G24" s="256" t="s">
        <v>101</v>
      </c>
      <c r="H24" s="257"/>
      <c r="I24" s="257"/>
      <c r="J24" s="258"/>
      <c r="K24" s="170"/>
      <c r="L24" s="259" t="s">
        <v>102</v>
      </c>
      <c r="M24" s="260"/>
      <c r="N24" s="260"/>
      <c r="O24" s="261"/>
      <c r="P24" s="172"/>
      <c r="Q24" s="180"/>
      <c r="R24" s="181"/>
      <c r="S24" s="133"/>
      <c r="T24" s="133"/>
      <c r="U24" s="133"/>
    </row>
    <row r="25" spans="1:21" ht="27" thickBot="1">
      <c r="A25" s="133"/>
      <c r="B25" s="156"/>
      <c r="C25" s="157"/>
      <c r="D25" s="158"/>
      <c r="E25" s="158"/>
      <c r="F25" s="158"/>
      <c r="G25" s="158"/>
      <c r="H25" s="158"/>
      <c r="I25" s="158"/>
      <c r="J25" s="158"/>
      <c r="K25" s="158"/>
      <c r="L25" s="158"/>
      <c r="M25" s="158"/>
      <c r="N25" s="158"/>
      <c r="O25" s="158"/>
      <c r="P25" s="173"/>
      <c r="Q25" s="158"/>
      <c r="R25" s="182"/>
      <c r="S25" s="133"/>
      <c r="T25" s="133"/>
      <c r="U25" s="133"/>
    </row>
    <row r="26" spans="1:21" ht="26.25">
      <c r="A26" s="133"/>
      <c r="B26" s="133"/>
      <c r="C26" s="133"/>
      <c r="D26" s="133"/>
      <c r="E26" s="133"/>
      <c r="F26" s="133"/>
      <c r="G26" s="133"/>
      <c r="H26" s="133"/>
      <c r="I26" s="133"/>
      <c r="J26" s="133"/>
      <c r="K26" s="133"/>
      <c r="L26" s="133"/>
      <c r="M26" s="133"/>
      <c r="N26" s="133"/>
      <c r="O26" s="133"/>
      <c r="P26" s="133"/>
      <c r="Q26" s="133"/>
      <c r="R26" s="133"/>
      <c r="S26" s="133"/>
      <c r="T26" s="133"/>
      <c r="U26" s="133"/>
    </row>
    <row r="27" spans="1:21" ht="26.25">
      <c r="A27" s="133"/>
      <c r="B27" s="133"/>
      <c r="C27" s="133"/>
      <c r="D27" s="133"/>
      <c r="E27" s="133"/>
      <c r="F27" s="133"/>
      <c r="G27" s="133"/>
      <c r="H27" s="133"/>
      <c r="I27" s="133"/>
      <c r="J27" s="133"/>
      <c r="K27" s="133"/>
      <c r="L27" s="133"/>
      <c r="M27" s="133"/>
      <c r="N27" s="133"/>
      <c r="O27" s="133"/>
      <c r="P27" s="133"/>
      <c r="Q27" s="133"/>
      <c r="R27" s="133"/>
      <c r="S27" s="133"/>
      <c r="T27" s="133"/>
      <c r="U27" s="133"/>
    </row>
  </sheetData>
  <mergeCells count="71">
    <mergeCell ref="Q8:Q10"/>
    <mergeCell ref="Q11:Q13"/>
    <mergeCell ref="R11:R13"/>
    <mergeCell ref="R8:R10"/>
    <mergeCell ref="Q14:Q16"/>
    <mergeCell ref="R14:R16"/>
    <mergeCell ref="Q19:R21"/>
    <mergeCell ref="O6:O7"/>
    <mergeCell ref="O8:O10"/>
    <mergeCell ref="O11:O13"/>
    <mergeCell ref="O14:O16"/>
    <mergeCell ref="P6:P7"/>
    <mergeCell ref="P8:P10"/>
    <mergeCell ref="P11:P13"/>
    <mergeCell ref="P14:P16"/>
    <mergeCell ref="B19:O19"/>
    <mergeCell ref="M8:M10"/>
    <mergeCell ref="M11:M13"/>
    <mergeCell ref="M14:M16"/>
    <mergeCell ref="N8:N10"/>
    <mergeCell ref="D6:D7"/>
    <mergeCell ref="D8:D10"/>
    <mergeCell ref="H1:H2"/>
    <mergeCell ref="H8:H10"/>
    <mergeCell ref="H11:H13"/>
    <mergeCell ref="H14:H16"/>
    <mergeCell ref="H6:I7"/>
    <mergeCell ref="B4:R4"/>
    <mergeCell ref="B5:H5"/>
    <mergeCell ref="K5:N5"/>
    <mergeCell ref="O5:R5"/>
    <mergeCell ref="J6:N6"/>
    <mergeCell ref="Q6:R6"/>
    <mergeCell ref="G6:G7"/>
    <mergeCell ref="F1:F2"/>
    <mergeCell ref="F6:F7"/>
    <mergeCell ref="F8:F10"/>
    <mergeCell ref="N14:N16"/>
    <mergeCell ref="B6:B7"/>
    <mergeCell ref="B8:B10"/>
    <mergeCell ref="B11:B13"/>
    <mergeCell ref="B14:B16"/>
    <mergeCell ref="C6:C7"/>
    <mergeCell ref="C8:C10"/>
    <mergeCell ref="C11:C13"/>
    <mergeCell ref="C14:C16"/>
    <mergeCell ref="E6:E7"/>
    <mergeCell ref="D23:E23"/>
    <mergeCell ref="G23:J23"/>
    <mergeCell ref="L23:O23"/>
    <mergeCell ref="E14:E16"/>
    <mergeCell ref="I8:I10"/>
    <mergeCell ref="J8:J10"/>
    <mergeCell ref="J11:J13"/>
    <mergeCell ref="J14:J16"/>
    <mergeCell ref="K8:K10"/>
    <mergeCell ref="E8:E10"/>
    <mergeCell ref="E11:E13"/>
    <mergeCell ref="D11:D13"/>
    <mergeCell ref="D14:D16"/>
    <mergeCell ref="N11:N13"/>
    <mergeCell ref="F14:F16"/>
    <mergeCell ref="L8:L10"/>
    <mergeCell ref="D24:E24"/>
    <mergeCell ref="G24:J24"/>
    <mergeCell ref="L24:O24"/>
    <mergeCell ref="L14:L16"/>
    <mergeCell ref="L11:L13"/>
    <mergeCell ref="F11:F13"/>
    <mergeCell ref="K11:K13"/>
    <mergeCell ref="K14:K16"/>
  </mergeCells>
  <dataValidations count="1">
    <dataValidation allowBlank="1" showInputMessage="1" showErrorMessage="1" errorTitle="error" error="solo datos númericos" sqref="H8:H17" xr:uid="{00000000-0002-0000-0200-000000000000}"/>
  </dataValidations>
  <hyperlinks>
    <hyperlink ref="R14" r:id="rId1" xr:uid="{D7E63D32-9AD7-4F6A-AB48-4F475D0753E9}"/>
  </hyperlinks>
  <printOptions horizontalCentered="1" verticalCentered="1"/>
  <pageMargins left="0.35433070866141703" right="0.31496062992126" top="0.35433070866141703" bottom="0.39370078740157499" header="0.31496062992126" footer="0.31496062992126"/>
  <pageSetup scale="22" fitToHeight="0" orientation="landscape" horizontalDpi="4294967294" verticalDpi="4294967294" r:id="rId2"/>
  <rowBreaks count="2" manualBreakCount="2">
    <brk id="15" max="17" man="1"/>
    <brk id="25" max="17" man="1"/>
  </rowBreaks>
  <colBreaks count="1" manualBreakCount="1">
    <brk id="18" max="40" man="1"/>
  </col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22" zoomScaleNormal="100" workbookViewId="0">
      <selection activeCell="M10" sqref="M10"/>
    </sheetView>
  </sheetViews>
  <sheetFormatPr baseColWidth="10" defaultColWidth="10.85546875" defaultRowHeight="15.75"/>
  <cols>
    <col min="1" max="1" width="2.85546875" style="110" customWidth="1"/>
    <col min="2" max="2" width="18.140625" style="110" customWidth="1"/>
    <col min="3" max="6" width="10.85546875" style="110"/>
    <col min="7" max="7" width="17.85546875" style="110" customWidth="1"/>
    <col min="8" max="8" width="3.140625" style="110" customWidth="1"/>
    <col min="9" max="9" width="3.42578125" style="110" customWidth="1"/>
    <col min="10" max="10" width="37.85546875" style="110" customWidth="1"/>
    <col min="11" max="11" width="15.28515625" style="110" customWidth="1"/>
    <col min="12" max="14" width="10.85546875" style="110"/>
    <col min="15" max="15" width="11.42578125" style="110" customWidth="1"/>
    <col min="16" max="17" width="10.85546875" style="110"/>
    <col min="18" max="18" width="17.85546875" style="110" customWidth="1"/>
    <col min="19" max="19" width="3.28515625" style="110" customWidth="1"/>
    <col min="20" max="16384" width="10.85546875" style="110"/>
  </cols>
  <sheetData>
    <row r="1" spans="1:11">
      <c r="A1" s="111"/>
      <c r="B1" s="111"/>
      <c r="C1" s="111"/>
      <c r="D1" s="111"/>
      <c r="E1" s="111"/>
      <c r="F1" s="111"/>
      <c r="G1" s="111"/>
      <c r="H1" s="111"/>
      <c r="I1" s="111"/>
      <c r="J1" s="111"/>
    </row>
    <row r="2" spans="1:11" ht="44.1" customHeight="1">
      <c r="A2" s="111"/>
      <c r="B2" s="111"/>
      <c r="C2" s="111"/>
      <c r="D2" s="111"/>
      <c r="E2" s="111"/>
      <c r="F2" s="111"/>
      <c r="G2" s="111"/>
      <c r="H2" s="111"/>
      <c r="I2" s="111"/>
      <c r="J2" s="111"/>
    </row>
    <row r="3" spans="1:11" ht="18.95" customHeight="1">
      <c r="A3" s="111"/>
      <c r="B3" s="332" t="s">
        <v>51</v>
      </c>
      <c r="C3" s="332"/>
      <c r="D3" s="332"/>
      <c r="E3" s="332"/>
      <c r="F3" s="332"/>
      <c r="G3" s="332"/>
      <c r="H3" s="332"/>
      <c r="I3" s="332"/>
      <c r="J3" s="332"/>
    </row>
    <row r="4" spans="1:11" ht="24.75" customHeight="1">
      <c r="A4" s="111"/>
      <c r="B4" s="333" t="s">
        <v>103</v>
      </c>
      <c r="C4" s="333"/>
      <c r="D4" s="333"/>
      <c r="E4" s="333"/>
      <c r="F4" s="333"/>
      <c r="G4" s="333"/>
      <c r="H4" s="333"/>
      <c r="I4" s="333"/>
      <c r="J4" s="333"/>
      <c r="K4" s="125"/>
    </row>
    <row r="5" spans="1:11">
      <c r="A5" s="111"/>
      <c r="B5" s="112"/>
      <c r="C5" s="112"/>
      <c r="D5" s="112"/>
      <c r="E5" s="112"/>
      <c r="F5" s="112"/>
      <c r="G5" s="112"/>
      <c r="H5" s="112"/>
      <c r="I5" s="112"/>
      <c r="J5" s="112"/>
      <c r="K5" s="125"/>
    </row>
    <row r="6" spans="1:11">
      <c r="A6" s="112"/>
      <c r="B6" s="346" t="s">
        <v>104</v>
      </c>
      <c r="C6" s="347"/>
      <c r="D6" s="347"/>
      <c r="E6" s="347"/>
      <c r="F6" s="347"/>
      <c r="G6" s="347"/>
      <c r="H6" s="347"/>
      <c r="I6" s="347"/>
      <c r="J6" s="348"/>
      <c r="K6" s="125"/>
    </row>
    <row r="7" spans="1:11" ht="66.95" customHeight="1">
      <c r="A7" s="112"/>
      <c r="B7" s="349"/>
      <c r="C7" s="350"/>
      <c r="D7" s="350"/>
      <c r="E7" s="350"/>
      <c r="F7" s="350"/>
      <c r="G7" s="350"/>
      <c r="H7" s="350"/>
      <c r="I7" s="350"/>
      <c r="J7" s="351"/>
      <c r="K7" s="125"/>
    </row>
    <row r="8" spans="1:11" ht="35.25" customHeight="1">
      <c r="A8" s="112"/>
      <c r="B8" s="349"/>
      <c r="C8" s="350"/>
      <c r="D8" s="350"/>
      <c r="E8" s="350"/>
      <c r="F8" s="350"/>
      <c r="G8" s="350"/>
      <c r="H8" s="350"/>
      <c r="I8" s="350"/>
      <c r="J8" s="351"/>
      <c r="K8" s="125"/>
    </row>
    <row r="9" spans="1:11" ht="32.25" customHeight="1">
      <c r="A9" s="112"/>
      <c r="B9" s="114"/>
      <c r="C9" s="334" t="s">
        <v>105</v>
      </c>
      <c r="D9" s="335"/>
      <c r="E9" s="335"/>
      <c r="F9" s="336"/>
      <c r="G9" s="115" t="s">
        <v>106</v>
      </c>
      <c r="H9" s="112"/>
      <c r="I9" s="112"/>
      <c r="J9" s="127"/>
      <c r="K9" s="125"/>
    </row>
    <row r="10" spans="1:11" ht="81.95" customHeight="1">
      <c r="A10" s="112"/>
      <c r="B10" s="114"/>
      <c r="C10" s="247" t="s">
        <v>107</v>
      </c>
      <c r="D10" s="248"/>
      <c r="E10" s="248"/>
      <c r="F10" s="249"/>
      <c r="G10" s="116">
        <v>5</v>
      </c>
      <c r="H10" s="112"/>
      <c r="I10" s="112"/>
      <c r="J10" s="127"/>
      <c r="K10" s="125"/>
    </row>
    <row r="11" spans="1:11" ht="26.25" customHeight="1">
      <c r="A11" s="112"/>
      <c r="B11" s="114"/>
      <c r="C11" s="236" t="s">
        <v>108</v>
      </c>
      <c r="D11" s="237"/>
      <c r="E11" s="237"/>
      <c r="F11" s="238"/>
      <c r="G11" s="360">
        <v>4</v>
      </c>
      <c r="H11" s="112"/>
      <c r="I11" s="112"/>
      <c r="J11" s="127"/>
      <c r="K11" s="125"/>
    </row>
    <row r="12" spans="1:11" ht="38.25" customHeight="1">
      <c r="A12" s="112"/>
      <c r="B12" s="114"/>
      <c r="C12" s="242"/>
      <c r="D12" s="243"/>
      <c r="E12" s="243"/>
      <c r="F12" s="244"/>
      <c r="G12" s="361"/>
      <c r="H12" s="112"/>
      <c r="I12" s="112"/>
      <c r="J12" s="127"/>
      <c r="K12" s="125"/>
    </row>
    <row r="13" spans="1:11" ht="66.75" customHeight="1">
      <c r="A13" s="112"/>
      <c r="B13" s="114"/>
      <c r="C13" s="236" t="s">
        <v>109</v>
      </c>
      <c r="D13" s="237"/>
      <c r="E13" s="237"/>
      <c r="F13" s="238"/>
      <c r="G13" s="360">
        <v>3</v>
      </c>
      <c r="H13" s="112"/>
      <c r="I13" s="112"/>
      <c r="J13" s="127"/>
      <c r="K13" s="125"/>
    </row>
    <row r="14" spans="1:11" ht="14.1" customHeight="1">
      <c r="A14" s="112"/>
      <c r="B14" s="114"/>
      <c r="C14" s="242"/>
      <c r="D14" s="243"/>
      <c r="E14" s="243"/>
      <c r="F14" s="244"/>
      <c r="G14" s="361"/>
      <c r="H14" s="112"/>
      <c r="I14" s="112"/>
      <c r="J14" s="127"/>
      <c r="K14" s="125"/>
    </row>
    <row r="15" spans="1:11" ht="51.75" customHeight="1">
      <c r="A15" s="112"/>
      <c r="B15" s="114"/>
      <c r="C15" s="247" t="s">
        <v>110</v>
      </c>
      <c r="D15" s="248"/>
      <c r="E15" s="248"/>
      <c r="F15" s="249"/>
      <c r="G15" s="116">
        <v>2</v>
      </c>
      <c r="H15" s="112"/>
      <c r="I15" s="112"/>
      <c r="J15" s="127"/>
      <c r="K15" s="125"/>
    </row>
    <row r="16" spans="1:11" ht="61.5" customHeight="1">
      <c r="A16" s="112"/>
      <c r="B16" s="117"/>
      <c r="C16" s="247" t="s">
        <v>111</v>
      </c>
      <c r="D16" s="248"/>
      <c r="E16" s="248"/>
      <c r="F16" s="249"/>
      <c r="G16" s="116">
        <v>1</v>
      </c>
      <c r="H16" s="113"/>
      <c r="I16" s="113"/>
      <c r="J16" s="126"/>
      <c r="K16" s="125"/>
    </row>
    <row r="17" spans="1:11" ht="63.95" customHeight="1">
      <c r="A17" s="112"/>
      <c r="B17" s="352" t="s">
        <v>112</v>
      </c>
      <c r="C17" s="353"/>
      <c r="D17" s="353"/>
      <c r="E17" s="353"/>
      <c r="F17" s="353"/>
      <c r="G17" s="353"/>
      <c r="H17" s="353"/>
      <c r="I17" s="353"/>
      <c r="J17" s="354"/>
      <c r="K17" s="125"/>
    </row>
    <row r="18" spans="1:11" ht="48.75" customHeight="1">
      <c r="A18" s="112"/>
      <c r="B18" s="118" t="s">
        <v>113</v>
      </c>
      <c r="C18" s="337" t="s">
        <v>114</v>
      </c>
      <c r="D18" s="338"/>
      <c r="E18" s="338"/>
      <c r="F18" s="338"/>
      <c r="G18" s="338"/>
      <c r="H18" s="338"/>
      <c r="I18" s="338"/>
      <c r="J18" s="339"/>
      <c r="K18" s="125"/>
    </row>
    <row r="19" spans="1:11" ht="20.100000000000001" customHeight="1">
      <c r="A19" s="112"/>
      <c r="B19" s="119"/>
      <c r="C19" s="340"/>
      <c r="D19" s="341"/>
      <c r="E19" s="341"/>
      <c r="F19" s="341"/>
      <c r="G19" s="341"/>
      <c r="H19" s="341"/>
      <c r="I19" s="341"/>
      <c r="J19" s="342"/>
      <c r="K19" s="125"/>
    </row>
    <row r="20" spans="1:11" ht="15" customHeight="1">
      <c r="A20" s="112"/>
      <c r="B20" s="358" t="s">
        <v>115</v>
      </c>
      <c r="C20" s="337" t="s">
        <v>116</v>
      </c>
      <c r="D20" s="338"/>
      <c r="E20" s="338"/>
      <c r="F20" s="338"/>
      <c r="G20" s="338"/>
      <c r="H20" s="338"/>
      <c r="I20" s="338"/>
      <c r="J20" s="339"/>
      <c r="K20" s="125"/>
    </row>
    <row r="21" spans="1:11" ht="59.25" customHeight="1">
      <c r="A21" s="112"/>
      <c r="B21" s="359"/>
      <c r="C21" s="340"/>
      <c r="D21" s="341"/>
      <c r="E21" s="341"/>
      <c r="F21" s="341"/>
      <c r="G21" s="341"/>
      <c r="H21" s="341"/>
      <c r="I21" s="341"/>
      <c r="J21" s="342"/>
      <c r="K21" s="125"/>
    </row>
    <row r="22" spans="1:11" ht="75" customHeight="1">
      <c r="A22" s="112"/>
      <c r="B22" s="122" t="s">
        <v>117</v>
      </c>
      <c r="C22" s="355" t="s">
        <v>118</v>
      </c>
      <c r="D22" s="356"/>
      <c r="E22" s="356"/>
      <c r="F22" s="356"/>
      <c r="G22" s="356"/>
      <c r="H22" s="356"/>
      <c r="I22" s="356"/>
      <c r="J22" s="357"/>
      <c r="K22" s="125"/>
    </row>
    <row r="23" spans="1:11" ht="78" customHeight="1">
      <c r="A23" s="112"/>
      <c r="B23" s="120" t="s">
        <v>119</v>
      </c>
      <c r="C23" s="337" t="s">
        <v>120</v>
      </c>
      <c r="D23" s="338"/>
      <c r="E23" s="338"/>
      <c r="F23" s="338"/>
      <c r="G23" s="338"/>
      <c r="H23" s="338"/>
      <c r="I23" s="338"/>
      <c r="J23" s="339"/>
      <c r="K23" s="125"/>
    </row>
    <row r="24" spans="1:11" ht="9" customHeight="1">
      <c r="A24" s="112"/>
      <c r="B24" s="121"/>
      <c r="C24" s="340"/>
      <c r="D24" s="341"/>
      <c r="E24" s="341"/>
      <c r="F24" s="341"/>
      <c r="G24" s="341"/>
      <c r="H24" s="341"/>
      <c r="I24" s="341"/>
      <c r="J24" s="342"/>
      <c r="K24" s="125"/>
    </row>
    <row r="25" spans="1:11" ht="65.25" customHeight="1">
      <c r="A25" s="112"/>
      <c r="B25" s="120" t="s">
        <v>121</v>
      </c>
      <c r="C25" s="337" t="s">
        <v>122</v>
      </c>
      <c r="D25" s="338"/>
      <c r="E25" s="338"/>
      <c r="F25" s="338"/>
      <c r="G25" s="338"/>
      <c r="H25" s="338"/>
      <c r="I25" s="338"/>
      <c r="J25" s="339"/>
      <c r="K25" s="125"/>
    </row>
    <row r="26" spans="1:11" ht="21.95" customHeight="1">
      <c r="A26" s="112"/>
      <c r="B26" s="123"/>
      <c r="C26" s="343"/>
      <c r="D26" s="344"/>
      <c r="E26" s="344"/>
      <c r="F26" s="344"/>
      <c r="G26" s="344"/>
      <c r="H26" s="344"/>
      <c r="I26" s="344"/>
      <c r="J26" s="345"/>
      <c r="K26" s="125"/>
    </row>
    <row r="27" spans="1:11" ht="57" customHeight="1">
      <c r="A27" s="112"/>
      <c r="B27" s="124"/>
      <c r="C27" s="124"/>
      <c r="D27" s="124"/>
      <c r="E27" s="124"/>
      <c r="F27" s="124"/>
      <c r="G27" s="124"/>
      <c r="H27" s="124"/>
      <c r="I27" s="124"/>
      <c r="J27" s="124"/>
      <c r="K27" s="125"/>
    </row>
    <row r="28" spans="1:11" ht="24.75" customHeight="1">
      <c r="A28" s="112"/>
      <c r="B28" s="124"/>
      <c r="C28" s="124"/>
      <c r="D28" s="124"/>
      <c r="E28" s="124"/>
      <c r="F28" s="124"/>
      <c r="G28" s="124"/>
      <c r="H28" s="124"/>
      <c r="I28" s="124"/>
      <c r="J28" s="124"/>
      <c r="K28" s="125"/>
    </row>
    <row r="29" spans="1:11" ht="102" customHeight="1">
      <c r="A29" s="112"/>
      <c r="B29" s="124"/>
      <c r="C29" s="124"/>
      <c r="D29" s="124"/>
      <c r="E29" s="124"/>
      <c r="F29" s="124"/>
      <c r="G29" s="124"/>
      <c r="H29" s="124"/>
      <c r="I29" s="124"/>
      <c r="J29" s="124"/>
      <c r="K29" s="125"/>
    </row>
    <row r="30" spans="1:11" ht="63" customHeight="1">
      <c r="A30" s="124"/>
      <c r="B30" s="124"/>
      <c r="C30" s="124"/>
      <c r="D30" s="124"/>
      <c r="E30" s="124"/>
      <c r="F30" s="124"/>
      <c r="G30" s="124"/>
      <c r="H30" s="124"/>
      <c r="I30" s="124"/>
      <c r="J30" s="124"/>
      <c r="K30" s="125"/>
    </row>
    <row r="31" spans="1:11" ht="15.75" customHeight="1">
      <c r="A31" s="124"/>
      <c r="B31" s="124"/>
      <c r="C31" s="124"/>
      <c r="D31" s="124"/>
      <c r="E31" s="124"/>
      <c r="F31" s="124"/>
      <c r="G31" s="124"/>
      <c r="H31" s="124"/>
      <c r="I31" s="124"/>
      <c r="J31" s="124"/>
      <c r="K31" s="125"/>
    </row>
    <row r="32" spans="1:11" ht="30" customHeight="1">
      <c r="A32" s="124"/>
      <c r="B32" s="124"/>
      <c r="C32" s="124"/>
      <c r="D32" s="124"/>
      <c r="E32" s="124"/>
      <c r="F32" s="124"/>
      <c r="G32" s="124"/>
      <c r="H32" s="124"/>
      <c r="I32" s="124"/>
      <c r="J32" s="124"/>
      <c r="K32" s="125"/>
    </row>
    <row r="33" spans="1:11" ht="42.75" customHeight="1">
      <c r="A33" s="124"/>
      <c r="B33" s="124"/>
      <c r="C33" s="124"/>
      <c r="D33" s="124"/>
      <c r="E33" s="124"/>
      <c r="F33" s="124"/>
      <c r="G33" s="124"/>
      <c r="H33" s="124"/>
      <c r="I33" s="124"/>
      <c r="J33" s="124"/>
      <c r="K33" s="125"/>
    </row>
    <row r="34" spans="1:11" ht="59.25" customHeight="1">
      <c r="A34" s="124"/>
      <c r="B34" s="124"/>
      <c r="C34" s="124"/>
      <c r="D34" s="124"/>
      <c r="E34" s="124"/>
      <c r="F34" s="124"/>
      <c r="G34" s="124"/>
      <c r="H34" s="124"/>
      <c r="I34" s="124"/>
      <c r="J34" s="124"/>
      <c r="K34" s="125"/>
    </row>
    <row r="35" spans="1:11" ht="15" customHeight="1">
      <c r="A35" s="124"/>
      <c r="B35" s="124"/>
      <c r="C35" s="124"/>
      <c r="D35" s="124"/>
      <c r="E35" s="124"/>
      <c r="F35" s="124"/>
      <c r="G35" s="124"/>
      <c r="H35" s="124"/>
      <c r="I35" s="124"/>
      <c r="J35" s="124"/>
      <c r="K35" s="125"/>
    </row>
    <row r="36" spans="1:11" ht="15" customHeight="1">
      <c r="A36" s="124"/>
      <c r="B36" s="124"/>
      <c r="C36" s="124"/>
      <c r="D36" s="124"/>
      <c r="E36" s="124"/>
      <c r="F36" s="124"/>
      <c r="G36" s="124"/>
      <c r="H36" s="124"/>
      <c r="I36" s="124"/>
      <c r="J36" s="124"/>
      <c r="K36" s="125"/>
    </row>
    <row r="37" spans="1:11" ht="15" customHeight="1">
      <c r="A37" s="124"/>
      <c r="B37" s="124"/>
      <c r="C37" s="124"/>
      <c r="D37" s="124"/>
      <c r="E37" s="124"/>
      <c r="F37" s="124"/>
      <c r="G37" s="124"/>
      <c r="H37" s="124"/>
      <c r="I37" s="124"/>
      <c r="J37" s="124"/>
      <c r="K37" s="125"/>
    </row>
    <row r="38" spans="1:11" ht="50.25" customHeight="1">
      <c r="A38" s="124"/>
      <c r="B38" s="124"/>
      <c r="C38" s="124"/>
      <c r="D38" s="124"/>
      <c r="E38" s="124"/>
      <c r="F38" s="124"/>
      <c r="G38" s="124"/>
      <c r="H38" s="124"/>
      <c r="I38" s="124"/>
      <c r="J38" s="124"/>
      <c r="K38" s="125"/>
    </row>
    <row r="39" spans="1:11" ht="41.25" customHeight="1">
      <c r="A39" s="124"/>
      <c r="B39" s="125"/>
      <c r="C39" s="125"/>
      <c r="D39" s="125"/>
      <c r="E39" s="125"/>
      <c r="F39" s="125"/>
      <c r="G39" s="125"/>
      <c r="H39" s="125"/>
      <c r="I39" s="125"/>
      <c r="K39" s="125"/>
    </row>
    <row r="40" spans="1:11" ht="51.75" customHeight="1">
      <c r="A40" s="124"/>
      <c r="B40" s="125"/>
      <c r="C40" s="125"/>
      <c r="D40" s="125"/>
      <c r="E40" s="125"/>
      <c r="F40" s="125"/>
      <c r="G40" s="125"/>
      <c r="H40" s="125"/>
      <c r="I40" s="125"/>
      <c r="J40" s="125"/>
      <c r="K40" s="125"/>
    </row>
    <row r="41" spans="1:11" ht="15" customHeight="1">
      <c r="A41" s="124"/>
      <c r="B41" s="125"/>
      <c r="C41" s="125"/>
      <c r="D41" s="125"/>
      <c r="E41" s="125"/>
      <c r="F41" s="125"/>
      <c r="G41" s="125"/>
      <c r="H41" s="125"/>
      <c r="I41" s="125"/>
      <c r="J41" s="125"/>
      <c r="K41" s="125"/>
    </row>
    <row r="42" spans="1:11" ht="39" customHeight="1">
      <c r="A42" s="125"/>
      <c r="B42" s="125"/>
      <c r="C42" s="125"/>
      <c r="D42" s="125"/>
      <c r="E42" s="125"/>
      <c r="F42" s="125"/>
      <c r="G42" s="125"/>
      <c r="H42" s="125"/>
      <c r="I42" s="125"/>
      <c r="J42" s="125"/>
      <c r="K42" s="125"/>
    </row>
    <row r="43" spans="1:11" ht="27" customHeight="1">
      <c r="A43" s="125"/>
      <c r="B43" s="125"/>
      <c r="C43" s="125"/>
      <c r="D43" s="125"/>
      <c r="E43" s="125"/>
      <c r="F43" s="125"/>
      <c r="G43" s="125"/>
      <c r="H43" s="125"/>
      <c r="I43" s="125"/>
      <c r="J43" s="125"/>
      <c r="K43" s="125"/>
    </row>
    <row r="44" spans="1:11" ht="24.75" customHeight="1">
      <c r="A44" s="125"/>
      <c r="B44" s="125"/>
      <c r="C44" s="125"/>
      <c r="D44" s="125"/>
      <c r="E44" s="125"/>
      <c r="F44" s="125"/>
      <c r="G44" s="125"/>
      <c r="H44" s="125"/>
      <c r="I44" s="125"/>
      <c r="J44" s="125"/>
      <c r="K44" s="125"/>
    </row>
    <row r="45" spans="1:11" ht="36.75" customHeight="1">
      <c r="A45" s="125"/>
      <c r="B45" s="125"/>
      <c r="C45" s="125"/>
      <c r="D45" s="125"/>
      <c r="E45" s="125"/>
      <c r="F45" s="125"/>
      <c r="G45" s="125"/>
      <c r="H45" s="125"/>
      <c r="I45" s="125"/>
      <c r="J45" s="125"/>
      <c r="K45" s="125"/>
    </row>
    <row r="46" spans="1:11" ht="15" customHeight="1">
      <c r="A46" s="125"/>
      <c r="K46" s="125"/>
    </row>
    <row r="47" spans="1:11" ht="15" customHeight="1">
      <c r="A47" s="125"/>
      <c r="K47" s="125"/>
    </row>
    <row r="48" spans="1:11" ht="15" customHeight="1">
      <c r="A48" s="125"/>
      <c r="K48" s="12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C23:J24"/>
    <mergeCell ref="C25:J26"/>
    <mergeCell ref="C13:F14"/>
    <mergeCell ref="C18:J19"/>
    <mergeCell ref="B6:J8"/>
    <mergeCell ref="C11:F12"/>
    <mergeCell ref="C16:F16"/>
    <mergeCell ref="B17:J17"/>
    <mergeCell ref="C22:J22"/>
    <mergeCell ref="B20:B21"/>
    <mergeCell ref="G11:G12"/>
    <mergeCell ref="G13:G14"/>
    <mergeCell ref="C20:J21"/>
    <mergeCell ref="B3:J3"/>
    <mergeCell ref="B4:J4"/>
    <mergeCell ref="C9:F9"/>
    <mergeCell ref="C10:F10"/>
    <mergeCell ref="C15:F15"/>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D53" zoomScale="121" zoomScaleNormal="121" zoomScaleSheetLayoutView="121" zoomScalePageLayoutView="121" workbookViewId="0">
      <selection activeCell="I67" sqref="I67"/>
    </sheetView>
  </sheetViews>
  <sheetFormatPr baseColWidth="10" defaultColWidth="10.85546875" defaultRowHeight="15"/>
  <cols>
    <col min="1" max="1" width="2.42578125" style="79" customWidth="1"/>
    <col min="2" max="2" width="4" style="18" customWidth="1"/>
    <col min="3" max="3" width="24.7109375" style="18" customWidth="1"/>
    <col min="4" max="4" width="35.42578125" style="80"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9" customWidth="1"/>
    <col min="12" max="12" width="16.42578125" style="79" customWidth="1"/>
    <col min="13" max="16384" width="10.85546875" style="18"/>
  </cols>
  <sheetData>
    <row r="1" spans="1:12" ht="72" customHeight="1">
      <c r="B1" s="79"/>
      <c r="C1" s="79"/>
      <c r="D1" s="79"/>
      <c r="E1" s="79"/>
      <c r="F1" s="79"/>
      <c r="G1" s="79"/>
      <c r="H1" s="79"/>
      <c r="I1" s="79"/>
      <c r="J1" s="79"/>
      <c r="L1"/>
    </row>
    <row r="2" spans="1:12" ht="35.1" customHeight="1">
      <c r="A2" s="81"/>
      <c r="B2" s="362" t="s">
        <v>123</v>
      </c>
      <c r="C2" s="363"/>
      <c r="D2" s="363"/>
      <c r="E2" s="363"/>
      <c r="F2" s="363"/>
      <c r="G2" s="363"/>
      <c r="H2" s="363"/>
      <c r="I2" s="363"/>
      <c r="J2" s="364"/>
      <c r="K2" s="81"/>
      <c r="L2"/>
    </row>
    <row r="3" spans="1:12" ht="5.0999999999999996" customHeight="1">
      <c r="A3" s="81"/>
      <c r="B3" s="82"/>
      <c r="C3" s="82"/>
      <c r="D3" s="83"/>
      <c r="E3" s="82"/>
      <c r="F3" s="82"/>
      <c r="G3" s="82"/>
      <c r="H3" s="82"/>
      <c r="I3" s="82"/>
      <c r="J3" s="82"/>
      <c r="K3" s="81"/>
      <c r="L3"/>
    </row>
    <row r="4" spans="1:12" ht="21.95" customHeight="1">
      <c r="A4" s="81"/>
      <c r="B4" s="365" t="s">
        <v>124</v>
      </c>
      <c r="C4" s="366"/>
      <c r="D4" s="366"/>
      <c r="E4" s="366"/>
      <c r="F4" s="366"/>
      <c r="G4" s="366"/>
      <c r="H4" s="366"/>
      <c r="I4" s="366"/>
      <c r="J4" s="367"/>
      <c r="K4" s="81"/>
      <c r="L4"/>
    </row>
    <row r="5" spans="1:12" s="78" customFormat="1" ht="16.5">
      <c r="A5" s="81"/>
      <c r="B5" s="84"/>
      <c r="C5" s="368" t="s">
        <v>125</v>
      </c>
      <c r="D5" s="368"/>
      <c r="E5" s="368"/>
      <c r="F5" s="368"/>
      <c r="G5" s="368"/>
      <c r="H5" s="368"/>
      <c r="I5" s="368"/>
      <c r="J5" s="103">
        <v>5</v>
      </c>
      <c r="K5" s="81"/>
      <c r="L5"/>
    </row>
    <row r="6" spans="1:12" s="78" customFormat="1" ht="16.5">
      <c r="A6" s="81"/>
      <c r="B6" s="85"/>
      <c r="C6" s="369" t="s">
        <v>126</v>
      </c>
      <c r="D6" s="369"/>
      <c r="E6" s="369"/>
      <c r="F6" s="369"/>
      <c r="G6" s="369"/>
      <c r="H6" s="369"/>
      <c r="I6" s="369"/>
      <c r="J6" s="104">
        <v>4</v>
      </c>
      <c r="K6" s="81"/>
      <c r="L6"/>
    </row>
    <row r="7" spans="1:12" s="78" customFormat="1" ht="16.5">
      <c r="A7" s="81"/>
      <c r="B7" s="85"/>
      <c r="C7" s="369" t="s">
        <v>109</v>
      </c>
      <c r="D7" s="369"/>
      <c r="E7" s="369"/>
      <c r="F7" s="369"/>
      <c r="G7" s="369"/>
      <c r="H7" s="369"/>
      <c r="I7" s="369"/>
      <c r="J7" s="104">
        <v>3</v>
      </c>
      <c r="K7" s="81"/>
      <c r="L7"/>
    </row>
    <row r="8" spans="1:12" s="78" customFormat="1" ht="16.5">
      <c r="A8" s="81"/>
      <c r="B8" s="85"/>
      <c r="C8" s="369" t="s">
        <v>110</v>
      </c>
      <c r="D8" s="369"/>
      <c r="E8" s="369"/>
      <c r="F8" s="369"/>
      <c r="G8" s="369"/>
      <c r="H8" s="369"/>
      <c r="I8" s="369"/>
      <c r="J8" s="104">
        <v>2</v>
      </c>
      <c r="K8" s="81"/>
      <c r="L8"/>
    </row>
    <row r="9" spans="1:12" s="78" customFormat="1" ht="16.5">
      <c r="A9" s="81"/>
      <c r="B9" s="86"/>
      <c r="C9" s="370" t="s">
        <v>127</v>
      </c>
      <c r="D9" s="371"/>
      <c r="E9" s="371"/>
      <c r="F9" s="371"/>
      <c r="G9" s="371"/>
      <c r="H9" s="371"/>
      <c r="I9" s="371"/>
      <c r="J9" s="105">
        <v>1</v>
      </c>
      <c r="K9" s="81"/>
      <c r="L9"/>
    </row>
    <row r="10" spans="1:12" s="78" customFormat="1" ht="22.5" customHeight="1">
      <c r="A10" s="81"/>
      <c r="B10" s="81"/>
      <c r="C10" s="87"/>
      <c r="D10" s="87"/>
      <c r="E10" s="87"/>
      <c r="F10" s="87"/>
      <c r="G10" s="87"/>
      <c r="H10" s="87"/>
      <c r="I10" s="87"/>
      <c r="J10" s="106"/>
      <c r="K10" s="81"/>
      <c r="L10"/>
    </row>
    <row r="11" spans="1:12" ht="33" customHeight="1">
      <c r="A11" s="81"/>
      <c r="B11" s="393" t="s">
        <v>128</v>
      </c>
      <c r="C11" s="372"/>
      <c r="D11" s="372" t="s">
        <v>129</v>
      </c>
      <c r="E11" s="372" t="s">
        <v>130</v>
      </c>
      <c r="F11" s="372"/>
      <c r="G11" s="372"/>
      <c r="H11" s="376" t="s">
        <v>131</v>
      </c>
      <c r="I11" s="380" t="s">
        <v>132</v>
      </c>
      <c r="J11" s="396" t="s">
        <v>133</v>
      </c>
      <c r="K11" s="96"/>
      <c r="L11"/>
    </row>
    <row r="12" spans="1:12" ht="27.75" customHeight="1">
      <c r="A12" s="81"/>
      <c r="B12" s="394"/>
      <c r="C12" s="374"/>
      <c r="D12" s="374"/>
      <c r="E12" s="88" t="s">
        <v>134</v>
      </c>
      <c r="F12" s="88" t="s">
        <v>135</v>
      </c>
      <c r="G12" s="88" t="s">
        <v>136</v>
      </c>
      <c r="H12" s="377"/>
      <c r="I12" s="381"/>
      <c r="J12" s="397"/>
      <c r="K12" s="96"/>
      <c r="L12"/>
    </row>
    <row r="13" spans="1:12" ht="15.75" customHeight="1">
      <c r="A13" s="81"/>
      <c r="B13" s="395"/>
      <c r="C13" s="375"/>
      <c r="D13" s="375"/>
      <c r="E13" s="89">
        <v>0.6</v>
      </c>
      <c r="F13" s="89">
        <v>0.2</v>
      </c>
      <c r="G13" s="89">
        <v>0.2</v>
      </c>
      <c r="H13" s="378"/>
      <c r="I13" s="381"/>
      <c r="J13" s="398"/>
      <c r="K13" s="96"/>
      <c r="L13"/>
    </row>
    <row r="14" spans="1:12" ht="22.5">
      <c r="A14" s="81"/>
      <c r="B14" s="384">
        <v>1</v>
      </c>
      <c r="C14" s="384" t="s">
        <v>137</v>
      </c>
      <c r="D14" s="90" t="s">
        <v>138</v>
      </c>
      <c r="E14" s="91">
        <v>5</v>
      </c>
      <c r="F14" s="91">
        <v>5</v>
      </c>
      <c r="G14" s="91">
        <v>5</v>
      </c>
      <c r="H14" s="379" t="s">
        <v>306</v>
      </c>
      <c r="I14" s="379">
        <f>SUM(E21:G21)</f>
        <v>5</v>
      </c>
      <c r="J14" s="399"/>
      <c r="K14" s="96"/>
      <c r="L14"/>
    </row>
    <row r="15" spans="1:12" ht="67.5">
      <c r="A15" s="81"/>
      <c r="B15" s="384"/>
      <c r="C15" s="384"/>
      <c r="D15" s="90" t="s">
        <v>139</v>
      </c>
      <c r="E15" s="91">
        <v>5</v>
      </c>
      <c r="F15" s="91">
        <v>5</v>
      </c>
      <c r="G15" s="91">
        <v>5</v>
      </c>
      <c r="H15" s="379"/>
      <c r="I15" s="379"/>
      <c r="J15" s="399"/>
      <c r="K15" s="96"/>
      <c r="L15"/>
    </row>
    <row r="16" spans="1:12" ht="33.75">
      <c r="A16" s="81"/>
      <c r="B16" s="384"/>
      <c r="C16" s="384"/>
      <c r="D16" s="90" t="s">
        <v>140</v>
      </c>
      <c r="E16" s="91">
        <v>5</v>
      </c>
      <c r="F16" s="91">
        <v>5</v>
      </c>
      <c r="G16" s="91">
        <v>5</v>
      </c>
      <c r="H16" s="379"/>
      <c r="I16" s="379"/>
      <c r="J16" s="399"/>
      <c r="K16" s="96"/>
      <c r="L16"/>
    </row>
    <row r="17" spans="1:12" ht="33.75">
      <c r="A17" s="81"/>
      <c r="B17" s="384"/>
      <c r="C17" s="384"/>
      <c r="D17" s="90" t="s">
        <v>141</v>
      </c>
      <c r="E17" s="91">
        <v>5</v>
      </c>
      <c r="F17" s="91">
        <v>5</v>
      </c>
      <c r="G17" s="91">
        <v>5</v>
      </c>
      <c r="H17" s="379"/>
      <c r="I17" s="379"/>
      <c r="J17" s="399"/>
      <c r="K17" s="96"/>
      <c r="L17"/>
    </row>
    <row r="18" spans="1:12" ht="45">
      <c r="A18" s="81"/>
      <c r="B18" s="384"/>
      <c r="C18" s="384"/>
      <c r="D18" s="90" t="s">
        <v>142</v>
      </c>
      <c r="E18" s="91">
        <v>5</v>
      </c>
      <c r="F18" s="91">
        <v>5</v>
      </c>
      <c r="G18" s="91">
        <v>5</v>
      </c>
      <c r="H18" s="379"/>
      <c r="I18" s="379"/>
      <c r="J18" s="399"/>
      <c r="K18" s="96"/>
      <c r="L18"/>
    </row>
    <row r="19" spans="1:12" ht="45">
      <c r="A19" s="81"/>
      <c r="B19" s="384"/>
      <c r="C19" s="384"/>
      <c r="D19" s="90" t="s">
        <v>143</v>
      </c>
      <c r="E19" s="91">
        <v>5</v>
      </c>
      <c r="F19" s="91">
        <v>5</v>
      </c>
      <c r="G19" s="91">
        <v>5</v>
      </c>
      <c r="H19" s="379"/>
      <c r="I19" s="379"/>
      <c r="J19" s="399"/>
      <c r="K19" s="96"/>
      <c r="L19"/>
    </row>
    <row r="20" spans="1:12" ht="33.75">
      <c r="A20" s="81"/>
      <c r="B20" s="384"/>
      <c r="C20" s="384"/>
      <c r="D20" s="90" t="s">
        <v>144</v>
      </c>
      <c r="E20" s="91">
        <v>5</v>
      </c>
      <c r="F20" s="91">
        <v>5</v>
      </c>
      <c r="G20" s="91">
        <v>5</v>
      </c>
      <c r="H20" s="379"/>
      <c r="I20" s="379"/>
      <c r="J20" s="399"/>
      <c r="K20" s="96"/>
      <c r="L20"/>
    </row>
    <row r="21" spans="1:12" ht="24.75" customHeight="1">
      <c r="A21" s="81"/>
      <c r="B21" s="373" t="s">
        <v>145</v>
      </c>
      <c r="C21" s="373"/>
      <c r="D21" s="373"/>
      <c r="E21" s="92">
        <f>SUM(E14:E20)/7*60%</f>
        <v>3</v>
      </c>
      <c r="F21" s="93">
        <f>SUM(F14:F20)/7*20%</f>
        <v>1</v>
      </c>
      <c r="G21" s="93">
        <f>SUM(G14:G20)/7*20%</f>
        <v>1</v>
      </c>
      <c r="H21" s="379"/>
      <c r="I21" s="379"/>
      <c r="J21" s="399"/>
      <c r="K21" s="96"/>
      <c r="L21"/>
    </row>
    <row r="22" spans="1:12" ht="61.15" customHeight="1">
      <c r="A22" s="81"/>
      <c r="B22" s="384">
        <v>2</v>
      </c>
      <c r="C22" s="384" t="s">
        <v>146</v>
      </c>
      <c r="D22" s="90" t="s">
        <v>147</v>
      </c>
      <c r="E22" s="91">
        <v>5</v>
      </c>
      <c r="F22" s="91">
        <v>5</v>
      </c>
      <c r="G22" s="91">
        <v>5</v>
      </c>
      <c r="H22" s="379" t="s">
        <v>306</v>
      </c>
      <c r="I22" s="379">
        <f>SUM(E27:G27)</f>
        <v>5</v>
      </c>
      <c r="J22" s="389"/>
      <c r="K22" s="96"/>
      <c r="L22"/>
    </row>
    <row r="23" spans="1:12" ht="45">
      <c r="A23" s="81"/>
      <c r="B23" s="384"/>
      <c r="C23" s="384"/>
      <c r="D23" s="90" t="s">
        <v>148</v>
      </c>
      <c r="E23" s="91">
        <v>5</v>
      </c>
      <c r="F23" s="91">
        <v>5</v>
      </c>
      <c r="G23" s="91">
        <v>5</v>
      </c>
      <c r="H23" s="379"/>
      <c r="I23" s="379"/>
      <c r="J23" s="390"/>
      <c r="K23" s="96"/>
      <c r="L23"/>
    </row>
    <row r="24" spans="1:12" ht="56.25">
      <c r="A24" s="81"/>
      <c r="B24" s="384"/>
      <c r="C24" s="384"/>
      <c r="D24" s="90" t="s">
        <v>149</v>
      </c>
      <c r="E24" s="91">
        <v>5</v>
      </c>
      <c r="F24" s="91">
        <v>5</v>
      </c>
      <c r="G24" s="91">
        <v>5</v>
      </c>
      <c r="H24" s="379"/>
      <c r="I24" s="379"/>
      <c r="J24" s="390"/>
      <c r="K24" s="96"/>
      <c r="L24"/>
    </row>
    <row r="25" spans="1:12" ht="33.75">
      <c r="A25" s="81"/>
      <c r="B25" s="384"/>
      <c r="C25" s="384"/>
      <c r="D25" s="90" t="s">
        <v>150</v>
      </c>
      <c r="E25" s="91">
        <v>5</v>
      </c>
      <c r="F25" s="91">
        <v>5</v>
      </c>
      <c r="G25" s="91">
        <v>5</v>
      </c>
      <c r="H25" s="379"/>
      <c r="I25" s="379"/>
      <c r="J25" s="390"/>
      <c r="K25" s="96"/>
      <c r="L25"/>
    </row>
    <row r="26" spans="1:12" ht="22.5">
      <c r="A26" s="81"/>
      <c r="B26" s="384"/>
      <c r="C26" s="384"/>
      <c r="D26" s="90" t="s">
        <v>151</v>
      </c>
      <c r="E26" s="91">
        <v>5</v>
      </c>
      <c r="F26" s="91">
        <v>5</v>
      </c>
      <c r="G26" s="91">
        <v>5</v>
      </c>
      <c r="H26" s="379"/>
      <c r="I26" s="379"/>
      <c r="J26" s="390"/>
      <c r="K26" s="96"/>
      <c r="L26"/>
    </row>
    <row r="27" spans="1:12" ht="24.75" customHeight="1">
      <c r="A27" s="81"/>
      <c r="B27" s="373" t="s">
        <v>152</v>
      </c>
      <c r="C27" s="373"/>
      <c r="D27" s="373"/>
      <c r="E27" s="93">
        <f>SUM(E22:E26)/5*60%</f>
        <v>3</v>
      </c>
      <c r="F27" s="93">
        <f>SUM(F22:F26)/5*20%</f>
        <v>1</v>
      </c>
      <c r="G27" s="93">
        <f>SUM(G22:G26)/5*20%</f>
        <v>1</v>
      </c>
      <c r="H27" s="379"/>
      <c r="I27" s="379"/>
      <c r="J27" s="391"/>
      <c r="K27" s="96"/>
      <c r="L27"/>
    </row>
    <row r="28" spans="1:12">
      <c r="A28" s="81"/>
      <c r="B28" s="384">
        <v>3</v>
      </c>
      <c r="C28" s="384" t="s">
        <v>153</v>
      </c>
      <c r="D28" s="90" t="s">
        <v>154</v>
      </c>
      <c r="E28" s="91">
        <v>5</v>
      </c>
      <c r="F28" s="91">
        <v>5</v>
      </c>
      <c r="G28" s="91">
        <v>5</v>
      </c>
      <c r="H28" s="385" t="s">
        <v>306</v>
      </c>
      <c r="I28" s="379">
        <f>SUM(E34:G34)</f>
        <v>5</v>
      </c>
      <c r="J28" s="392"/>
      <c r="K28" s="96"/>
      <c r="L28"/>
    </row>
    <row r="29" spans="1:12" ht="56.25">
      <c r="A29" s="81"/>
      <c r="B29" s="384"/>
      <c r="C29" s="384"/>
      <c r="D29" s="90" t="s">
        <v>155</v>
      </c>
      <c r="E29" s="91">
        <v>5</v>
      </c>
      <c r="F29" s="91">
        <v>5</v>
      </c>
      <c r="G29" s="91">
        <v>5</v>
      </c>
      <c r="H29" s="385"/>
      <c r="I29" s="379"/>
      <c r="J29" s="392"/>
      <c r="K29" s="96"/>
      <c r="L29"/>
    </row>
    <row r="30" spans="1:12" ht="45">
      <c r="A30" s="81"/>
      <c r="B30" s="384"/>
      <c r="C30" s="384"/>
      <c r="D30" s="90" t="s">
        <v>156</v>
      </c>
      <c r="E30" s="91">
        <v>5</v>
      </c>
      <c r="F30" s="91">
        <v>5</v>
      </c>
      <c r="G30" s="91">
        <v>5</v>
      </c>
      <c r="H30" s="385"/>
      <c r="I30" s="379"/>
      <c r="J30" s="392"/>
      <c r="K30" s="96"/>
      <c r="L30"/>
    </row>
    <row r="31" spans="1:12" ht="33.75">
      <c r="A31" s="81"/>
      <c r="B31" s="384"/>
      <c r="C31" s="384"/>
      <c r="D31" s="90" t="s">
        <v>157</v>
      </c>
      <c r="E31" s="91">
        <v>5</v>
      </c>
      <c r="F31" s="91">
        <v>5</v>
      </c>
      <c r="G31" s="91">
        <v>5</v>
      </c>
      <c r="H31" s="385"/>
      <c r="I31" s="379"/>
      <c r="J31" s="392"/>
      <c r="K31" s="96"/>
      <c r="L31"/>
    </row>
    <row r="32" spans="1:12">
      <c r="A32" s="81"/>
      <c r="B32" s="384"/>
      <c r="C32" s="384"/>
      <c r="D32" s="90" t="s">
        <v>158</v>
      </c>
      <c r="E32" s="91">
        <v>5</v>
      </c>
      <c r="F32" s="91">
        <v>5</v>
      </c>
      <c r="G32" s="91">
        <v>5</v>
      </c>
      <c r="H32" s="385"/>
      <c r="I32" s="379"/>
      <c r="J32" s="392"/>
      <c r="K32" s="96"/>
      <c r="L32"/>
    </row>
    <row r="33" spans="1:12" ht="22.5">
      <c r="A33" s="81"/>
      <c r="B33" s="384"/>
      <c r="C33" s="384"/>
      <c r="D33" s="90" t="s">
        <v>159</v>
      </c>
      <c r="E33" s="91">
        <v>5</v>
      </c>
      <c r="F33" s="91">
        <v>5</v>
      </c>
      <c r="G33" s="91">
        <v>5</v>
      </c>
      <c r="H33" s="385"/>
      <c r="I33" s="379"/>
      <c r="J33" s="392"/>
      <c r="K33" s="96"/>
      <c r="L33"/>
    </row>
    <row r="34" spans="1:12" ht="24.75" customHeight="1">
      <c r="A34" s="81"/>
      <c r="B34" s="373" t="s">
        <v>152</v>
      </c>
      <c r="C34" s="373"/>
      <c r="D34" s="373"/>
      <c r="E34" s="93">
        <f>SUM(E28:E33)/6*60%</f>
        <v>3</v>
      </c>
      <c r="F34" s="93">
        <f>SUM(F28:F33)/6*20%</f>
        <v>1</v>
      </c>
      <c r="G34" s="93">
        <f>SUM(G28:G33)/6*20%</f>
        <v>1</v>
      </c>
      <c r="H34" s="385"/>
      <c r="I34" s="379"/>
      <c r="J34" s="392"/>
      <c r="K34" s="96"/>
      <c r="L34"/>
    </row>
    <row r="35" spans="1:12" ht="40.9" customHeight="1">
      <c r="A35" s="81"/>
      <c r="B35" s="384">
        <v>4</v>
      </c>
      <c r="C35" s="384" t="s">
        <v>160</v>
      </c>
      <c r="D35" s="90" t="s">
        <v>161</v>
      </c>
      <c r="E35" s="91">
        <v>5</v>
      </c>
      <c r="F35" s="91">
        <v>5</v>
      </c>
      <c r="G35" s="91">
        <v>5</v>
      </c>
      <c r="H35" s="403" t="s">
        <v>306</v>
      </c>
      <c r="I35" s="400">
        <f>SUM(E41:G41)</f>
        <v>5</v>
      </c>
      <c r="J35" s="389"/>
      <c r="K35" s="96"/>
      <c r="L35"/>
    </row>
    <row r="36" spans="1:12" ht="45">
      <c r="A36" s="81"/>
      <c r="B36" s="384"/>
      <c r="C36" s="384"/>
      <c r="D36" s="90" t="s">
        <v>162</v>
      </c>
      <c r="E36" s="91">
        <v>5</v>
      </c>
      <c r="F36" s="91">
        <v>5</v>
      </c>
      <c r="G36" s="91">
        <v>5</v>
      </c>
      <c r="H36" s="404"/>
      <c r="I36" s="401"/>
      <c r="J36" s="390"/>
      <c r="K36" s="96"/>
      <c r="L36"/>
    </row>
    <row r="37" spans="1:12" ht="33.75">
      <c r="A37" s="81"/>
      <c r="B37" s="384"/>
      <c r="C37" s="384"/>
      <c r="D37" s="90" t="s">
        <v>163</v>
      </c>
      <c r="E37" s="91">
        <v>5</v>
      </c>
      <c r="F37" s="91">
        <v>5</v>
      </c>
      <c r="G37" s="91">
        <v>5</v>
      </c>
      <c r="H37" s="404"/>
      <c r="I37" s="401"/>
      <c r="J37" s="390"/>
      <c r="K37" s="96"/>
      <c r="L37"/>
    </row>
    <row r="38" spans="1:12" ht="45">
      <c r="A38" s="81"/>
      <c r="B38" s="384"/>
      <c r="C38" s="384"/>
      <c r="D38" s="90" t="s">
        <v>164</v>
      </c>
      <c r="E38" s="91">
        <v>5</v>
      </c>
      <c r="F38" s="91">
        <v>5</v>
      </c>
      <c r="G38" s="91">
        <v>5</v>
      </c>
      <c r="H38" s="404"/>
      <c r="I38" s="401"/>
      <c r="J38" s="390"/>
      <c r="K38" s="96"/>
      <c r="L38"/>
    </row>
    <row r="39" spans="1:12" ht="22.5">
      <c r="A39" s="81"/>
      <c r="B39" s="384"/>
      <c r="C39" s="384"/>
      <c r="D39" s="90" t="s">
        <v>165</v>
      </c>
      <c r="E39" s="91">
        <v>5</v>
      </c>
      <c r="F39" s="91">
        <v>5</v>
      </c>
      <c r="G39" s="91">
        <v>5</v>
      </c>
      <c r="H39" s="404"/>
      <c r="I39" s="401"/>
      <c r="J39" s="390"/>
      <c r="K39" s="96"/>
      <c r="L39"/>
    </row>
    <row r="40" spans="1:12">
      <c r="A40" s="81"/>
      <c r="B40" s="384"/>
      <c r="C40" s="384"/>
      <c r="D40" s="90" t="s">
        <v>166</v>
      </c>
      <c r="E40" s="91">
        <v>5</v>
      </c>
      <c r="F40" s="91">
        <v>5</v>
      </c>
      <c r="G40" s="91">
        <v>5</v>
      </c>
      <c r="H40" s="404"/>
      <c r="I40" s="401"/>
      <c r="J40" s="390"/>
      <c r="K40" s="96"/>
      <c r="L40"/>
    </row>
    <row r="41" spans="1:12" ht="24.75" customHeight="1">
      <c r="A41" s="81"/>
      <c r="B41" s="373" t="s">
        <v>152</v>
      </c>
      <c r="C41" s="373"/>
      <c r="D41" s="373"/>
      <c r="E41" s="93">
        <f>SUM(E35:E40)/6*60%</f>
        <v>3</v>
      </c>
      <c r="F41" s="93">
        <f>SUM(F35:F40)/6*20%</f>
        <v>1</v>
      </c>
      <c r="G41" s="93">
        <f>SUM(G35:G40)/6*20%</f>
        <v>1</v>
      </c>
      <c r="H41" s="405"/>
      <c r="I41" s="402"/>
      <c r="J41" s="391"/>
      <c r="K41" s="96"/>
      <c r="L41"/>
    </row>
    <row r="42" spans="1:12" ht="45">
      <c r="A42" s="81"/>
      <c r="B42" s="384">
        <v>5</v>
      </c>
      <c r="C42" s="384" t="s">
        <v>167</v>
      </c>
      <c r="D42" s="90" t="s">
        <v>168</v>
      </c>
      <c r="E42" s="91">
        <v>5</v>
      </c>
      <c r="F42" s="91">
        <v>5</v>
      </c>
      <c r="G42" s="91">
        <v>5</v>
      </c>
      <c r="H42" s="379" t="s">
        <v>306</v>
      </c>
      <c r="I42" s="379">
        <f>SUM(E48:G48)</f>
        <v>5</v>
      </c>
      <c r="J42" s="389"/>
      <c r="K42" s="96"/>
      <c r="L42"/>
    </row>
    <row r="43" spans="1:12" ht="45">
      <c r="A43" s="81"/>
      <c r="B43" s="384"/>
      <c r="C43" s="384"/>
      <c r="D43" s="90" t="s">
        <v>169</v>
      </c>
      <c r="E43" s="91">
        <v>5</v>
      </c>
      <c r="F43" s="91">
        <v>5</v>
      </c>
      <c r="G43" s="91">
        <v>5</v>
      </c>
      <c r="H43" s="379"/>
      <c r="I43" s="379"/>
      <c r="J43" s="390"/>
      <c r="K43" s="96"/>
      <c r="L43"/>
    </row>
    <row r="44" spans="1:12" ht="45">
      <c r="A44" s="81"/>
      <c r="B44" s="384"/>
      <c r="C44" s="384"/>
      <c r="D44" s="90" t="s">
        <v>170</v>
      </c>
      <c r="E44" s="91">
        <v>5</v>
      </c>
      <c r="F44" s="91">
        <v>5</v>
      </c>
      <c r="G44" s="91">
        <v>5</v>
      </c>
      <c r="H44" s="379"/>
      <c r="I44" s="379"/>
      <c r="J44" s="390"/>
      <c r="K44" s="96"/>
      <c r="L44"/>
    </row>
    <row r="45" spans="1:12" ht="22.5">
      <c r="A45" s="81"/>
      <c r="B45" s="384"/>
      <c r="C45" s="384"/>
      <c r="D45" s="90" t="s">
        <v>171</v>
      </c>
      <c r="E45" s="91">
        <v>5</v>
      </c>
      <c r="F45" s="91">
        <v>5</v>
      </c>
      <c r="G45" s="91">
        <v>5</v>
      </c>
      <c r="H45" s="379"/>
      <c r="I45" s="379"/>
      <c r="J45" s="390"/>
      <c r="K45" s="96"/>
      <c r="L45"/>
    </row>
    <row r="46" spans="1:12" ht="45">
      <c r="A46" s="81"/>
      <c r="B46" s="384"/>
      <c r="C46" s="384"/>
      <c r="D46" s="90" t="s">
        <v>172</v>
      </c>
      <c r="E46" s="91">
        <v>5</v>
      </c>
      <c r="F46" s="91">
        <v>5</v>
      </c>
      <c r="G46" s="91">
        <v>5</v>
      </c>
      <c r="H46" s="379"/>
      <c r="I46" s="379"/>
      <c r="J46" s="390"/>
      <c r="K46" s="96"/>
      <c r="L46"/>
    </row>
    <row r="47" spans="1:12" ht="26.25" customHeight="1">
      <c r="A47" s="81"/>
      <c r="B47" s="384"/>
      <c r="C47" s="384"/>
      <c r="D47" s="90" t="s">
        <v>173</v>
      </c>
      <c r="E47" s="91">
        <v>5</v>
      </c>
      <c r="F47" s="91">
        <v>5</v>
      </c>
      <c r="G47" s="91">
        <v>5</v>
      </c>
      <c r="H47" s="379"/>
      <c r="I47" s="379"/>
      <c r="J47" s="390"/>
      <c r="K47" s="96"/>
      <c r="L47"/>
    </row>
    <row r="48" spans="1:12" ht="24.75" customHeight="1">
      <c r="A48" s="81"/>
      <c r="B48" s="373" t="s">
        <v>152</v>
      </c>
      <c r="C48" s="373"/>
      <c r="D48" s="373"/>
      <c r="E48" s="93">
        <f>SUM(E42:E47)/6*60%</f>
        <v>3</v>
      </c>
      <c r="F48" s="93">
        <f>SUM(F42:F47)/6*20%</f>
        <v>1</v>
      </c>
      <c r="G48" s="93">
        <f>SUM(G42:G47)/6*20%</f>
        <v>1</v>
      </c>
      <c r="H48" s="379"/>
      <c r="I48" s="379"/>
      <c r="J48" s="391"/>
      <c r="K48" s="96"/>
      <c r="L48"/>
    </row>
    <row r="49" spans="1:13" ht="22.5">
      <c r="A49" s="81"/>
      <c r="B49" s="384">
        <v>6</v>
      </c>
      <c r="C49" s="384" t="s">
        <v>174</v>
      </c>
      <c r="D49" s="90" t="s">
        <v>175</v>
      </c>
      <c r="E49" s="91">
        <v>5</v>
      </c>
      <c r="F49" s="91">
        <v>5</v>
      </c>
      <c r="G49" s="91">
        <v>5</v>
      </c>
      <c r="H49" s="379" t="s">
        <v>306</v>
      </c>
      <c r="I49" s="379">
        <f>SUM(E54:G54)</f>
        <v>5</v>
      </c>
      <c r="J49" s="392"/>
      <c r="K49" s="96"/>
      <c r="L49"/>
    </row>
    <row r="50" spans="1:13" ht="33.75">
      <c r="A50" s="81"/>
      <c r="B50" s="384"/>
      <c r="C50" s="384"/>
      <c r="D50" s="90" t="s">
        <v>176</v>
      </c>
      <c r="E50" s="91">
        <v>5</v>
      </c>
      <c r="F50" s="91">
        <v>5</v>
      </c>
      <c r="G50" s="91">
        <v>5</v>
      </c>
      <c r="H50" s="379"/>
      <c r="I50" s="379"/>
      <c r="J50" s="392"/>
      <c r="K50" s="96"/>
      <c r="L50"/>
    </row>
    <row r="51" spans="1:13" ht="33.75">
      <c r="A51" s="81"/>
      <c r="B51" s="384"/>
      <c r="C51" s="384"/>
      <c r="D51" s="90" t="s">
        <v>177</v>
      </c>
      <c r="E51" s="91">
        <v>5</v>
      </c>
      <c r="F51" s="91">
        <v>5</v>
      </c>
      <c r="G51" s="91">
        <v>5</v>
      </c>
      <c r="H51" s="379"/>
      <c r="I51" s="379"/>
      <c r="J51" s="392"/>
      <c r="K51" s="96"/>
      <c r="L51"/>
    </row>
    <row r="52" spans="1:13" ht="33.75">
      <c r="A52" s="81"/>
      <c r="B52" s="384"/>
      <c r="C52" s="384"/>
      <c r="D52" s="90" t="s">
        <v>178</v>
      </c>
      <c r="E52" s="91">
        <v>5</v>
      </c>
      <c r="F52" s="91">
        <v>5</v>
      </c>
      <c r="G52" s="91">
        <v>5</v>
      </c>
      <c r="H52" s="379"/>
      <c r="I52" s="379"/>
      <c r="J52" s="392"/>
      <c r="K52" s="96"/>
      <c r="L52"/>
    </row>
    <row r="53" spans="1:13" ht="45">
      <c r="A53" s="81"/>
      <c r="B53" s="384"/>
      <c r="C53" s="384"/>
      <c r="D53" s="90" t="s">
        <v>179</v>
      </c>
      <c r="E53" s="91">
        <v>5</v>
      </c>
      <c r="F53" s="91">
        <v>5</v>
      </c>
      <c r="G53" s="91">
        <v>5</v>
      </c>
      <c r="H53" s="379"/>
      <c r="I53" s="379"/>
      <c r="J53" s="392"/>
      <c r="K53" s="96"/>
      <c r="L53"/>
    </row>
    <row r="54" spans="1:13" ht="24.75" customHeight="1">
      <c r="A54" s="81"/>
      <c r="B54" s="373" t="s">
        <v>152</v>
      </c>
      <c r="C54" s="373"/>
      <c r="D54" s="373"/>
      <c r="E54" s="93">
        <f>SUM(E49:E53)/5*60%</f>
        <v>3</v>
      </c>
      <c r="F54" s="93">
        <f>SUM(F49:F53)/5*20%</f>
        <v>1</v>
      </c>
      <c r="G54" s="93">
        <f>SUM(G49:G53)/5*20%</f>
        <v>1</v>
      </c>
      <c r="H54" s="379"/>
      <c r="I54" s="379"/>
      <c r="J54" s="392"/>
      <c r="K54" s="96"/>
      <c r="L54"/>
    </row>
    <row r="55" spans="1:13" ht="24.75" customHeight="1">
      <c r="A55" s="81"/>
      <c r="B55" s="384">
        <v>7</v>
      </c>
      <c r="C55" s="384" t="s">
        <v>180</v>
      </c>
      <c r="D55" s="94" t="s">
        <v>181</v>
      </c>
      <c r="E55" s="91">
        <v>5</v>
      </c>
      <c r="F55" s="91">
        <v>5</v>
      </c>
      <c r="G55" s="91">
        <v>5</v>
      </c>
      <c r="H55" s="385" t="s">
        <v>306</v>
      </c>
      <c r="I55" s="400">
        <f>SUM(E59:G59)</f>
        <v>5</v>
      </c>
      <c r="J55" s="392"/>
      <c r="K55" s="96"/>
      <c r="L55"/>
    </row>
    <row r="56" spans="1:13" ht="47.25" customHeight="1">
      <c r="A56" s="81"/>
      <c r="B56" s="384"/>
      <c r="C56" s="384"/>
      <c r="D56" s="94" t="s">
        <v>182</v>
      </c>
      <c r="E56" s="91">
        <v>5</v>
      </c>
      <c r="F56" s="91">
        <v>5</v>
      </c>
      <c r="G56" s="91">
        <v>5</v>
      </c>
      <c r="H56" s="385"/>
      <c r="I56" s="401"/>
      <c r="J56" s="392"/>
      <c r="K56" s="96"/>
      <c r="L56"/>
    </row>
    <row r="57" spans="1:13" ht="14.25" customHeight="1">
      <c r="A57" s="81"/>
      <c r="B57" s="384"/>
      <c r="C57" s="384"/>
      <c r="D57" s="94" t="s">
        <v>183</v>
      </c>
      <c r="E57" s="91">
        <v>5</v>
      </c>
      <c r="F57" s="91">
        <v>5</v>
      </c>
      <c r="G57" s="91">
        <v>5</v>
      </c>
      <c r="H57" s="385"/>
      <c r="I57" s="401"/>
      <c r="J57" s="392"/>
      <c r="K57" s="96"/>
      <c r="L57"/>
    </row>
    <row r="58" spans="1:13" ht="27" customHeight="1">
      <c r="A58" s="81"/>
      <c r="B58" s="384"/>
      <c r="C58" s="384"/>
      <c r="D58" s="94" t="s">
        <v>184</v>
      </c>
      <c r="E58" s="91">
        <v>5</v>
      </c>
      <c r="F58" s="91">
        <v>5</v>
      </c>
      <c r="G58" s="91">
        <v>5</v>
      </c>
      <c r="H58" s="385"/>
      <c r="I58" s="401"/>
      <c r="J58" s="392"/>
      <c r="K58" s="96"/>
      <c r="L58"/>
    </row>
    <row r="59" spans="1:13" ht="24.75" customHeight="1">
      <c r="A59" s="81"/>
      <c r="B59" s="373" t="s">
        <v>152</v>
      </c>
      <c r="C59" s="373"/>
      <c r="D59" s="373"/>
      <c r="E59" s="93">
        <f>SUM(E55:E58)/4*60%</f>
        <v>3</v>
      </c>
      <c r="F59" s="93">
        <f>SUM(F55:F58)/4*20%</f>
        <v>1</v>
      </c>
      <c r="G59" s="93">
        <f>SUM(G55:G58)/4*20%</f>
        <v>1</v>
      </c>
      <c r="H59" s="385"/>
      <c r="I59" s="402"/>
      <c r="J59" s="392"/>
      <c r="K59" s="96"/>
      <c r="L59"/>
    </row>
    <row r="60" spans="1:13">
      <c r="A60" s="81"/>
      <c r="B60" s="373" t="s">
        <v>185</v>
      </c>
      <c r="C60" s="373"/>
      <c r="D60" s="373"/>
      <c r="E60" s="95">
        <f>AVERAGE(E59,E54,E48,E41,E34,E27,E21)</f>
        <v>3</v>
      </c>
      <c r="F60" s="95">
        <f t="shared" ref="F60:G60" si="0">AVERAGE(F59,F54,F48,F41,F34,F27,F21)</f>
        <v>1</v>
      </c>
      <c r="G60" s="95">
        <f t="shared" si="0"/>
        <v>1</v>
      </c>
      <c r="H60" s="96"/>
      <c r="I60" s="96"/>
      <c r="J60" s="96"/>
      <c r="K60" s="96"/>
      <c r="L60"/>
    </row>
    <row r="61" spans="1:13">
      <c r="A61" s="81"/>
      <c r="B61" s="96"/>
      <c r="C61" s="96"/>
      <c r="D61" s="97"/>
      <c r="E61" s="98"/>
      <c r="F61" s="98"/>
      <c r="G61" s="98"/>
      <c r="H61" s="96"/>
      <c r="I61" s="96"/>
      <c r="J61" s="96"/>
      <c r="K61" s="96"/>
      <c r="L61"/>
    </row>
    <row r="62" spans="1:13" ht="18.75" customHeight="1">
      <c r="A62" s="81"/>
      <c r="B62" s="99"/>
      <c r="C62" s="99"/>
      <c r="D62" s="99"/>
      <c r="E62" s="386" t="s">
        <v>186</v>
      </c>
      <c r="F62" s="387"/>
      <c r="G62" s="388"/>
      <c r="H62" s="100"/>
      <c r="I62" s="107">
        <f>AVERAGE(I14:I59)</f>
        <v>5</v>
      </c>
      <c r="J62" s="108">
        <f>I62/5*100%</f>
        <v>1</v>
      </c>
      <c r="K62" s="96"/>
      <c r="L62"/>
    </row>
    <row r="63" spans="1:13" ht="36" customHeight="1">
      <c r="A63" s="81"/>
      <c r="B63" s="81"/>
      <c r="C63" s="81"/>
      <c r="D63" s="101"/>
      <c r="E63" s="81"/>
      <c r="F63" s="81"/>
      <c r="G63" s="81"/>
      <c r="H63" s="81"/>
      <c r="I63" s="81"/>
      <c r="J63" s="81"/>
      <c r="K63" s="96"/>
      <c r="L63"/>
      <c r="M63"/>
    </row>
    <row r="64" spans="1:13" ht="30" customHeight="1">
      <c r="A64" s="81"/>
      <c r="B64" s="81"/>
      <c r="C64" s="102" t="s">
        <v>99</v>
      </c>
      <c r="D64" s="202">
        <v>46063</v>
      </c>
      <c r="E64" s="81"/>
      <c r="F64" s="81"/>
      <c r="G64" s="81"/>
      <c r="H64" s="382"/>
      <c r="I64" s="382"/>
      <c r="J64" s="109"/>
      <c r="K64" s="96"/>
      <c r="L64"/>
      <c r="M64"/>
    </row>
    <row r="65" spans="1:13" ht="30" customHeight="1">
      <c r="A65" s="81"/>
      <c r="B65" s="81"/>
      <c r="C65" s="102" t="s">
        <v>100</v>
      </c>
      <c r="D65" s="102">
        <v>2025</v>
      </c>
      <c r="E65" s="81"/>
      <c r="F65" s="81"/>
      <c r="G65" s="81"/>
      <c r="H65" s="383" t="s">
        <v>102</v>
      </c>
      <c r="I65" s="383"/>
      <c r="J65" s="102" t="s">
        <v>187</v>
      </c>
      <c r="K65" s="96"/>
      <c r="L65"/>
      <c r="M65"/>
    </row>
    <row r="66" spans="1:13">
      <c r="A66" s="81"/>
      <c r="B66" s="81"/>
      <c r="C66" s="81"/>
      <c r="D66" s="81"/>
      <c r="E66" s="81"/>
      <c r="F66" s="81"/>
      <c r="G66" s="81"/>
      <c r="H66" s="81"/>
      <c r="I66" s="81"/>
      <c r="J66" s="81"/>
      <c r="K66" s="81"/>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59">
    <mergeCell ref="J42:J48"/>
    <mergeCell ref="J49:J54"/>
    <mergeCell ref="J55:J59"/>
    <mergeCell ref="B11:C13"/>
    <mergeCell ref="J11:J13"/>
    <mergeCell ref="J14:J21"/>
    <mergeCell ref="J22:J27"/>
    <mergeCell ref="J28:J34"/>
    <mergeCell ref="J35:J41"/>
    <mergeCell ref="I28:I34"/>
    <mergeCell ref="I35:I41"/>
    <mergeCell ref="I42:I48"/>
    <mergeCell ref="I49:I54"/>
    <mergeCell ref="I55:I59"/>
    <mergeCell ref="H28:H34"/>
    <mergeCell ref="H35:H41"/>
    <mergeCell ref="H42:H48"/>
    <mergeCell ref="H49:H54"/>
    <mergeCell ref="H55:H59"/>
    <mergeCell ref="B60:D60"/>
    <mergeCell ref="E62:G62"/>
    <mergeCell ref="B48:D48"/>
    <mergeCell ref="B54:D54"/>
    <mergeCell ref="B59:D59"/>
    <mergeCell ref="C49:C53"/>
    <mergeCell ref="C55:C58"/>
    <mergeCell ref="H64:I64"/>
    <mergeCell ref="H65:I65"/>
    <mergeCell ref="B14:B20"/>
    <mergeCell ref="B22:B26"/>
    <mergeCell ref="B28:B33"/>
    <mergeCell ref="B35:B40"/>
    <mergeCell ref="B42:B47"/>
    <mergeCell ref="B49:B53"/>
    <mergeCell ref="B55:B58"/>
    <mergeCell ref="C14:C20"/>
    <mergeCell ref="C22:C26"/>
    <mergeCell ref="C28:C33"/>
    <mergeCell ref="C35:C40"/>
    <mergeCell ref="C42:C47"/>
    <mergeCell ref="B34:D34"/>
    <mergeCell ref="B41:D41"/>
    <mergeCell ref="C8:I8"/>
    <mergeCell ref="C9:I9"/>
    <mergeCell ref="E11:G11"/>
    <mergeCell ref="B21:D21"/>
    <mergeCell ref="B27:D27"/>
    <mergeCell ref="D11:D13"/>
    <mergeCell ref="H11:H13"/>
    <mergeCell ref="H14:H21"/>
    <mergeCell ref="H22:H27"/>
    <mergeCell ref="I11:I13"/>
    <mergeCell ref="I14:I21"/>
    <mergeCell ref="I22:I27"/>
    <mergeCell ref="B2:J2"/>
    <mergeCell ref="B4:J4"/>
    <mergeCell ref="C5:I5"/>
    <mergeCell ref="C6:I6"/>
    <mergeCell ref="C7:I7"/>
  </mergeCells>
  <dataValidations count="1">
    <dataValidation type="whole" showInputMessage="1" showErrorMessage="1" sqref="E42:G47 E14:G20 E22:G26 E28:G33 E35:G40 E49:G53 E55:G58" xr:uid="{00000000-0002-0000-0400-000000000000}">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view="pageBreakPreview" topLeftCell="A5" zoomScale="95" zoomScaleNormal="95" zoomScaleSheetLayoutView="95" zoomScalePageLayoutView="95" workbookViewId="0">
      <selection activeCell="C27" sqref="C27"/>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300" t="s">
        <v>188</v>
      </c>
      <c r="C4" s="301"/>
      <c r="D4" s="301"/>
      <c r="E4" s="301"/>
      <c r="F4" s="301"/>
      <c r="G4" s="301"/>
      <c r="H4" s="302"/>
      <c r="I4" s="56"/>
    </row>
    <row r="5" spans="1:9">
      <c r="A5" s="56"/>
      <c r="B5" s="57"/>
      <c r="C5" s="58"/>
      <c r="D5" s="406"/>
      <c r="E5" s="406"/>
      <c r="F5" s="406"/>
      <c r="G5" s="406"/>
      <c r="H5" s="60"/>
      <c r="I5" s="56"/>
    </row>
    <row r="6" spans="1:9">
      <c r="A6" s="56"/>
      <c r="B6" s="57"/>
      <c r="C6" s="58" t="s">
        <v>189</v>
      </c>
      <c r="D6" s="407" t="s">
        <v>304</v>
      </c>
      <c r="E6" s="407"/>
      <c r="F6" s="407"/>
      <c r="G6" s="407"/>
      <c r="H6" s="60"/>
      <c r="I6" s="56"/>
    </row>
    <row r="7" spans="1:9">
      <c r="A7" s="56"/>
      <c r="B7" s="57"/>
      <c r="C7" s="58" t="s">
        <v>190</v>
      </c>
      <c r="D7" s="408" t="s">
        <v>305</v>
      </c>
      <c r="E7" s="408"/>
      <c r="F7" s="408"/>
      <c r="G7" s="408"/>
      <c r="H7" s="60"/>
      <c r="I7" s="56"/>
    </row>
    <row r="8" spans="1:9">
      <c r="A8" s="56"/>
      <c r="B8" s="57"/>
      <c r="C8" s="58" t="s">
        <v>191</v>
      </c>
      <c r="D8" s="409">
        <v>46063</v>
      </c>
      <c r="E8" s="408"/>
      <c r="F8" s="408"/>
      <c r="G8" s="408"/>
      <c r="H8" s="60"/>
      <c r="I8" s="56"/>
    </row>
    <row r="9" spans="1:9">
      <c r="A9" s="56"/>
      <c r="B9" s="57"/>
      <c r="C9" s="58"/>
      <c r="D9" s="59"/>
      <c r="E9" s="59"/>
      <c r="F9" s="59"/>
      <c r="G9" s="59"/>
      <c r="H9" s="60"/>
      <c r="I9" s="56"/>
    </row>
    <row r="10" spans="1:9" ht="36" customHeight="1">
      <c r="A10" s="56"/>
      <c r="B10" s="410" t="s">
        <v>192</v>
      </c>
      <c r="C10" s="411"/>
      <c r="D10" s="411"/>
      <c r="E10" s="411"/>
      <c r="F10" s="411"/>
      <c r="G10" s="411"/>
      <c r="H10" s="412"/>
      <c r="I10" s="56"/>
    </row>
    <row r="11" spans="1:9">
      <c r="A11" s="56"/>
      <c r="B11" s="57"/>
      <c r="C11" s="56"/>
      <c r="D11" s="56"/>
      <c r="E11" s="56"/>
      <c r="F11" s="56"/>
      <c r="G11" s="56"/>
      <c r="H11" s="60"/>
      <c r="I11" s="56"/>
    </row>
    <row r="12" spans="1:9">
      <c r="A12" s="56"/>
      <c r="B12" s="57"/>
      <c r="C12" s="414" t="s">
        <v>193</v>
      </c>
      <c r="D12" s="62"/>
      <c r="E12" s="62"/>
      <c r="F12" s="406"/>
      <c r="G12" s="406"/>
      <c r="H12" s="422"/>
      <c r="I12" s="56"/>
    </row>
    <row r="13" spans="1:9">
      <c r="A13" s="56"/>
      <c r="B13" s="57"/>
      <c r="C13" s="414"/>
      <c r="D13" s="63">
        <v>1</v>
      </c>
      <c r="E13" s="419">
        <f>(D13*D14)/100%</f>
        <v>0.8</v>
      </c>
      <c r="F13" s="406"/>
      <c r="G13" s="406"/>
      <c r="H13" s="422"/>
      <c r="I13" s="56"/>
    </row>
    <row r="14" spans="1:9" ht="40.5" customHeight="1">
      <c r="A14" s="56"/>
      <c r="B14" s="57"/>
      <c r="C14" s="64" t="s">
        <v>194</v>
      </c>
      <c r="D14" s="65">
        <v>0.8</v>
      </c>
      <c r="E14" s="419"/>
      <c r="F14" s="406"/>
      <c r="G14" s="406"/>
      <c r="H14" s="422"/>
      <c r="I14" s="56"/>
    </row>
    <row r="15" spans="1:9">
      <c r="A15" s="56"/>
      <c r="B15" s="57"/>
      <c r="C15" s="62" t="s">
        <v>195</v>
      </c>
      <c r="D15" s="66">
        <v>5</v>
      </c>
      <c r="E15" s="419">
        <f>(D15*D16)/5</f>
        <v>0.2</v>
      </c>
      <c r="F15" s="406"/>
      <c r="G15" s="406"/>
      <c r="H15" s="422"/>
      <c r="I15" s="56"/>
    </row>
    <row r="16" spans="1:9">
      <c r="A16" s="56"/>
      <c r="B16" s="57"/>
      <c r="C16" s="62" t="s">
        <v>196</v>
      </c>
      <c r="D16" s="65">
        <v>0.2</v>
      </c>
      <c r="E16" s="419"/>
      <c r="F16" s="406"/>
      <c r="G16" s="406"/>
      <c r="H16" s="422"/>
      <c r="I16" s="56"/>
    </row>
    <row r="17" spans="1:9">
      <c r="A17" s="56"/>
      <c r="B17" s="57"/>
      <c r="C17" s="62"/>
      <c r="D17" s="65"/>
      <c r="E17" s="67"/>
      <c r="F17" s="406"/>
      <c r="G17" s="406"/>
      <c r="H17" s="422"/>
      <c r="I17" s="56"/>
    </row>
    <row r="18" spans="1:9">
      <c r="A18" s="56"/>
      <c r="B18" s="57"/>
      <c r="C18" s="62" t="s">
        <v>197</v>
      </c>
      <c r="D18" s="65"/>
      <c r="E18" s="63">
        <f>SUM(E13:E16)</f>
        <v>1</v>
      </c>
      <c r="F18" s="406"/>
      <c r="G18" s="406"/>
      <c r="H18" s="422"/>
      <c r="I18" s="56"/>
    </row>
    <row r="19" spans="1:9">
      <c r="A19" s="56"/>
      <c r="B19" s="57"/>
      <c r="C19" s="56"/>
      <c r="D19" s="56"/>
      <c r="E19" s="56"/>
      <c r="F19" s="56"/>
      <c r="G19" s="406"/>
      <c r="H19" s="422"/>
      <c r="I19" s="56"/>
    </row>
    <row r="20" spans="1:9">
      <c r="A20" s="56"/>
      <c r="B20" s="57"/>
      <c r="C20" s="415" t="s">
        <v>198</v>
      </c>
      <c r="D20" s="417">
        <v>0.05</v>
      </c>
      <c r="E20" s="420">
        <v>0.05</v>
      </c>
      <c r="F20" s="56"/>
      <c r="G20" s="406"/>
      <c r="H20" s="422"/>
      <c r="I20" s="56"/>
    </row>
    <row r="21" spans="1:9">
      <c r="A21" s="56"/>
      <c r="B21" s="57"/>
      <c r="C21" s="416"/>
      <c r="D21" s="418"/>
      <c r="E21" s="421"/>
      <c r="F21" s="56"/>
      <c r="G21" s="68"/>
      <c r="H21" s="69"/>
      <c r="I21" s="56"/>
    </row>
    <row r="22" spans="1:9">
      <c r="A22" s="56"/>
      <c r="B22" s="57"/>
      <c r="C22" s="56"/>
      <c r="D22" s="56"/>
      <c r="E22" s="56"/>
      <c r="F22" s="56"/>
      <c r="G22" s="68"/>
      <c r="H22" s="69"/>
      <c r="I22" s="56"/>
    </row>
    <row r="23" spans="1:9" ht="24.95" customHeight="1">
      <c r="A23" s="56"/>
      <c r="B23" s="57"/>
      <c r="C23" s="56"/>
      <c r="D23" s="61" t="s">
        <v>199</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s="56"/>
      <c r="D26" s="56"/>
      <c r="E26" s="56"/>
      <c r="F26" s="56"/>
      <c r="G26" s="56"/>
      <c r="H26" s="60"/>
      <c r="I26" s="56"/>
    </row>
    <row r="27" spans="1:9">
      <c r="A27" s="56"/>
      <c r="B27" s="57"/>
      <c r="C27" s="56"/>
      <c r="D27" s="56"/>
      <c r="E27" s="56"/>
      <c r="F27" s="56"/>
      <c r="G27" s="56"/>
      <c r="H27" s="60"/>
      <c r="I27" s="56"/>
    </row>
    <row r="28" spans="1:9">
      <c r="A28" s="56"/>
      <c r="B28" s="57"/>
      <c r="C28" s="71"/>
      <c r="D28" s="72"/>
      <c r="E28" s="56"/>
      <c r="F28" s="71"/>
      <c r="G28" s="72"/>
      <c r="H28" s="60"/>
      <c r="I28" s="56"/>
    </row>
    <row r="29" spans="1:9">
      <c r="A29" s="56"/>
      <c r="B29" s="57"/>
      <c r="C29" s="413" t="s">
        <v>101</v>
      </c>
      <c r="D29" s="413"/>
      <c r="E29" s="56"/>
      <c r="F29" s="413" t="s">
        <v>200</v>
      </c>
      <c r="G29" s="413"/>
      <c r="H29" s="69"/>
      <c r="I29" s="56"/>
    </row>
    <row r="30" spans="1:9">
      <c r="A30" s="56"/>
      <c r="B30" s="57"/>
      <c r="C30" s="56"/>
      <c r="D30" s="56"/>
      <c r="E30" s="56"/>
      <c r="F30" s="56"/>
      <c r="G30" s="56"/>
      <c r="H30" s="60"/>
      <c r="I30" s="56"/>
    </row>
    <row r="31" spans="1:9">
      <c r="A31" s="56"/>
      <c r="B31" s="57"/>
      <c r="C31" s="56"/>
      <c r="D31" s="56"/>
      <c r="E31" s="56"/>
      <c r="F31" s="56"/>
      <c r="G31" s="56"/>
      <c r="H31" s="60"/>
      <c r="I31" s="56"/>
    </row>
    <row r="32" spans="1:9">
      <c r="A32" s="56"/>
      <c r="B32" s="57"/>
      <c r="C32" s="56"/>
      <c r="D32" s="56"/>
      <c r="E32" s="56"/>
      <c r="F32" s="56"/>
      <c r="G32" s="56"/>
      <c r="H32" s="60"/>
      <c r="I32" s="56"/>
    </row>
    <row r="33" spans="1:9">
      <c r="A33" s="56"/>
      <c r="B33" s="57"/>
      <c r="C33" s="56"/>
      <c r="D33" s="73" t="s">
        <v>201</v>
      </c>
      <c r="E33" s="201">
        <v>46063</v>
      </c>
      <c r="F33" s="56"/>
      <c r="G33" s="56"/>
      <c r="H33" s="60"/>
      <c r="I33" s="56"/>
    </row>
    <row r="34" spans="1:9">
      <c r="A34" s="56"/>
      <c r="B34" s="57"/>
      <c r="C34" s="56"/>
      <c r="D34" s="73" t="s">
        <v>202</v>
      </c>
      <c r="E34" s="74">
        <v>2025</v>
      </c>
      <c r="F34" s="56"/>
      <c r="G34" s="56"/>
      <c r="H34" s="60"/>
      <c r="I34" s="56"/>
    </row>
    <row r="35" spans="1:9">
      <c r="A35" s="56"/>
      <c r="B35" s="75"/>
      <c r="C35" s="76"/>
      <c r="D35" s="76"/>
      <c r="E35" s="76"/>
      <c r="F35" s="76"/>
      <c r="G35" s="76"/>
      <c r="H35" s="77"/>
      <c r="I35" s="56"/>
    </row>
    <row r="36" spans="1:9" ht="13.35" customHeight="1">
      <c r="A36" s="56"/>
      <c r="B36" s="56"/>
      <c r="C36" s="56"/>
      <c r="D36" s="56"/>
      <c r="E36" s="56"/>
      <c r="F36" s="56"/>
      <c r="G36" s="56"/>
      <c r="H36" s="56"/>
      <c r="I36" s="56"/>
    </row>
  </sheetData>
  <mergeCells count="16">
    <mergeCell ref="B10:H10"/>
    <mergeCell ref="C29:D29"/>
    <mergeCell ref="F29:G29"/>
    <mergeCell ref="C12:C13"/>
    <mergeCell ref="C20:C21"/>
    <mergeCell ref="D20:D21"/>
    <mergeCell ref="E13:E14"/>
    <mergeCell ref="E15:E16"/>
    <mergeCell ref="E20:E21"/>
    <mergeCell ref="F12:H18"/>
    <mergeCell ref="G19:H20"/>
    <mergeCell ref="B4:H4"/>
    <mergeCell ref="D5:G5"/>
    <mergeCell ref="D6:G6"/>
    <mergeCell ref="D7:G7"/>
    <mergeCell ref="D8:G8"/>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203" t="s">
        <v>203</v>
      </c>
      <c r="C2" s="203"/>
      <c r="D2" s="203"/>
      <c r="E2" s="203"/>
      <c r="F2" s="423"/>
      <c r="G2" s="423"/>
      <c r="H2" s="423"/>
      <c r="I2" s="423"/>
      <c r="J2" s="423"/>
      <c r="K2" s="423"/>
      <c r="L2" s="423"/>
      <c r="M2" s="423"/>
      <c r="N2" s="423"/>
      <c r="O2" s="423"/>
      <c r="P2" s="423"/>
      <c r="Q2" s="423"/>
      <c r="R2" s="423"/>
    </row>
    <row r="3" spans="1:18">
      <c r="B3" s="204" t="s">
        <v>1</v>
      </c>
      <c r="C3" s="204"/>
      <c r="D3" s="204"/>
      <c r="E3" s="20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13" t="s">
        <v>205</v>
      </c>
      <c r="D9" s="27" t="s">
        <v>206</v>
      </c>
      <c r="G9" s="35"/>
    </row>
    <row r="10" spans="1:18">
      <c r="C10" s="213"/>
      <c r="D10" s="27" t="s">
        <v>13</v>
      </c>
    </row>
    <row r="11" spans="1:18">
      <c r="C11" s="32" t="s">
        <v>207</v>
      </c>
      <c r="D11" s="27" t="s">
        <v>206</v>
      </c>
    </row>
    <row r="12" spans="1:18">
      <c r="C12" s="32"/>
      <c r="D12" s="27" t="s">
        <v>208</v>
      </c>
    </row>
    <row r="13" spans="1:18">
      <c r="D13" s="36"/>
    </row>
    <row r="15" spans="1:18">
      <c r="A15" s="424" t="s">
        <v>14</v>
      </c>
      <c r="B15" s="425"/>
      <c r="C15" s="425"/>
      <c r="D15" s="425"/>
      <c r="E15" s="425"/>
      <c r="F15" s="425"/>
      <c r="G15" s="425"/>
      <c r="H15" s="426" t="s">
        <v>209</v>
      </c>
      <c r="I15" s="427"/>
      <c r="J15" s="427"/>
      <c r="K15" s="427"/>
      <c r="L15" s="427"/>
      <c r="M15" s="427"/>
      <c r="N15" s="427"/>
      <c r="O15" s="427"/>
      <c r="P15" s="427"/>
      <c r="Q15" s="427"/>
      <c r="R15" s="428"/>
    </row>
    <row r="16" spans="1:18" ht="28.5" customHeight="1">
      <c r="A16" s="19" t="s">
        <v>17</v>
      </c>
      <c r="B16" s="19" t="s">
        <v>18</v>
      </c>
      <c r="C16" s="20" t="s">
        <v>19</v>
      </c>
      <c r="D16" s="19" t="s">
        <v>20</v>
      </c>
      <c r="E16" s="19" t="s">
        <v>210</v>
      </c>
      <c r="F16" s="19" t="s">
        <v>22</v>
      </c>
      <c r="G16" s="21" t="s">
        <v>23</v>
      </c>
      <c r="H16" s="429" t="s">
        <v>211</v>
      </c>
      <c r="I16" s="430"/>
      <c r="J16" s="430"/>
      <c r="K16" s="431"/>
      <c r="L16" s="19" t="s">
        <v>212</v>
      </c>
      <c r="M16" s="450" t="s">
        <v>213</v>
      </c>
      <c r="N16" s="222" t="s">
        <v>214</v>
      </c>
      <c r="O16" s="429" t="s">
        <v>215</v>
      </c>
      <c r="P16" s="431"/>
      <c r="Q16" s="429" t="s">
        <v>16</v>
      </c>
      <c r="R16" s="431"/>
    </row>
    <row r="17" spans="1:18" ht="30" customHeight="1">
      <c r="A17" s="220" t="s">
        <v>26</v>
      </c>
      <c r="B17" s="224">
        <v>0.3</v>
      </c>
      <c r="C17" s="229" t="s">
        <v>27</v>
      </c>
      <c r="D17" s="24" t="s">
        <v>28</v>
      </c>
      <c r="E17" s="229">
        <v>4</v>
      </c>
      <c r="F17" s="229" t="s">
        <v>29</v>
      </c>
      <c r="G17" s="228" t="s">
        <v>30</v>
      </c>
      <c r="H17" s="25" t="s">
        <v>216</v>
      </c>
      <c r="I17" s="25" t="s">
        <v>217</v>
      </c>
      <c r="J17" s="25" t="s">
        <v>218</v>
      </c>
      <c r="K17" s="25" t="s">
        <v>219</v>
      </c>
      <c r="L17" s="29" t="s">
        <v>220</v>
      </c>
      <c r="M17" s="451"/>
      <c r="N17" s="223"/>
      <c r="O17" s="22" t="s">
        <v>221</v>
      </c>
      <c r="P17" s="22" t="s">
        <v>98</v>
      </c>
      <c r="Q17" s="22" t="s">
        <v>24</v>
      </c>
      <c r="R17" s="22" t="s">
        <v>25</v>
      </c>
    </row>
    <row r="18" spans="1:18" ht="45" customHeight="1">
      <c r="A18" s="220"/>
      <c r="B18" s="220"/>
      <c r="C18" s="230"/>
      <c r="D18" s="26" t="s">
        <v>31</v>
      </c>
      <c r="E18" s="230"/>
      <c r="F18" s="230"/>
      <c r="G18" s="228"/>
      <c r="H18" s="432">
        <v>0.25</v>
      </c>
      <c r="I18" s="432">
        <f>1/E17</f>
        <v>0.25</v>
      </c>
      <c r="J18" s="432"/>
      <c r="K18" s="432"/>
      <c r="L18" s="437">
        <f>SUM(H18:K18)</f>
        <v>0.5</v>
      </c>
      <c r="M18" s="437">
        <f>2*B17/E17</f>
        <v>0.15</v>
      </c>
      <c r="N18" s="440" t="s">
        <v>222</v>
      </c>
      <c r="O18" s="440" t="s">
        <v>223</v>
      </c>
      <c r="P18" s="229" t="s">
        <v>224</v>
      </c>
      <c r="Q18" s="440" t="s">
        <v>225</v>
      </c>
      <c r="R18" s="229"/>
    </row>
    <row r="19" spans="1:18" ht="35.25" customHeight="1">
      <c r="A19" s="220"/>
      <c r="B19" s="220"/>
      <c r="C19" s="230"/>
      <c r="D19" s="26" t="s">
        <v>32</v>
      </c>
      <c r="E19" s="230"/>
      <c r="F19" s="230"/>
      <c r="G19" s="228"/>
      <c r="H19" s="433"/>
      <c r="I19" s="435"/>
      <c r="J19" s="435"/>
      <c r="K19" s="435"/>
      <c r="L19" s="438"/>
      <c r="M19" s="438"/>
      <c r="N19" s="441"/>
      <c r="O19" s="441"/>
      <c r="P19" s="230"/>
      <c r="Q19" s="441"/>
      <c r="R19" s="230"/>
    </row>
    <row r="20" spans="1:18" ht="39.75" customHeight="1">
      <c r="A20" s="220"/>
      <c r="B20" s="220"/>
      <c r="C20" s="231"/>
      <c r="D20" s="26" t="s">
        <v>33</v>
      </c>
      <c r="E20" s="231"/>
      <c r="F20" s="231"/>
      <c r="G20" s="228"/>
      <c r="H20" s="434"/>
      <c r="I20" s="436"/>
      <c r="J20" s="436"/>
      <c r="K20" s="436"/>
      <c r="L20" s="439"/>
      <c r="M20" s="439"/>
      <c r="N20" s="442"/>
      <c r="O20" s="442"/>
      <c r="P20" s="231"/>
      <c r="Q20" s="442"/>
      <c r="R20" s="231"/>
    </row>
    <row r="21" spans="1:18" ht="56.25" customHeight="1">
      <c r="A21" s="221" t="s">
        <v>34</v>
      </c>
      <c r="B21" s="225">
        <v>0.4</v>
      </c>
      <c r="C21" s="229" t="s">
        <v>35</v>
      </c>
      <c r="D21" s="26" t="s">
        <v>226</v>
      </c>
      <c r="E21" s="229">
        <v>20</v>
      </c>
      <c r="F21" s="229" t="s">
        <v>37</v>
      </c>
      <c r="G21" s="229" t="s">
        <v>227</v>
      </c>
      <c r="H21" s="432">
        <v>0.08</v>
      </c>
      <c r="I21" s="432">
        <f>7/E21</f>
        <v>0.35</v>
      </c>
      <c r="J21" s="447"/>
      <c r="K21" s="229"/>
      <c r="L21" s="447">
        <f>+H21+I21+J21+K21</f>
        <v>0.43</v>
      </c>
      <c r="M21" s="447">
        <f>9*B21/E21</f>
        <v>0.18</v>
      </c>
      <c r="N21" s="229"/>
      <c r="O21" s="229"/>
      <c r="P21" s="229"/>
      <c r="Q21" s="229"/>
      <c r="R21" s="233"/>
    </row>
    <row r="22" spans="1:18" ht="47.25" customHeight="1">
      <c r="A22" s="222"/>
      <c r="B22" s="226"/>
      <c r="C22" s="230"/>
      <c r="D22" s="26" t="s">
        <v>39</v>
      </c>
      <c r="E22" s="230"/>
      <c r="F22" s="230"/>
      <c r="G22" s="230"/>
      <c r="H22" s="435"/>
      <c r="I22" s="435"/>
      <c r="J22" s="230"/>
      <c r="K22" s="230"/>
      <c r="L22" s="448"/>
      <c r="M22" s="448"/>
      <c r="N22" s="230"/>
      <c r="O22" s="230"/>
      <c r="P22" s="230"/>
      <c r="Q22" s="230"/>
      <c r="R22" s="234"/>
    </row>
    <row r="23" spans="1:18" ht="57" customHeight="1">
      <c r="A23" s="223"/>
      <c r="B23" s="227"/>
      <c r="C23" s="231"/>
      <c r="D23" s="26" t="s">
        <v>41</v>
      </c>
      <c r="E23" s="230"/>
      <c r="F23" s="231"/>
      <c r="G23" s="231"/>
      <c r="H23" s="436"/>
      <c r="I23" s="436"/>
      <c r="J23" s="231"/>
      <c r="K23" s="231"/>
      <c r="L23" s="449"/>
      <c r="M23" s="449"/>
      <c r="N23" s="231"/>
      <c r="O23" s="231"/>
      <c r="P23" s="231"/>
      <c r="Q23" s="231"/>
      <c r="R23" s="235"/>
    </row>
    <row r="24" spans="1:18" ht="55.5" customHeight="1">
      <c r="A24" s="221" t="s">
        <v>43</v>
      </c>
      <c r="B24" s="225">
        <v>0.3</v>
      </c>
      <c r="C24" s="229" t="s">
        <v>44</v>
      </c>
      <c r="D24" s="26" t="s">
        <v>45</v>
      </c>
      <c r="E24" s="229">
        <v>15</v>
      </c>
      <c r="F24" s="229" t="s">
        <v>29</v>
      </c>
      <c r="G24" s="229" t="s">
        <v>42</v>
      </c>
      <c r="H24" s="432">
        <v>0.1</v>
      </c>
      <c r="I24" s="432">
        <f>5/E24</f>
        <v>0.33333333333333331</v>
      </c>
      <c r="J24" s="229"/>
      <c r="K24" s="229"/>
      <c r="L24" s="447">
        <f>+H24+I24+J24+K24</f>
        <v>0.43333333333333335</v>
      </c>
      <c r="M24" s="447">
        <f>8*B24/E24</f>
        <v>0.16</v>
      </c>
      <c r="N24" s="229"/>
      <c r="O24" s="229"/>
      <c r="P24" s="229"/>
      <c r="Q24" s="229"/>
      <c r="R24" s="229"/>
    </row>
    <row r="25" spans="1:18" ht="39.75" customHeight="1">
      <c r="A25" s="222"/>
      <c r="B25" s="226"/>
      <c r="C25" s="230"/>
      <c r="D25" s="26" t="s">
        <v>46</v>
      </c>
      <c r="E25" s="230"/>
      <c r="F25" s="230"/>
      <c r="G25" s="230"/>
      <c r="H25" s="435"/>
      <c r="I25" s="435"/>
      <c r="J25" s="230"/>
      <c r="K25" s="230"/>
      <c r="L25" s="448"/>
      <c r="M25" s="448"/>
      <c r="N25" s="230"/>
      <c r="O25" s="230"/>
      <c r="P25" s="230"/>
      <c r="Q25" s="230"/>
      <c r="R25" s="230"/>
    </row>
    <row r="26" spans="1:18" ht="39" customHeight="1">
      <c r="A26" s="223"/>
      <c r="B26" s="227"/>
      <c r="C26" s="231"/>
      <c r="D26" s="26" t="s">
        <v>47</v>
      </c>
      <c r="E26" s="231"/>
      <c r="F26" s="231"/>
      <c r="G26" s="231"/>
      <c r="H26" s="436"/>
      <c r="I26" s="436"/>
      <c r="J26" s="231"/>
      <c r="K26" s="231"/>
      <c r="L26" s="449"/>
      <c r="M26" s="449"/>
      <c r="N26" s="231"/>
      <c r="O26" s="231"/>
      <c r="P26" s="231"/>
      <c r="Q26" s="231"/>
      <c r="R26" s="231"/>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14"/>
      <c r="E29" s="215"/>
      <c r="F29" s="443"/>
      <c r="G29" s="444"/>
      <c r="H29" s="445"/>
      <c r="I29" s="53"/>
      <c r="J29" s="53"/>
      <c r="K29" s="53"/>
      <c r="L29" s="53"/>
      <c r="M29" s="53"/>
      <c r="N29" s="53"/>
      <c r="O29" s="53"/>
      <c r="P29" s="53"/>
      <c r="Q29" s="53"/>
      <c r="R29" s="53"/>
    </row>
    <row r="30" spans="1:18">
      <c r="A30" s="28"/>
      <c r="D30" s="217" t="s">
        <v>49</v>
      </c>
      <c r="E30" s="218"/>
      <c r="F30" s="39"/>
      <c r="G30" s="218" t="s">
        <v>50</v>
      </c>
      <c r="H30" s="219"/>
      <c r="I30" s="54"/>
      <c r="J30" s="54"/>
      <c r="K30" s="54"/>
      <c r="L30" s="54"/>
      <c r="M30" s="54"/>
      <c r="N30" s="54"/>
      <c r="O30" s="54"/>
      <c r="P30" s="54"/>
      <c r="Q30" s="54"/>
      <c r="R30" s="54"/>
    </row>
    <row r="31" spans="1:18">
      <c r="A31" s="28"/>
    </row>
    <row r="32" spans="1:18">
      <c r="A32" s="28"/>
      <c r="B32" s="446" t="s">
        <v>228</v>
      </c>
      <c r="C32" s="427"/>
      <c r="D32" s="427"/>
      <c r="E32" s="427"/>
      <c r="F32" s="427"/>
      <c r="G32" s="427"/>
      <c r="H32" s="428"/>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203" t="s">
        <v>203</v>
      </c>
      <c r="C2" s="203"/>
      <c r="D2" s="203"/>
      <c r="E2" s="203"/>
      <c r="F2" s="423"/>
      <c r="G2" s="423"/>
      <c r="H2" s="423"/>
      <c r="I2" s="423"/>
      <c r="J2" s="423"/>
      <c r="K2" s="423"/>
      <c r="L2" s="423"/>
      <c r="M2" s="423"/>
      <c r="N2" s="423"/>
      <c r="O2" s="423"/>
      <c r="P2" s="423"/>
      <c r="Q2" s="423"/>
      <c r="R2" s="423"/>
    </row>
    <row r="3" spans="1:18">
      <c r="B3" s="204" t="s">
        <v>1</v>
      </c>
      <c r="C3" s="204"/>
      <c r="D3" s="204"/>
      <c r="E3" s="20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13" t="s">
        <v>205</v>
      </c>
      <c r="D9" s="27" t="s">
        <v>206</v>
      </c>
      <c r="G9" s="35"/>
    </row>
    <row r="10" spans="1:18">
      <c r="C10" s="213"/>
      <c r="D10" s="27" t="s">
        <v>13</v>
      </c>
    </row>
    <row r="11" spans="1:18">
      <c r="C11" s="32" t="s">
        <v>207</v>
      </c>
      <c r="D11" s="27" t="s">
        <v>243</v>
      </c>
    </row>
    <row r="12" spans="1:18">
      <c r="C12" s="32"/>
      <c r="D12" s="27" t="s">
        <v>244</v>
      </c>
    </row>
    <row r="13" spans="1:18">
      <c r="D13" s="36"/>
    </row>
    <row r="15" spans="1:18">
      <c r="A15" s="424" t="s">
        <v>14</v>
      </c>
      <c r="B15" s="425"/>
      <c r="C15" s="425"/>
      <c r="D15" s="425"/>
      <c r="E15" s="425"/>
      <c r="F15" s="425"/>
      <c r="G15" s="425"/>
      <c r="H15" s="426" t="s">
        <v>209</v>
      </c>
      <c r="I15" s="427"/>
      <c r="J15" s="427"/>
      <c r="K15" s="427"/>
      <c r="L15" s="427"/>
      <c r="M15" s="427"/>
      <c r="N15" s="427"/>
      <c r="O15" s="427"/>
      <c r="P15" s="427"/>
      <c r="Q15" s="427"/>
      <c r="R15" s="428"/>
    </row>
    <row r="16" spans="1:18" ht="28.5" customHeight="1">
      <c r="A16" s="19" t="s">
        <v>17</v>
      </c>
      <c r="B16" s="19" t="s">
        <v>18</v>
      </c>
      <c r="C16" s="20" t="s">
        <v>19</v>
      </c>
      <c r="D16" s="19" t="s">
        <v>20</v>
      </c>
      <c r="E16" s="19" t="s">
        <v>210</v>
      </c>
      <c r="F16" s="19" t="s">
        <v>22</v>
      </c>
      <c r="G16" s="21" t="s">
        <v>23</v>
      </c>
      <c r="H16" s="429" t="s">
        <v>211</v>
      </c>
      <c r="I16" s="430"/>
      <c r="J16" s="430"/>
      <c r="K16" s="431"/>
      <c r="L16" s="19" t="s">
        <v>212</v>
      </c>
      <c r="M16" s="450" t="s">
        <v>213</v>
      </c>
      <c r="N16" s="222" t="s">
        <v>214</v>
      </c>
      <c r="O16" s="429" t="s">
        <v>215</v>
      </c>
      <c r="P16" s="431"/>
      <c r="Q16" s="429" t="s">
        <v>16</v>
      </c>
      <c r="R16" s="431"/>
    </row>
    <row r="17" spans="1:18" ht="30" customHeight="1">
      <c r="A17" s="220" t="s">
        <v>26</v>
      </c>
      <c r="B17" s="224">
        <v>0.3</v>
      </c>
      <c r="C17" s="229" t="s">
        <v>27</v>
      </c>
      <c r="D17" s="24" t="s">
        <v>28</v>
      </c>
      <c r="E17" s="229">
        <v>4</v>
      </c>
      <c r="F17" s="229" t="s">
        <v>29</v>
      </c>
      <c r="G17" s="228" t="s">
        <v>30</v>
      </c>
      <c r="H17" s="25" t="s">
        <v>216</v>
      </c>
      <c r="I17" s="25" t="s">
        <v>217</v>
      </c>
      <c r="J17" s="25" t="s">
        <v>218</v>
      </c>
      <c r="K17" s="25" t="s">
        <v>219</v>
      </c>
      <c r="L17" s="29" t="s">
        <v>220</v>
      </c>
      <c r="M17" s="451"/>
      <c r="N17" s="223"/>
      <c r="O17" s="22" t="s">
        <v>221</v>
      </c>
      <c r="P17" s="22" t="s">
        <v>98</v>
      </c>
      <c r="Q17" s="22" t="s">
        <v>24</v>
      </c>
      <c r="R17" s="22" t="s">
        <v>25</v>
      </c>
    </row>
    <row r="18" spans="1:18" ht="45" customHeight="1">
      <c r="A18" s="220"/>
      <c r="B18" s="220"/>
      <c r="C18" s="230"/>
      <c r="D18" s="26" t="s">
        <v>31</v>
      </c>
      <c r="E18" s="230"/>
      <c r="F18" s="230"/>
      <c r="G18" s="228"/>
      <c r="H18" s="432">
        <f>1/E17</f>
        <v>0.25</v>
      </c>
      <c r="I18" s="432">
        <f>+'Seguimiento 2'!I18:I20</f>
        <v>0.25</v>
      </c>
      <c r="J18" s="432">
        <f>2/E17</f>
        <v>0.5</v>
      </c>
      <c r="K18" s="432"/>
      <c r="L18" s="437">
        <f>+H18+I18+J18</f>
        <v>1</v>
      </c>
      <c r="M18" s="437">
        <f>4*B17/E17</f>
        <v>0.3</v>
      </c>
      <c r="N18" s="440" t="s">
        <v>222</v>
      </c>
      <c r="O18" s="440" t="s">
        <v>223</v>
      </c>
      <c r="P18" s="229" t="s">
        <v>224</v>
      </c>
      <c r="Q18" s="440" t="s">
        <v>225</v>
      </c>
      <c r="R18" s="229"/>
    </row>
    <row r="19" spans="1:18" ht="35.25" customHeight="1">
      <c r="A19" s="220"/>
      <c r="B19" s="220"/>
      <c r="C19" s="230"/>
      <c r="D19" s="26" t="s">
        <v>32</v>
      </c>
      <c r="E19" s="230"/>
      <c r="F19" s="230"/>
      <c r="G19" s="228"/>
      <c r="H19" s="435"/>
      <c r="I19" s="435"/>
      <c r="J19" s="435"/>
      <c r="K19" s="435"/>
      <c r="L19" s="438"/>
      <c r="M19" s="438"/>
      <c r="N19" s="441"/>
      <c r="O19" s="441"/>
      <c r="P19" s="230"/>
      <c r="Q19" s="441"/>
      <c r="R19" s="230"/>
    </row>
    <row r="20" spans="1:18" ht="39.75" customHeight="1">
      <c r="A20" s="220"/>
      <c r="B20" s="220"/>
      <c r="C20" s="231"/>
      <c r="D20" s="26" t="s">
        <v>33</v>
      </c>
      <c r="E20" s="231"/>
      <c r="F20" s="231"/>
      <c r="G20" s="228"/>
      <c r="H20" s="436"/>
      <c r="I20" s="436"/>
      <c r="J20" s="436"/>
      <c r="K20" s="436"/>
      <c r="L20" s="439"/>
      <c r="M20" s="439"/>
      <c r="N20" s="442"/>
      <c r="O20" s="442"/>
      <c r="P20" s="231"/>
      <c r="Q20" s="442"/>
      <c r="R20" s="231"/>
    </row>
    <row r="21" spans="1:18" ht="56.25" customHeight="1">
      <c r="A21" s="221" t="s">
        <v>34</v>
      </c>
      <c r="B21" s="225">
        <v>0.4</v>
      </c>
      <c r="C21" s="229" t="s">
        <v>35</v>
      </c>
      <c r="D21" s="26" t="s">
        <v>226</v>
      </c>
      <c r="E21" s="229">
        <v>20</v>
      </c>
      <c r="F21" s="229" t="s">
        <v>37</v>
      </c>
      <c r="G21" s="229" t="s">
        <v>227</v>
      </c>
      <c r="H21" s="432">
        <f>7/25</f>
        <v>0.28000000000000003</v>
      </c>
      <c r="I21" s="447">
        <f>+'Seguimiento 2'!I21:I23</f>
        <v>0.35</v>
      </c>
      <c r="J21" s="432">
        <f>5/E21</f>
        <v>0.25</v>
      </c>
      <c r="K21" s="229"/>
      <c r="L21" s="447">
        <f>+H21+I21+J21+K21</f>
        <v>0.88</v>
      </c>
      <c r="M21" s="447">
        <f>+L21*B21</f>
        <v>0.35200000000000004</v>
      </c>
      <c r="N21" s="229"/>
      <c r="O21" s="229"/>
      <c r="P21" s="229"/>
      <c r="Q21" s="229"/>
      <c r="R21" s="229"/>
    </row>
    <row r="22" spans="1:18" ht="47.25" customHeight="1">
      <c r="A22" s="222"/>
      <c r="B22" s="226"/>
      <c r="C22" s="230"/>
      <c r="D22" s="26" t="s">
        <v>39</v>
      </c>
      <c r="E22" s="230"/>
      <c r="F22" s="230"/>
      <c r="G22" s="230"/>
      <c r="H22" s="435"/>
      <c r="I22" s="230"/>
      <c r="J22" s="435"/>
      <c r="K22" s="230"/>
      <c r="L22" s="448"/>
      <c r="M22" s="448"/>
      <c r="N22" s="230"/>
      <c r="O22" s="230"/>
      <c r="P22" s="230"/>
      <c r="Q22" s="230"/>
      <c r="R22" s="230"/>
    </row>
    <row r="23" spans="1:18" ht="57" customHeight="1">
      <c r="A23" s="223"/>
      <c r="B23" s="227"/>
      <c r="C23" s="231"/>
      <c r="D23" s="26" t="s">
        <v>41</v>
      </c>
      <c r="E23" s="230"/>
      <c r="F23" s="231"/>
      <c r="G23" s="231"/>
      <c r="H23" s="436"/>
      <c r="I23" s="231"/>
      <c r="J23" s="436"/>
      <c r="K23" s="231"/>
      <c r="L23" s="449"/>
      <c r="M23" s="449"/>
      <c r="N23" s="231"/>
      <c r="O23" s="231"/>
      <c r="P23" s="231"/>
      <c r="Q23" s="231"/>
      <c r="R23" s="231"/>
    </row>
    <row r="24" spans="1:18" ht="55.5" customHeight="1">
      <c r="A24" s="221" t="s">
        <v>43</v>
      </c>
      <c r="B24" s="225">
        <v>0.3</v>
      </c>
      <c r="C24" s="229" t="s">
        <v>44</v>
      </c>
      <c r="D24" s="26" t="s">
        <v>45</v>
      </c>
      <c r="E24" s="229">
        <v>15</v>
      </c>
      <c r="F24" s="229" t="s">
        <v>29</v>
      </c>
      <c r="G24" s="229" t="s">
        <v>42</v>
      </c>
      <c r="H24" s="432">
        <f>3/30</f>
        <v>0.1</v>
      </c>
      <c r="I24" s="447">
        <f>+'Seguimiento 2'!I24:I26</f>
        <v>0.33333333333333331</v>
      </c>
      <c r="J24" s="432">
        <f>6/E24</f>
        <v>0.4</v>
      </c>
      <c r="K24" s="229"/>
      <c r="L24" s="447">
        <f>+H24+I24+J24+K24</f>
        <v>0.83333333333333337</v>
      </c>
      <c r="M24" s="447">
        <f>14*B24/E24</f>
        <v>0.28000000000000003</v>
      </c>
      <c r="N24" s="229"/>
      <c r="O24" s="229"/>
      <c r="P24" s="229"/>
      <c r="Q24" s="229"/>
      <c r="R24" s="229"/>
    </row>
    <row r="25" spans="1:18" ht="39.75" customHeight="1">
      <c r="A25" s="222"/>
      <c r="B25" s="226"/>
      <c r="C25" s="230"/>
      <c r="D25" s="26" t="s">
        <v>46</v>
      </c>
      <c r="E25" s="230"/>
      <c r="F25" s="230"/>
      <c r="G25" s="230"/>
      <c r="H25" s="435"/>
      <c r="I25" s="230"/>
      <c r="J25" s="435"/>
      <c r="K25" s="230"/>
      <c r="L25" s="448"/>
      <c r="M25" s="448"/>
      <c r="N25" s="230"/>
      <c r="O25" s="230"/>
      <c r="P25" s="230"/>
      <c r="Q25" s="230"/>
      <c r="R25" s="230"/>
    </row>
    <row r="26" spans="1:18" ht="39" customHeight="1">
      <c r="A26" s="223"/>
      <c r="B26" s="227"/>
      <c r="C26" s="231"/>
      <c r="D26" s="26" t="s">
        <v>47</v>
      </c>
      <c r="E26" s="231"/>
      <c r="F26" s="231"/>
      <c r="G26" s="231"/>
      <c r="H26" s="436"/>
      <c r="I26" s="231"/>
      <c r="J26" s="436"/>
      <c r="K26" s="231"/>
      <c r="L26" s="449"/>
      <c r="M26" s="449"/>
      <c r="N26" s="231"/>
      <c r="O26" s="231"/>
      <c r="P26" s="231"/>
      <c r="Q26" s="231"/>
      <c r="R26" s="231"/>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14"/>
      <c r="E29" s="215"/>
      <c r="F29" s="443"/>
      <c r="G29" s="444"/>
      <c r="H29" s="445"/>
      <c r="I29" s="53"/>
      <c r="J29" s="53"/>
      <c r="K29" s="53"/>
      <c r="L29" s="53"/>
      <c r="M29" s="53"/>
      <c r="N29" s="53"/>
      <c r="O29" s="53"/>
      <c r="P29" s="53"/>
      <c r="Q29" s="53"/>
      <c r="R29" s="53"/>
    </row>
    <row r="30" spans="1:18">
      <c r="A30" s="28"/>
      <c r="D30" s="217" t="s">
        <v>49</v>
      </c>
      <c r="E30" s="218"/>
      <c r="F30" s="39"/>
      <c r="G30" s="218" t="s">
        <v>50</v>
      </c>
      <c r="H30" s="219"/>
      <c r="I30" s="54"/>
      <c r="J30" s="54"/>
      <c r="K30" s="54"/>
      <c r="L30" s="54"/>
      <c r="M30" s="54"/>
      <c r="N30" s="54"/>
      <c r="O30" s="54"/>
      <c r="P30" s="54"/>
      <c r="Q30" s="54"/>
      <c r="R30" s="54"/>
    </row>
    <row r="31" spans="1:18">
      <c r="A31" s="28"/>
    </row>
    <row r="32" spans="1:18">
      <c r="A32" s="28"/>
      <c r="B32" s="446" t="s">
        <v>228</v>
      </c>
      <c r="C32" s="427"/>
      <c r="D32" s="427"/>
      <c r="E32" s="427"/>
      <c r="F32" s="427"/>
      <c r="G32" s="427"/>
      <c r="H32" s="428"/>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203" t="s">
        <v>203</v>
      </c>
      <c r="C2" s="203"/>
      <c r="D2" s="203"/>
      <c r="E2" s="203"/>
      <c r="F2" s="423"/>
      <c r="G2" s="423"/>
      <c r="H2" s="423"/>
      <c r="I2" s="423"/>
      <c r="J2" s="423"/>
      <c r="K2" s="423"/>
      <c r="L2" s="423"/>
      <c r="M2" s="423"/>
      <c r="N2" s="423"/>
      <c r="O2" s="423"/>
      <c r="P2" s="423"/>
      <c r="Q2" s="423"/>
      <c r="R2" s="423"/>
    </row>
    <row r="3" spans="1:18">
      <c r="B3" s="204" t="s">
        <v>1</v>
      </c>
      <c r="C3" s="204"/>
      <c r="D3" s="204"/>
      <c r="E3" s="204"/>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13" t="s">
        <v>205</v>
      </c>
      <c r="D9" s="27" t="s">
        <v>206</v>
      </c>
      <c r="G9" s="35"/>
    </row>
    <row r="10" spans="1:18">
      <c r="C10" s="213"/>
      <c r="D10" s="27" t="s">
        <v>13</v>
      </c>
    </row>
    <row r="11" spans="1:18">
      <c r="C11" s="32" t="s">
        <v>207</v>
      </c>
      <c r="D11" s="27" t="s">
        <v>245</v>
      </c>
    </row>
    <row r="12" spans="1:18">
      <c r="C12" s="32"/>
      <c r="D12" s="27" t="s">
        <v>13</v>
      </c>
    </row>
    <row r="13" spans="1:18">
      <c r="D13" s="36"/>
    </row>
    <row r="15" spans="1:18">
      <c r="A15" s="424" t="s">
        <v>14</v>
      </c>
      <c r="B15" s="425"/>
      <c r="C15" s="425"/>
      <c r="D15" s="425"/>
      <c r="E15" s="425"/>
      <c r="F15" s="425"/>
      <c r="G15" s="425"/>
      <c r="H15" s="426" t="s">
        <v>209</v>
      </c>
      <c r="I15" s="427"/>
      <c r="J15" s="427"/>
      <c r="K15" s="427"/>
      <c r="L15" s="427"/>
      <c r="M15" s="427"/>
      <c r="N15" s="427"/>
      <c r="O15" s="427"/>
      <c r="P15" s="427"/>
      <c r="Q15" s="427"/>
      <c r="R15" s="428"/>
    </row>
    <row r="16" spans="1:18" ht="28.5" customHeight="1">
      <c r="A16" s="19" t="s">
        <v>17</v>
      </c>
      <c r="B16" s="19" t="s">
        <v>18</v>
      </c>
      <c r="C16" s="20" t="s">
        <v>19</v>
      </c>
      <c r="D16" s="19" t="s">
        <v>20</v>
      </c>
      <c r="E16" s="19" t="s">
        <v>210</v>
      </c>
      <c r="F16" s="19" t="s">
        <v>22</v>
      </c>
      <c r="G16" s="21" t="s">
        <v>23</v>
      </c>
      <c r="H16" s="429" t="s">
        <v>211</v>
      </c>
      <c r="I16" s="430"/>
      <c r="J16" s="430"/>
      <c r="K16" s="431"/>
      <c r="L16" s="19" t="s">
        <v>212</v>
      </c>
      <c r="M16" s="450" t="s">
        <v>213</v>
      </c>
      <c r="N16" s="222" t="s">
        <v>214</v>
      </c>
      <c r="O16" s="429" t="s">
        <v>215</v>
      </c>
      <c r="P16" s="431"/>
      <c r="Q16" s="429" t="s">
        <v>16</v>
      </c>
      <c r="R16" s="431"/>
    </row>
    <row r="17" spans="1:18" ht="30" customHeight="1">
      <c r="A17" s="220" t="s">
        <v>26</v>
      </c>
      <c r="B17" s="224">
        <v>0.3</v>
      </c>
      <c r="C17" s="229" t="s">
        <v>27</v>
      </c>
      <c r="D17" s="24" t="s">
        <v>28</v>
      </c>
      <c r="E17" s="229">
        <v>4</v>
      </c>
      <c r="F17" s="229" t="s">
        <v>29</v>
      </c>
      <c r="G17" s="228" t="s">
        <v>30</v>
      </c>
      <c r="H17" s="25" t="s">
        <v>216</v>
      </c>
      <c r="I17" s="25" t="s">
        <v>217</v>
      </c>
      <c r="J17" s="25" t="s">
        <v>218</v>
      </c>
      <c r="K17" s="25" t="s">
        <v>219</v>
      </c>
      <c r="L17" s="29" t="s">
        <v>220</v>
      </c>
      <c r="M17" s="451"/>
      <c r="N17" s="223"/>
      <c r="O17" s="22" t="s">
        <v>221</v>
      </c>
      <c r="P17" s="22" t="s">
        <v>98</v>
      </c>
      <c r="Q17" s="22" t="s">
        <v>24</v>
      </c>
      <c r="R17" s="22" t="s">
        <v>25</v>
      </c>
    </row>
    <row r="18" spans="1:18" ht="45" customHeight="1">
      <c r="A18" s="220"/>
      <c r="B18" s="220"/>
      <c r="C18" s="230"/>
      <c r="D18" s="26" t="s">
        <v>31</v>
      </c>
      <c r="E18" s="230"/>
      <c r="F18" s="230"/>
      <c r="G18" s="228"/>
      <c r="H18" s="432">
        <f>1/E17</f>
        <v>0.25</v>
      </c>
      <c r="I18" s="432">
        <f>+'Seguimiento 2'!I18:I20</f>
        <v>0.25</v>
      </c>
      <c r="J18" s="432">
        <f>+'Seguimiento 3'!J18:J20</f>
        <v>0.5</v>
      </c>
      <c r="K18" s="432">
        <v>0</v>
      </c>
      <c r="L18" s="437">
        <f>+H18+I18+J18+K18</f>
        <v>1</v>
      </c>
      <c r="M18" s="437">
        <f>4*B17/E17</f>
        <v>0.3</v>
      </c>
      <c r="N18" s="440" t="s">
        <v>222</v>
      </c>
      <c r="O18" s="440" t="s">
        <v>223</v>
      </c>
      <c r="P18" s="229" t="s">
        <v>224</v>
      </c>
      <c r="Q18" s="440" t="s">
        <v>225</v>
      </c>
      <c r="R18" s="229"/>
    </row>
    <row r="19" spans="1:18" ht="35.25" customHeight="1">
      <c r="A19" s="220"/>
      <c r="B19" s="220"/>
      <c r="C19" s="230"/>
      <c r="D19" s="26" t="s">
        <v>32</v>
      </c>
      <c r="E19" s="230"/>
      <c r="F19" s="230"/>
      <c r="G19" s="228"/>
      <c r="H19" s="435"/>
      <c r="I19" s="435"/>
      <c r="J19" s="435"/>
      <c r="K19" s="435"/>
      <c r="L19" s="438"/>
      <c r="M19" s="438"/>
      <c r="N19" s="441"/>
      <c r="O19" s="441"/>
      <c r="P19" s="230"/>
      <c r="Q19" s="441"/>
      <c r="R19" s="230"/>
    </row>
    <row r="20" spans="1:18" ht="39.75" customHeight="1">
      <c r="A20" s="220"/>
      <c r="B20" s="220"/>
      <c r="C20" s="231"/>
      <c r="D20" s="26" t="s">
        <v>33</v>
      </c>
      <c r="E20" s="231"/>
      <c r="F20" s="231"/>
      <c r="G20" s="228"/>
      <c r="H20" s="436"/>
      <c r="I20" s="436"/>
      <c r="J20" s="436"/>
      <c r="K20" s="436"/>
      <c r="L20" s="439"/>
      <c r="M20" s="439"/>
      <c r="N20" s="442"/>
      <c r="O20" s="442"/>
      <c r="P20" s="231"/>
      <c r="Q20" s="442"/>
      <c r="R20" s="231"/>
    </row>
    <row r="21" spans="1:18" ht="56.25" customHeight="1">
      <c r="A21" s="221" t="s">
        <v>34</v>
      </c>
      <c r="B21" s="225">
        <v>0.4</v>
      </c>
      <c r="C21" s="229" t="s">
        <v>35</v>
      </c>
      <c r="D21" s="26" t="s">
        <v>226</v>
      </c>
      <c r="E21" s="229">
        <v>20</v>
      </c>
      <c r="F21" s="229" t="s">
        <v>37</v>
      </c>
      <c r="G21" s="229" t="s">
        <v>227</v>
      </c>
      <c r="H21" s="432">
        <f>7/25</f>
        <v>0.28000000000000003</v>
      </c>
      <c r="I21" s="447">
        <f>+'Seguimiento 2'!I21:I23</f>
        <v>0.35</v>
      </c>
      <c r="J21" s="447">
        <f>+'Seguimiento 3'!J21:J23</f>
        <v>0.25</v>
      </c>
      <c r="K21" s="432">
        <f>8/E21</f>
        <v>0.4</v>
      </c>
      <c r="L21" s="447">
        <f>+H21+I21+J21+K21</f>
        <v>1.28</v>
      </c>
      <c r="M21" s="447">
        <f>22*B21/E21</f>
        <v>0.44000000000000006</v>
      </c>
      <c r="N21" s="229"/>
      <c r="O21" s="229"/>
      <c r="P21" s="229"/>
      <c r="Q21" s="229"/>
      <c r="R21" s="233"/>
    </row>
    <row r="22" spans="1:18" ht="47.25" customHeight="1">
      <c r="A22" s="222"/>
      <c r="B22" s="226"/>
      <c r="C22" s="230"/>
      <c r="D22" s="26" t="s">
        <v>39</v>
      </c>
      <c r="E22" s="230"/>
      <c r="F22" s="230"/>
      <c r="G22" s="230"/>
      <c r="H22" s="435"/>
      <c r="I22" s="230"/>
      <c r="J22" s="230"/>
      <c r="K22" s="435"/>
      <c r="L22" s="448"/>
      <c r="M22" s="448"/>
      <c r="N22" s="230"/>
      <c r="O22" s="230"/>
      <c r="P22" s="230"/>
      <c r="Q22" s="230"/>
      <c r="R22" s="234"/>
    </row>
    <row r="23" spans="1:18" ht="57" customHeight="1">
      <c r="A23" s="223"/>
      <c r="B23" s="227"/>
      <c r="C23" s="231"/>
      <c r="D23" s="26" t="s">
        <v>41</v>
      </c>
      <c r="E23" s="230"/>
      <c r="F23" s="231"/>
      <c r="G23" s="231"/>
      <c r="H23" s="436"/>
      <c r="I23" s="231"/>
      <c r="J23" s="231"/>
      <c r="K23" s="436"/>
      <c r="L23" s="449"/>
      <c r="M23" s="449"/>
      <c r="N23" s="231"/>
      <c r="O23" s="231"/>
      <c r="P23" s="231"/>
      <c r="Q23" s="231"/>
      <c r="R23" s="235"/>
    </row>
    <row r="24" spans="1:18" ht="55.5" customHeight="1">
      <c r="A24" s="221" t="s">
        <v>43</v>
      </c>
      <c r="B24" s="225">
        <v>0.3</v>
      </c>
      <c r="C24" s="229" t="s">
        <v>44</v>
      </c>
      <c r="D24" s="26" t="s">
        <v>45</v>
      </c>
      <c r="E24" s="229">
        <v>15</v>
      </c>
      <c r="F24" s="229" t="s">
        <v>29</v>
      </c>
      <c r="G24" s="229" t="s">
        <v>42</v>
      </c>
      <c r="H24" s="432">
        <f>3/30</f>
        <v>0.1</v>
      </c>
      <c r="I24" s="447">
        <f>+'Seguimiento 2'!I24:I26</f>
        <v>0.33333333333333331</v>
      </c>
      <c r="J24" s="447">
        <f>+'Seguimiento 3'!J24:J26</f>
        <v>0.4</v>
      </c>
      <c r="K24" s="432">
        <f>1/E24</f>
        <v>6.6666666666666666E-2</v>
      </c>
      <c r="L24" s="447">
        <f>+H24+I24+J24+K24</f>
        <v>0.9</v>
      </c>
      <c r="M24" s="447">
        <f>15*B24/E24</f>
        <v>0.3</v>
      </c>
      <c r="N24" s="229"/>
      <c r="O24" s="229"/>
      <c r="P24" s="229"/>
      <c r="Q24" s="229"/>
      <c r="R24" s="229"/>
    </row>
    <row r="25" spans="1:18" ht="39.75" customHeight="1">
      <c r="A25" s="222"/>
      <c r="B25" s="226"/>
      <c r="C25" s="230"/>
      <c r="D25" s="26" t="s">
        <v>46</v>
      </c>
      <c r="E25" s="230"/>
      <c r="F25" s="230"/>
      <c r="G25" s="230"/>
      <c r="H25" s="435"/>
      <c r="I25" s="230"/>
      <c r="J25" s="230"/>
      <c r="K25" s="435"/>
      <c r="L25" s="448"/>
      <c r="M25" s="448"/>
      <c r="N25" s="230"/>
      <c r="O25" s="230"/>
      <c r="P25" s="230"/>
      <c r="Q25" s="230"/>
      <c r="R25" s="230"/>
    </row>
    <row r="26" spans="1:18" ht="39" customHeight="1">
      <c r="A26" s="223"/>
      <c r="B26" s="227"/>
      <c r="C26" s="231"/>
      <c r="D26" s="26" t="s">
        <v>47</v>
      </c>
      <c r="E26" s="231"/>
      <c r="F26" s="231"/>
      <c r="G26" s="231"/>
      <c r="H26" s="436"/>
      <c r="I26" s="231"/>
      <c r="J26" s="231"/>
      <c r="K26" s="436"/>
      <c r="L26" s="449"/>
      <c r="M26" s="449"/>
      <c r="N26" s="231"/>
      <c r="O26" s="231"/>
      <c r="P26" s="231"/>
      <c r="Q26" s="231"/>
      <c r="R26" s="231"/>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14"/>
      <c r="E29" s="215"/>
      <c r="F29" s="443"/>
      <c r="G29" s="444"/>
      <c r="H29" s="445"/>
      <c r="I29" s="53"/>
      <c r="J29" s="53"/>
      <c r="K29" s="53"/>
      <c r="L29" s="53"/>
      <c r="M29" s="53"/>
      <c r="N29" s="53"/>
      <c r="O29" s="53"/>
      <c r="P29" s="53"/>
      <c r="Q29" s="53"/>
      <c r="R29" s="53"/>
    </row>
    <row r="30" spans="1:18">
      <c r="A30" s="28"/>
      <c r="D30" s="217" t="s">
        <v>49</v>
      </c>
      <c r="E30" s="218"/>
      <c r="F30" s="39"/>
      <c r="G30" s="218" t="s">
        <v>50</v>
      </c>
      <c r="H30" s="219"/>
      <c r="I30" s="54"/>
      <c r="J30" s="54"/>
      <c r="K30" s="54"/>
      <c r="L30" s="54"/>
      <c r="M30" s="54"/>
      <c r="N30" s="54"/>
      <c r="O30" s="54"/>
      <c r="P30" s="54"/>
      <c r="Q30" s="54"/>
      <c r="R30" s="54"/>
    </row>
    <row r="31" spans="1:18">
      <c r="A31" s="28"/>
    </row>
    <row r="32" spans="1:18">
      <c r="A32" s="28"/>
      <c r="B32" s="446" t="s">
        <v>228</v>
      </c>
      <c r="C32" s="427"/>
      <c r="D32" s="427"/>
      <c r="E32" s="427"/>
      <c r="F32" s="427"/>
      <c r="G32" s="427"/>
      <c r="H32" s="428"/>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78106-F403-430B-B850-41F666563853}">
  <ds:schemaRefs>
    <ds:schemaRef ds:uri="3a6ebed4-ca78-4498-ac91-6b1043cf37bf"/>
    <ds:schemaRef ds:uri="http://purl.org/dc/terms/"/>
    <ds:schemaRef ds:uri="http://schemas.microsoft.com/office/2006/metadata/properties"/>
    <ds:schemaRef ds:uri="http://purl.org/dc/dcmitype/"/>
    <ds:schemaRef ds:uri="http://schemas.microsoft.com/office/infopath/2007/PartnerControls"/>
    <ds:schemaRef ds:uri="e005b361-1b45-4344-bcf3-bcf64b9ffc1f"/>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4EE9319-DB54-4F9B-A90A-949AA33C463B}">
  <ds:schemaRefs/>
</ds:datastoreItem>
</file>

<file path=customXml/itemProps3.xml><?xml version="1.0" encoding="utf-8"?>
<ds:datastoreItem xmlns:ds="http://schemas.openxmlformats.org/officeDocument/2006/customXml" ds:itemID="{620DCF19-EACF-426F-9969-2CB170FF1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Company>Departamento Administrativo de la Función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creator>Jeimy Paola Ortiz Gracia</dc:creator>
  <cp:keywords>servidores públicos,gerentes,gobierno</cp:keywords>
  <cp:lastModifiedBy>Julio Vicente Acosta Monroy</cp:lastModifiedBy>
  <cp:lastPrinted>2025-07-17T16:12:35Z</cp:lastPrinted>
  <dcterms:created xsi:type="dcterms:W3CDTF">2014-03-17T17:12:00Z</dcterms:created>
  <dcterms:modified xsi:type="dcterms:W3CDTF">2026-02-26T23:09:35Z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