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HAP\Planes\"/>
    </mc:Choice>
  </mc:AlternateContent>
  <xr:revisionPtr revIDLastSave="0" documentId="13_ncr:1_{3DDAACFD-9C2C-4196-9266-AD8956F7523E}" xr6:coauthVersionLast="36" xr6:coauthVersionMax="47" xr10:uidLastSave="{00000000-0000-0000-0000-000000000000}"/>
  <bookViews>
    <workbookView xWindow="0" yWindow="0" windowWidth="24000" windowHeight="9525" tabRatio="379" activeTab="1" xr2:uid="{00000000-000D-0000-FFFF-FFFF00000000}"/>
  </bookViews>
  <sheets>
    <sheet name="PORTADA" sheetId="7" r:id="rId1"/>
    <sheet name="Seguimiento I Trimestre 2024" sheetId="4" r:id="rId2"/>
    <sheet name="SEGUIMIENTO" sheetId="6" state="hidden" r:id="rId3"/>
  </sheets>
  <definedNames>
    <definedName name="_xlnm._FilterDatabase" localSheetId="2" hidden="1">SEGUIMIENTO!$B$8:$AJ$11</definedName>
    <definedName name="_xlnm._FilterDatabase" localSheetId="1" hidden="1">'Seguimiento I Trimestre 2024'!$A$9:$HV$47</definedName>
    <definedName name="_xlnm.Print_Area" localSheetId="0">PORTADA!$A$1:$I$52</definedName>
    <definedName name="_xlnm.Print_Area" localSheetId="2">SEGUIMIENTO!$A$2:$AK$16</definedName>
    <definedName name="_xlnm.Print_Area" localSheetId="1">'Seguimiento I Trimestre 2024'!$A$1:$AE$48</definedName>
    <definedName name="_xlnm.Print_Titles" localSheetId="1">'Seguimiento I Trimestre 2024'!$1:$9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4" l="1"/>
  <c r="M11" i="4"/>
  <c r="N13" i="4"/>
  <c r="M10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13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W12" i="4" l="1"/>
  <c r="W11" i="4"/>
  <c r="T12" i="4"/>
  <c r="T11" i="4"/>
  <c r="W10" i="4" l="1"/>
  <c r="T10" i="4"/>
  <c r="AB43" i="4" l="1"/>
  <c r="AA43" i="4"/>
  <c r="AB42" i="4"/>
  <c r="AA42" i="4"/>
  <c r="AC42" i="4" s="1"/>
  <c r="AB41" i="4"/>
  <c r="AA41" i="4"/>
  <c r="AB40" i="4"/>
  <c r="AA40" i="4"/>
  <c r="AC40" i="4" s="1"/>
  <c r="AB39" i="4"/>
  <c r="AA39" i="4"/>
  <c r="AB38" i="4"/>
  <c r="AA38" i="4"/>
  <c r="AB37" i="4"/>
  <c r="AA37" i="4"/>
  <c r="AB36" i="4"/>
  <c r="AA36" i="4"/>
  <c r="AB35" i="4"/>
  <c r="AA35" i="4"/>
  <c r="AB34" i="4"/>
  <c r="AA34" i="4"/>
  <c r="AC34" i="4" s="1"/>
  <c r="AB33" i="4"/>
  <c r="AA33" i="4"/>
  <c r="AB32" i="4"/>
  <c r="AA32" i="4"/>
  <c r="AC32" i="4" s="1"/>
  <c r="AB31" i="4"/>
  <c r="AA31" i="4"/>
  <c r="AB30" i="4"/>
  <c r="AA30" i="4"/>
  <c r="AB29" i="4"/>
  <c r="AA29" i="4"/>
  <c r="AB28" i="4"/>
  <c r="AA28" i="4"/>
  <c r="AB27" i="4"/>
  <c r="AA27" i="4"/>
  <c r="AB26" i="4"/>
  <c r="AA26" i="4"/>
  <c r="AB25" i="4"/>
  <c r="AA25" i="4"/>
  <c r="AB24" i="4"/>
  <c r="AA24" i="4"/>
  <c r="AC24" i="4" s="1"/>
  <c r="AB23" i="4"/>
  <c r="AA23" i="4"/>
  <c r="AB22" i="4"/>
  <c r="AA22" i="4"/>
  <c r="AB21" i="4"/>
  <c r="AA21" i="4"/>
  <c r="AB20" i="4"/>
  <c r="AA20" i="4"/>
  <c r="AC20" i="4" s="1"/>
  <c r="AB19" i="4"/>
  <c r="AA19" i="4"/>
  <c r="AB18" i="4"/>
  <c r="AA18" i="4"/>
  <c r="AB17" i="4"/>
  <c r="AA17" i="4"/>
  <c r="AB16" i="4"/>
  <c r="AA16" i="4"/>
  <c r="AB15" i="4"/>
  <c r="AA15" i="4"/>
  <c r="AB14" i="4"/>
  <c r="AA14" i="4"/>
  <c r="AB13" i="4"/>
  <c r="AA13" i="4"/>
  <c r="AB10" i="4"/>
  <c r="AA10" i="4"/>
  <c r="X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X14" i="4"/>
  <c r="X15" i="4"/>
  <c r="X16" i="4"/>
  <c r="X17" i="4"/>
  <c r="X18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12" i="4"/>
  <c r="X13" i="4"/>
  <c r="X11" i="4"/>
  <c r="Y10" i="4"/>
  <c r="AC29" i="4" l="1"/>
  <c r="AC37" i="4"/>
  <c r="AC33" i="4"/>
  <c r="AC25" i="4"/>
  <c r="AC21" i="4"/>
  <c r="AC13" i="4"/>
  <c r="AC22" i="4"/>
  <c r="AC18" i="4"/>
  <c r="AC15" i="4"/>
  <c r="AC28" i="4"/>
  <c r="AC26" i="4"/>
  <c r="AC38" i="4"/>
  <c r="AC30" i="4"/>
  <c r="AC36" i="4"/>
  <c r="AC43" i="4"/>
  <c r="AC41" i="4"/>
  <c r="Z10" i="4"/>
  <c r="Z39" i="4"/>
  <c r="Z35" i="4"/>
  <c r="Z27" i="4"/>
  <c r="Z23" i="4"/>
  <c r="Z19" i="4"/>
  <c r="Z31" i="4"/>
  <c r="AC16" i="4"/>
  <c r="Z15" i="4"/>
  <c r="Z42" i="4"/>
  <c r="Z38" i="4"/>
  <c r="Z34" i="4"/>
  <c r="Z30" i="4"/>
  <c r="Z26" i="4"/>
  <c r="Z22" i="4"/>
  <c r="Z18" i="4"/>
  <c r="Z14" i="4"/>
  <c r="Z41" i="4"/>
  <c r="Z37" i="4"/>
  <c r="Z33" i="4"/>
  <c r="Z29" i="4"/>
  <c r="Z25" i="4"/>
  <c r="Z21" i="4"/>
  <c r="Z17" i="4"/>
  <c r="Z13" i="4"/>
  <c r="Z43" i="4"/>
  <c r="Z40" i="4"/>
  <c r="Z36" i="4"/>
  <c r="Z32" i="4"/>
  <c r="Z28" i="4"/>
  <c r="Z24" i="4"/>
  <c r="Z20" i="4"/>
  <c r="Z16" i="4"/>
  <c r="AA11" i="4"/>
  <c r="Z12" i="4"/>
  <c r="Z11" i="4"/>
  <c r="AC14" i="4"/>
  <c r="AC17" i="4"/>
  <c r="AB11" i="4"/>
  <c r="AC19" i="4"/>
  <c r="AC23" i="4"/>
  <c r="AC27" i="4"/>
  <c r="AC31" i="4"/>
  <c r="AC35" i="4"/>
  <c r="AC39" i="4"/>
  <c r="AC10" i="4"/>
  <c r="M44" i="4"/>
  <c r="L44" i="4"/>
  <c r="AC11" i="4" l="1"/>
  <c r="N43" i="4" l="1"/>
  <c r="N36" i="4"/>
  <c r="N34" i="4"/>
  <c r="N31" i="4"/>
  <c r="N30" i="4"/>
  <c r="N29" i="4"/>
  <c r="N27" i="4"/>
  <c r="N23" i="4"/>
  <c r="N24" i="4"/>
  <c r="N25" i="4"/>
  <c r="N26" i="4"/>
  <c r="N22" i="4"/>
  <c r="N19" i="4"/>
  <c r="N18" i="4"/>
  <c r="N17" i="4"/>
  <c r="N16" i="4"/>
  <c r="O18" i="4" l="1"/>
  <c r="Q18" i="4" s="1"/>
  <c r="O22" i="4"/>
  <c r="P22" i="4" s="1"/>
  <c r="O23" i="4"/>
  <c r="P23" i="4" s="1"/>
  <c r="O24" i="4"/>
  <c r="P24" i="4" s="1"/>
  <c r="O25" i="4"/>
  <c r="P25" i="4" s="1"/>
  <c r="O26" i="4"/>
  <c r="Q26" i="4" s="1"/>
  <c r="O29" i="4"/>
  <c r="Q29" i="4" s="1"/>
  <c r="O30" i="4"/>
  <c r="Q30" i="4" s="1"/>
  <c r="O43" i="4"/>
  <c r="Q43" i="4" s="1"/>
  <c r="AC12" i="4"/>
  <c r="P44" i="4" l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O36" i="4"/>
  <c r="N35" i="4"/>
  <c r="O35" i="4" s="1"/>
  <c r="O34" i="4"/>
  <c r="N33" i="4"/>
  <c r="O33" i="4" s="1"/>
  <c r="N32" i="4"/>
  <c r="O32" i="4" s="1"/>
  <c r="O31" i="4"/>
  <c r="N28" i="4"/>
  <c r="O28" i="4" s="1"/>
  <c r="O27" i="4"/>
  <c r="N21" i="4"/>
  <c r="O21" i="4" s="1"/>
  <c r="N20" i="4"/>
  <c r="O20" i="4" s="1"/>
  <c r="O19" i="4"/>
  <c r="O17" i="4"/>
  <c r="O16" i="4"/>
  <c r="N15" i="4"/>
  <c r="O15" i="4" s="1"/>
  <c r="N14" i="4"/>
  <c r="O14" i="4" s="1"/>
  <c r="O13" i="4"/>
  <c r="O11" i="4"/>
  <c r="O10" i="4"/>
  <c r="O12" i="4" l="1"/>
  <c r="Q12" i="4" s="1"/>
  <c r="N44" i="4"/>
  <c r="Q17" i="4"/>
  <c r="Q27" i="4"/>
  <c r="Q37" i="4"/>
  <c r="Q15" i="4"/>
  <c r="Q19" i="4"/>
  <c r="Q34" i="4"/>
  <c r="Q42" i="4"/>
  <c r="Q10" i="4"/>
  <c r="Q20" i="4"/>
  <c r="Q31" i="4"/>
  <c r="Q35" i="4"/>
  <c r="Q39" i="4"/>
  <c r="Q14" i="4"/>
  <c r="Q33" i="4"/>
  <c r="Q41" i="4"/>
  <c r="Q28" i="4"/>
  <c r="Q38" i="4"/>
  <c r="Q11" i="4"/>
  <c r="Q13" i="4"/>
  <c r="Q16" i="4"/>
  <c r="Q21" i="4"/>
  <c r="Q32" i="4"/>
  <c r="Q36" i="4"/>
  <c r="Q40" i="4"/>
  <c r="Y10" i="6"/>
  <c r="T10" i="6"/>
  <c r="O10" i="6"/>
  <c r="O44" i="4" l="1"/>
  <c r="Q44" i="4"/>
  <c r="AG61" i="6"/>
  <c r="AG60" i="6"/>
  <c r="AG59" i="6"/>
  <c r="AG58" i="6"/>
  <c r="AG57" i="6"/>
  <c r="AG56" i="6"/>
  <c r="AG55" i="6"/>
  <c r="AG54" i="6"/>
  <c r="AG53" i="6"/>
  <c r="AG52" i="6"/>
  <c r="AG51" i="6"/>
  <c r="AG50" i="6"/>
  <c r="AG49" i="6"/>
  <c r="AG48" i="6"/>
  <c r="AG47" i="6"/>
  <c r="AG46" i="6"/>
  <c r="AG45" i="6"/>
  <c r="AG44" i="6"/>
  <c r="AG43" i="6"/>
  <c r="AG42" i="6"/>
  <c r="AG41" i="6"/>
  <c r="AG40" i="6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H10" i="6" s="1"/>
</calcChain>
</file>

<file path=xl/sharedStrings.xml><?xml version="1.0" encoding="utf-8"?>
<sst xmlns="http://schemas.openxmlformats.org/spreadsheetml/2006/main" count="246" uniqueCount="183">
  <si>
    <t>Proyecto de Inversión</t>
  </si>
  <si>
    <t>Proceso</t>
  </si>
  <si>
    <t>Nombre Objetivo Estratégico</t>
  </si>
  <si>
    <t>Estrategia</t>
  </si>
  <si>
    <t xml:space="preserve">Código </t>
  </si>
  <si>
    <t>Versión</t>
  </si>
  <si>
    <t>Vigencia desde</t>
  </si>
  <si>
    <t>127-FORDE-32</t>
  </si>
  <si>
    <t>Producto del plan de acción institucional</t>
  </si>
  <si>
    <t>Meta/Actividad Proyecto de Inversión</t>
  </si>
  <si>
    <t>Fecha de Inicio del Producto</t>
  </si>
  <si>
    <t>Fecha de Finalización del Producto</t>
  </si>
  <si>
    <t>Actividad</t>
  </si>
  <si>
    <t>Avance Programado</t>
  </si>
  <si>
    <t>Avance Ejecutado</t>
  </si>
  <si>
    <t>% de Avance</t>
  </si>
  <si>
    <t>Evidencias Programadas</t>
  </si>
  <si>
    <t>Avance Cualitativo</t>
  </si>
  <si>
    <t>I Seguimiento (Enero -  Marzo)</t>
  </si>
  <si>
    <t>II Seguimiento (Abril - Junio)</t>
  </si>
  <si>
    <t>III Seguimiento (Julio -  Septiembre)</t>
  </si>
  <si>
    <t>Consolidado Año</t>
  </si>
  <si>
    <t>Producto Entregado</t>
  </si>
  <si>
    <t>Avance Cualitativo Final</t>
  </si>
  <si>
    <t>Dependencia  Responsable de la Actividad</t>
  </si>
  <si>
    <r>
      <t>PROCESO:</t>
    </r>
    <r>
      <rPr>
        <sz val="11"/>
        <color indexed="9"/>
        <rFont val="Museo Sans 300"/>
        <family val="3"/>
      </rPr>
      <t xml:space="preserve"> DIRECCIONAMIENTO ESTRATÉGICO</t>
    </r>
  </si>
  <si>
    <t>IV Seguimiento (Octubre -  Diciembre)</t>
  </si>
  <si>
    <t>Realizar el 100% del diseño, formulación, estructuración e implementación de la Escuela de espacio público.</t>
  </si>
  <si>
    <t>Plataforma WEB</t>
  </si>
  <si>
    <t>Tareas Desarrolladas / Tareas Programadas</t>
  </si>
  <si>
    <t>Indicador de Avance de la actividad</t>
  </si>
  <si>
    <t>Diseñar e implementar la plataforma Web de la Escuela del Espacio Público</t>
  </si>
  <si>
    <t>Porcentaje de Activida Acumulado</t>
  </si>
  <si>
    <t>Avance Actividad Acumulado</t>
  </si>
  <si>
    <t>Oficina de Sistemas/ SAI</t>
  </si>
  <si>
    <t>7838 – Fortalecimiento de la sostenibilidad y defensa del patrimonio inmobiliario distrital y el espacio público a cargo del DADEP en Bogotá</t>
  </si>
  <si>
    <t>1. Realizar el 100% del diseño, formulación y estructuración de la Escuela de espacio público</t>
  </si>
  <si>
    <t>Escuela de Espacio Público Implementada</t>
  </si>
  <si>
    <t>Defensa del Patrimonio Inmobiliario Distrital</t>
  </si>
  <si>
    <t>3. Mejorar la coordinación interinstitucional con todas las entidades que tienen competencia en materia de espacio público, así como la comunicación con los grupos de interés y de valor.</t>
  </si>
  <si>
    <t>Cultura Ciudadana
Gestión del conocimiento
Gestión social</t>
  </si>
  <si>
    <t>1.  	Contribuir al incremento del uso, goce y disfrute del patrimonio inmobiliario distrital y el espacio público, con acceso universal a la ciudadanía</t>
  </si>
  <si>
    <t>Alianza público, privada y comunitaria</t>
  </si>
  <si>
    <t>Alianza público, privada y comunitaria
Gestión social</t>
  </si>
  <si>
    <t xml:space="preserve">Espacio Público 
Recuperado </t>
  </si>
  <si>
    <t>2. Realizar el 100% de las actividades necesarias para la administración, defensa y recuperación del patrimonio inmobiliario distrital y el espacio público a cargo del DADEP</t>
  </si>
  <si>
    <t>Administración del Patrimonio Inmobiliario Distrital</t>
  </si>
  <si>
    <t>Adelantar las acciones necesarias para la administración directa relacionada con servicios públicos, administraciones de P.H., mantenimientos, entre otros</t>
  </si>
  <si>
    <t>3. Gestionar el 100% de las iniciativas públicas y/o privadas para la administración del patrimonio inmobiliario distrital y el espacio público</t>
  </si>
  <si>
    <t>4. Realizar el 100% de los diagnósticos de los Espacios Públicos objetos de defensa, administración y sostenibilidad del patrimonio inmobiliario distrital a cargo del DADEP</t>
  </si>
  <si>
    <t>Gestión del conocimiento</t>
  </si>
  <si>
    <t>Inventario General de Espacio público y Bienes Fiscales</t>
  </si>
  <si>
    <t>7861 – Implementación de la Política de Espacio Público para la generación de más y mejores áreas para encuentro, cuidado y disfrute en Bogotá</t>
  </si>
  <si>
    <t>Informe de actualización cartográfica y alfanumérica</t>
  </si>
  <si>
    <t>Documentos Técnicos</t>
  </si>
  <si>
    <t>Elaborar los documentos técnicos</t>
  </si>
  <si>
    <t>Administración y Gestión del Observatorio y la Política del Espacio Público de Bogotá</t>
  </si>
  <si>
    <t>2. Aumentar  la oferta cuantitativa, cualitativa y la equidad territorial del patrimonio inmobiliario distrital y el espacio público.</t>
  </si>
  <si>
    <t>Gestión del conocimiento
Madurez Tecnológica</t>
  </si>
  <si>
    <t>Cultura Ciudadana
Gestión del conocimiento</t>
  </si>
  <si>
    <t>Subdirección de Registro Inmobiliario</t>
  </si>
  <si>
    <t>Informe FURAG</t>
  </si>
  <si>
    <t xml:space="preserve">Plan Estratégico de Comunicaciones </t>
  </si>
  <si>
    <t>1. Gestionar el 100 % del plan de sostenibilidad de MIPG en el marco de la normatividad legal vigente y los lineamientos expedidos por la Administración Distrital</t>
  </si>
  <si>
    <t>1. Realizar el 100% de la actualización cartográfica y los documentos normativos y legales de los predios constitutivos del Espacio Público Distrital en el sistema de información, garantizando su interoperabilidad</t>
  </si>
  <si>
    <t>2. Elaborar el 100% de los documentos técnicos derivados de la identificación jurídica, urbanistica o catastral para la titulación y saneamiento de bienes públicos</t>
  </si>
  <si>
    <t>3. Elaborar 12 documentos de investigación derivados de la batería de Indicadores de la Política Pública Distrital de Espacio Público y el Observatorio de espacio público</t>
  </si>
  <si>
    <t>Sistema de Gestión del DADEP</t>
  </si>
  <si>
    <t>7862 – Fortalecimiento de la gestión y desempeño institucional del DADEP, para un mejor servicio a la ciudadania en Bogota</t>
  </si>
  <si>
    <t>Direccionamiento Estratégico</t>
  </si>
  <si>
    <t>4. Fortalecer la capacidad institucional en el marco del Modelo Integrado de Planeación y Gestión, bajo los enfoques de una gestión orientada a resultados, la eficiencia en el manejo de recursos, la transparencia, el gobierno abierto y la participación de los grupos de interés.</t>
  </si>
  <si>
    <t>Oficina Asesora de Planeación</t>
  </si>
  <si>
    <t>Gestión social
Innovación administrativa</t>
  </si>
  <si>
    <t>Plan anual de Auditoría por procesos</t>
  </si>
  <si>
    <t>2. Adelantar el 100 % de las actividades programadas en el plan anual de auditoría, relacionadas con el Sistema de Control Interno y en articulación con la séptima dimensión</t>
  </si>
  <si>
    <t>Control y Verificación</t>
  </si>
  <si>
    <t>Oficina de Control Interno</t>
  </si>
  <si>
    <t>Sistema Gestión Ambiental de la Defensoría del Espacio Publico</t>
  </si>
  <si>
    <t>3. Cumplir con el 100 % de las actividades de apoyo administrativo, financiero, ambiental, documental, archivo y de control disciplinario que fueron identificadas en el plan de trabajo para el año</t>
  </si>
  <si>
    <t>4. Desarrollar el 100 % de las actividades requeridas para el mejoramiento de la infraestructura física, dotacional y administrativa priorizadas en el diagnóstico de mantenimiento anual realizado</t>
  </si>
  <si>
    <t>7876 – Fortalecimiento de las TIC como componente estratégico institucional del DADEP en Bogotá D.C.</t>
  </si>
  <si>
    <t>1. Establecer una (1)  Oficina de gestión de Proyectos Táctica</t>
  </si>
  <si>
    <t>2. Establecer el 100% de los procesos, políticas y guías que rigen la gobernabilidad de las TIC  basados en buenas prácticas</t>
  </si>
  <si>
    <t>3. Mantener el 90% de disponibilidad en los servicios críticos de la Entidad</t>
  </si>
  <si>
    <t>4. Prestar el 100% de los servicios de asesoría y consultoría a los proyectos e iniciativas que se apalacan en el uso de la tecnología de la entidad</t>
  </si>
  <si>
    <t>Gestión de la información y la técnología</t>
  </si>
  <si>
    <t>Madurez tecnológica</t>
  </si>
  <si>
    <t>Gestión del Talento Humano</t>
  </si>
  <si>
    <t>Direccionamiento Estratégico
Verificación y mejoramiento continuo</t>
  </si>
  <si>
    <t>Gestión de Recursos</t>
  </si>
  <si>
    <t>2. Realizar el 100% de acciones para el diseño, actualización, implementación, divulgación y seguimiento de instrumentos de planeación y gestión de la OAJ</t>
  </si>
  <si>
    <t>3. Garantizar el 100% de la contratación del talento humano necesario para atender los ejes funcionales de la OAJ</t>
  </si>
  <si>
    <t>4. Desarrollar un (1) programa de gestión del conocimiento jurídico basado en la herramienta de unificación conceptual, actualización  y consulta</t>
  </si>
  <si>
    <t>5. Implementar una (1) mesa de ayuda jurídica a las áreas misionales</t>
  </si>
  <si>
    <t>Gestión Jurídica</t>
  </si>
  <si>
    <t>Gestión del conocimiento
Fortalecimiento de la Gestión jurídica</t>
  </si>
  <si>
    <t>Fortalecimiento de la Gestión jurídica
Innovación administrativa</t>
  </si>
  <si>
    <t>Gestión del conocimiento
Innovación administrativa</t>
  </si>
  <si>
    <t>127-PPPDE-14</t>
  </si>
  <si>
    <r>
      <rPr>
        <sz val="11"/>
        <color theme="0"/>
        <rFont val="Museo Sans Condensed"/>
      </rPr>
      <t>PROCESO:</t>
    </r>
    <r>
      <rPr>
        <sz val="11"/>
        <color indexed="9"/>
        <rFont val="Museo Sans Condensed"/>
      </rPr>
      <t xml:space="preserve"> </t>
    </r>
    <r>
      <rPr>
        <b/>
        <sz val="11"/>
        <color rgb="FFFFFFFF"/>
        <rFont val="Museo Sans Condensed"/>
      </rPr>
      <t>DIRECCIONAMIENTO ESTRATÉGICO</t>
    </r>
  </si>
  <si>
    <r>
      <rPr>
        <sz val="11"/>
        <color theme="0"/>
        <rFont val="Museo Sans Condensed"/>
      </rPr>
      <t xml:space="preserve">PROCESO Y/O DOCUMENTO: </t>
    </r>
    <r>
      <rPr>
        <b/>
        <sz val="11"/>
        <color theme="0"/>
        <rFont val="Museo Sans Condensed"/>
      </rPr>
      <t>PLANEACIÓN Y GESTIÓN INSTITUCIONAL</t>
    </r>
  </si>
  <si>
    <t>Desarrollar la implementación de la Escuela del Espacio Público</t>
  </si>
  <si>
    <t>Intervenciones y acciones interinstitucionales de recuperación de espacio público ocupado indebidamente</t>
  </si>
  <si>
    <t>Informe de gestión y avance de inciciativas públicas y privadas</t>
  </si>
  <si>
    <t>Coordinar la implementación de la política Distrital de Espacio Público</t>
  </si>
  <si>
    <t>Formatos de  informes finales de los proyectos de investigación</t>
  </si>
  <si>
    <t>Formato ficha de eventos realizados</t>
  </si>
  <si>
    <t>Informes de coordinación y seguimiento al avance de la implementación de la PPDEP</t>
  </si>
  <si>
    <t>Proceso de Gestión Juridica actualizado e implementado</t>
  </si>
  <si>
    <t>Gestión contractual fortalecida</t>
  </si>
  <si>
    <t>plan de acción de seguimiento a la gestión de defensa judicial</t>
  </si>
  <si>
    <t xml:space="preserve"> Mesa de Ayuda Jurídica del DADEP</t>
  </si>
  <si>
    <t>Informes Contables, Financieros y Presupuestales</t>
  </si>
  <si>
    <t>Subdirección de Gestión Inmobiliaria y de Espacio Público.</t>
  </si>
  <si>
    <t>Oficina de Tecnologías de la Información y las Comunicaciones</t>
  </si>
  <si>
    <t>Oficina Asesora de Comunicaciones</t>
  </si>
  <si>
    <t>Subdirección de Gestión Corporativa</t>
  </si>
  <si>
    <t>Implementar la Estrategia Bogotá a Cielo Abierto - BACA 2.0</t>
  </si>
  <si>
    <t>Estarategia Bogotá a Cielo Abierto 2.0</t>
  </si>
  <si>
    <t xml:space="preserve"> Marco Regulatorio del Aprovechamiento Económico del Espacio Público en el Distrito Capital de Bogotá Modificado</t>
  </si>
  <si>
    <t>Informes de diagnósticos realizados</t>
  </si>
  <si>
    <t>Actualizar, implementar y divulgar los instrumentos asocialdos al proceso de gestión jurídica y sus procedimientos</t>
  </si>
  <si>
    <t>Poner en operación el programa de gestión del conocimiento jurídico</t>
  </si>
  <si>
    <t>Programa de gestión del conocimiento Júridico</t>
  </si>
  <si>
    <t>Oficina de Gestión de Proyectos Táctica</t>
  </si>
  <si>
    <t>Procesos, Politicas y guías de gobernabilidad de las TIC</t>
  </si>
  <si>
    <t>Informe de funcionamiento de la Infraestructura Técnologica del DADEP</t>
  </si>
  <si>
    <t>Servicios  de asesoría, consultoria y capacitaciones</t>
  </si>
  <si>
    <t>Elaborado:</t>
  </si>
  <si>
    <t>Eminson Chavez Vergara - Profesional Oficina Asesora de Planeación</t>
  </si>
  <si>
    <t>Víctor Hugo Aguilera - Profesional Oficina Asesora de Planeación</t>
  </si>
  <si>
    <t>Lina María Hernández Acosta - Jefe Oficina Asesora de Planeación</t>
  </si>
  <si>
    <r>
      <rPr>
        <b/>
        <sz val="11"/>
        <color theme="1"/>
        <rFont val="Museo sam"/>
      </rPr>
      <t>Avaló</t>
    </r>
    <r>
      <rPr>
        <sz val="11"/>
        <color theme="1"/>
        <rFont val="Museo sam"/>
      </rPr>
      <t xml:space="preserve">: </t>
    </r>
  </si>
  <si>
    <t>Cumplir con el 100% de las actvidades programadas en el Plan Anual de Auditoria por proceso en el marco del sistema de control interno.</t>
  </si>
  <si>
    <t>Informe del fortalecimiento del sistema de Control Interno.</t>
  </si>
  <si>
    <t xml:space="preserve">Informe de la Gestión Disciplinaria de la entidad. </t>
  </si>
  <si>
    <t>Sistema de Gestión Documental Implementado</t>
  </si>
  <si>
    <t xml:space="preserve">Informe de Cumplimiento del Plan Anual de Adquisiciones </t>
  </si>
  <si>
    <t>Planes de talento Humano</t>
  </si>
  <si>
    <t xml:space="preserve"> Programas de Seguridad y Salud en el Trabajo del DADEP</t>
  </si>
  <si>
    <t>Plan de mantenimiento de las sedes del DADEP</t>
  </si>
  <si>
    <t>Oficina Júridica</t>
  </si>
  <si>
    <t>7877 – Fortalecimiento de la gestión y el conocimiento jurídico en el DADEP, para la defensa del espacio público y el patrimonio</t>
  </si>
  <si>
    <t>Presupuesto 
I Trimestre</t>
  </si>
  <si>
    <t>Apropiación Inicial</t>
  </si>
  <si>
    <t>Modificación Presupuestal</t>
  </si>
  <si>
    <t>Apropiación Vigente</t>
  </si>
  <si>
    <t>Presupuesto  
II Trimestre</t>
  </si>
  <si>
    <t>Magnitud 
I Trimestre</t>
  </si>
  <si>
    <t>Ejecución</t>
  </si>
  <si>
    <t>% Avance</t>
  </si>
  <si>
    <t>Magnitud  
II Trimestre</t>
  </si>
  <si>
    <t>AVANCE  ACTIVIDAD ACUMULADO</t>
  </si>
  <si>
    <t>Avance actividad programada</t>
  </si>
  <si>
    <t xml:space="preserve">Ejecución Vigencia </t>
  </si>
  <si>
    <t>% Ejecución</t>
  </si>
  <si>
    <t>AVANCE PRODUCTO ACUMULADO</t>
  </si>
  <si>
    <t>Avance producto programado</t>
  </si>
  <si>
    <t>Realizar documento de seguimiento al estado de  estudio y análisis de los instrumentos a celebrar y del seguimiento de los instrumentos vigentes</t>
  </si>
  <si>
    <t>Generar o actualizar documentos en el Sistema de Gestión de los Instrumentos de entrega en administración</t>
  </si>
  <si>
    <t>Realizar los diagnósticos prediales programados y demandados para la defensa, administración y sostenibilidad.</t>
  </si>
  <si>
    <t xml:space="preserve">Presentar un informe consolidado de los sistemas de información SIDEP - SIGDEP </t>
  </si>
  <si>
    <t>Generar productos de nuevo conocimiento mediante el Observatorio de Espacio Público ODEP</t>
  </si>
  <si>
    <t>Realizar la divulgación y apropiación social de los productos de nuevo conocimiento realizados por el ODEP</t>
  </si>
  <si>
    <t>Dar continuidad a la fase de maduración de la Oficina de Gestión de Proyectos Táctica</t>
  </si>
  <si>
    <t>Fortalecer y mejorar el tiempo de ejecución del SPI, los procesos, políticas y guías que rigen la gestión de servicios de TI</t>
  </si>
  <si>
    <t>Supervisar el funcionamiento de los servicios tecnológicos de la entidad</t>
  </si>
  <si>
    <t>Fortalecer las habilidades en la adopción de herramientas tecnológicas en la entidad</t>
  </si>
  <si>
    <t xml:space="preserve">Hacer seguimiento periódico a la gestión institucional precontractual, contractual y post contractual </t>
  </si>
  <si>
    <t>Establecer un esquema integral que permita la eficiencia en la gestión de defensa judicial y extrajudicial del DADEP en el marco del MGJP</t>
  </si>
  <si>
    <t>Implementar la mesa de ayuda jurídica</t>
  </si>
  <si>
    <t xml:space="preserve">Realizar el mantenimiento y seguimiento al Sistema de Gestión de la Entidad bajo el enfoque del modelo de MIPG. </t>
  </si>
  <si>
    <t>Realizar el fortalecimiento de los conocimientos del Modelo Integrado de Planeación y Gestión MIPG.</t>
  </si>
  <si>
    <t>Formular y ejecutar un Plan Estratégico de Comunicaciones</t>
  </si>
  <si>
    <t>Evaluar y contribuir al fortalecimiento del Sistema de Control interno de la entidad.</t>
  </si>
  <si>
    <t>Gestionar los procesos Contables del DADEP</t>
  </si>
  <si>
    <t>Gestionar los procesos Contables,  financieros y presupuestales.</t>
  </si>
  <si>
    <t>Realizar el seguimiento a la contratación a cargo de la Subdirección de Gestión Corporativa, para dar cumplimiento al Plan anual de adquisiciones.</t>
  </si>
  <si>
    <t>Realizar el seguimiento a la implementación de la gestión ambiental de la entidad.</t>
  </si>
  <si>
    <t>Desarrollar las acciones para dar cumplimiento a la normativa distrital y nacional en gestión documental</t>
  </si>
  <si>
    <t>Gestionar las accciones necesarias para gestionar los planes de Talento Humano.</t>
  </si>
  <si>
    <t>Realizar las actividades requeridas para la adecuada atención a la ciudadanía y la implementación de la Política Pública Distrital de Servicio a la Ciudadanía</t>
  </si>
  <si>
    <t xml:space="preserve">Identificar las acciones para el mejoramiento de la infraestructura física, dotacional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</si>
</sst>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#,##0,,,"/>
    <numFmt numFmtId="165" formatCode="#,##0;[Red]#,##0"/>
    <numFmt numFmtId="166" formatCode="&quot;$&quot;\ #,##0.00"/>
    <numFmt numFmtId="167" formatCode="&quot;$&quot;\ #,##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2"/>
      <name val="Arial"/>
      <family val="2"/>
    </font>
    <font>
      <sz val="12"/>
      <name val="Trebuchet MS"/>
      <family val="2"/>
    </font>
    <font>
      <b/>
      <sz val="26"/>
      <name val="Trebuchet MS"/>
      <family val="2"/>
    </font>
    <font>
      <b/>
      <sz val="11"/>
      <color theme="0"/>
      <name val="Museo Sans 300"/>
      <family val="3"/>
    </font>
    <font>
      <sz val="11"/>
      <color indexed="9"/>
      <name val="Museo Sans 300"/>
      <family val="3"/>
    </font>
    <font>
      <sz val="9"/>
      <name val="Museo Sans 300"/>
      <family val="3"/>
    </font>
    <font>
      <sz val="8"/>
      <name val="Calibri"/>
      <family val="2"/>
      <scheme val="minor"/>
    </font>
    <font>
      <b/>
      <sz val="11"/>
      <name val="Museo Sans 300"/>
      <family val="3"/>
    </font>
    <font>
      <sz val="11"/>
      <color theme="1"/>
      <name val="Museo Sans 300"/>
      <family val="3"/>
    </font>
    <font>
      <sz val="12"/>
      <name val="Museo Sans 300"/>
      <family val="3"/>
    </font>
    <font>
      <b/>
      <sz val="26"/>
      <name val="Museo Sans 300"/>
      <family val="3"/>
    </font>
    <font>
      <sz val="8"/>
      <color theme="1"/>
      <name val="Museo Sans 300"/>
      <family val="3"/>
    </font>
    <font>
      <sz val="11"/>
      <name val="Museo Sans 300"/>
      <family val="3"/>
    </font>
    <font>
      <sz val="8"/>
      <name val="Museo Sans 300"/>
      <family val="3"/>
    </font>
    <font>
      <sz val="11"/>
      <color theme="1"/>
      <name val="Museo Sans Condensed"/>
    </font>
    <font>
      <b/>
      <sz val="11"/>
      <color theme="0"/>
      <name val="Museo Sans Condensed"/>
    </font>
    <font>
      <sz val="11"/>
      <color indexed="9"/>
      <name val="Museo Sans Condensed"/>
    </font>
    <font>
      <b/>
      <sz val="11"/>
      <name val="Museo Sans Condensed"/>
    </font>
    <font>
      <sz val="11"/>
      <color theme="0"/>
      <name val="Museo Sans Condensed"/>
    </font>
    <font>
      <b/>
      <sz val="11"/>
      <color rgb="FFFFFFFF"/>
      <name val="Museo Sans Condensed"/>
    </font>
    <font>
      <sz val="11"/>
      <color theme="1"/>
      <name val="Museo sam"/>
    </font>
    <font>
      <b/>
      <sz val="11"/>
      <color theme="1"/>
      <name val="Museo sam"/>
    </font>
    <font>
      <sz val="10"/>
      <color theme="1"/>
      <name val="Museo Sans 300"/>
      <family val="3"/>
    </font>
    <font>
      <b/>
      <sz val="9"/>
      <name val="Museo Sans 300"/>
    </font>
    <font>
      <sz val="9"/>
      <name val="Museo Sans 300"/>
    </font>
    <font>
      <b/>
      <sz val="11"/>
      <color theme="1"/>
      <name val="Museo Sans 300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711BA"/>
        <bgColor indexed="64"/>
      </patternFill>
    </fill>
    <fill>
      <patternFill patternType="solid">
        <fgColor rgb="FFAC19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9" fillId="0" borderId="0" xfId="3" applyFont="1"/>
    <xf numFmtId="0" fontId="10" fillId="0" borderId="0" xfId="3" applyFont="1" applyAlignment="1">
      <alignment vertical="center"/>
    </xf>
    <xf numFmtId="0" fontId="7" fillId="2" borderId="2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/>
    </xf>
    <xf numFmtId="0" fontId="7" fillId="2" borderId="0" xfId="2" applyFont="1" applyFill="1" applyAlignment="1">
      <alignment vertical="center" wrapText="1"/>
    </xf>
    <xf numFmtId="0" fontId="9" fillId="0" borderId="1" xfId="3" applyFont="1" applyBorder="1" applyAlignment="1">
      <alignment horizontal="center" vertical="center"/>
    </xf>
    <xf numFmtId="14" fontId="9" fillId="0" borderId="1" xfId="3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 readingOrder="1"/>
    </xf>
    <xf numFmtId="0" fontId="4" fillId="0" borderId="1" xfId="0" applyFont="1" applyBorder="1" applyAlignment="1">
      <alignment horizontal="center" vertical="center" wrapText="1" readingOrder="1"/>
    </xf>
    <xf numFmtId="9" fontId="4" fillId="0" borderId="1" xfId="0" applyNumberFormat="1" applyFont="1" applyBorder="1" applyAlignment="1">
      <alignment horizontal="center" vertical="center" wrapText="1" readingOrder="1"/>
    </xf>
    <xf numFmtId="165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0" fontId="4" fillId="0" borderId="1" xfId="0" applyNumberFormat="1" applyFont="1" applyBorder="1" applyAlignment="1">
      <alignment horizontal="center" vertical="center" wrapText="1" readingOrder="1"/>
    </xf>
    <xf numFmtId="0" fontId="7" fillId="2" borderId="0" xfId="2" applyFont="1" applyFill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 readingOrder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left" vertical="center" wrapText="1"/>
    </xf>
    <xf numFmtId="0" fontId="16" fillId="0" borderId="0" xfId="0" applyFont="1"/>
    <xf numFmtId="0" fontId="15" fillId="2" borderId="0" xfId="2" applyFont="1" applyFill="1" applyAlignment="1">
      <alignment vertical="center" wrapText="1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/>
    </xf>
    <xf numFmtId="0" fontId="17" fillId="0" borderId="0" xfId="3" applyFont="1"/>
    <xf numFmtId="0" fontId="18" fillId="0" borderId="0" xfId="3" applyFont="1" applyAlignment="1">
      <alignment vertical="center"/>
    </xf>
    <xf numFmtId="0" fontId="17" fillId="0" borderId="1" xfId="3" applyFont="1" applyBorder="1" applyAlignment="1">
      <alignment horizontal="center" vertical="center"/>
    </xf>
    <xf numFmtId="14" fontId="17" fillId="0" borderId="1" xfId="3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9" fillId="0" borderId="0" xfId="0" applyFont="1"/>
    <xf numFmtId="0" fontId="22" fillId="0" borderId="0" xfId="0" applyFont="1"/>
    <xf numFmtId="0" fontId="25" fillId="2" borderId="0" xfId="2" applyFont="1" applyFill="1" applyAlignment="1">
      <alignment vertical="center" wrapText="1"/>
    </xf>
    <xf numFmtId="0" fontId="22" fillId="0" borderId="13" xfId="0" applyFont="1" applyBorder="1"/>
    <xf numFmtId="0" fontId="28" fillId="0" borderId="0" xfId="0" applyFont="1"/>
    <xf numFmtId="0" fontId="30" fillId="0" borderId="0" xfId="0" applyFont="1" applyAlignment="1">
      <alignment horizontal="center" vertical="center"/>
    </xf>
    <xf numFmtId="164" fontId="21" fillId="9" borderId="1" xfId="0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0" fontId="19" fillId="9" borderId="0" xfId="0" applyFont="1" applyFill="1"/>
    <xf numFmtId="0" fontId="20" fillId="9" borderId="0" xfId="0" applyFont="1" applyFill="1"/>
    <xf numFmtId="0" fontId="21" fillId="9" borderId="1" xfId="0" applyFont="1" applyFill="1" applyBorder="1" applyAlignment="1">
      <alignment horizontal="left" vertical="center" wrapText="1"/>
    </xf>
    <xf numFmtId="0" fontId="21" fillId="9" borderId="0" xfId="0" applyFont="1" applyFill="1"/>
    <xf numFmtId="14" fontId="21" fillId="9" borderId="4" xfId="0" applyNumberFormat="1" applyFont="1" applyFill="1" applyBorder="1" applyAlignment="1">
      <alignment horizontal="center" vertical="center" wrapText="1"/>
    </xf>
    <xf numFmtId="164" fontId="21" fillId="9" borderId="1" xfId="0" applyNumberFormat="1" applyFont="1" applyFill="1" applyBorder="1" applyAlignment="1">
      <alignment horizontal="left" vertical="center" wrapText="1"/>
    </xf>
    <xf numFmtId="164" fontId="21" fillId="9" borderId="4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/>
    </xf>
    <xf numFmtId="10" fontId="21" fillId="9" borderId="1" xfId="1" applyNumberFormat="1" applyFont="1" applyFill="1" applyBorder="1" applyAlignment="1">
      <alignment horizontal="center" vertical="center" wrapText="1"/>
    </xf>
    <xf numFmtId="10" fontId="21" fillId="9" borderId="1" xfId="1" applyNumberFormat="1" applyFont="1" applyFill="1" applyBorder="1" applyAlignment="1">
      <alignment horizontal="center" vertical="center" wrapText="1" readingOrder="1"/>
    </xf>
    <xf numFmtId="10" fontId="21" fillId="9" borderId="1" xfId="0" applyNumberFormat="1" applyFont="1" applyFill="1" applyBorder="1" applyAlignment="1">
      <alignment horizontal="center" vertical="center" wrapText="1"/>
    </xf>
    <xf numFmtId="10" fontId="21" fillId="9" borderId="1" xfId="0" applyNumberFormat="1" applyFont="1" applyFill="1" applyBorder="1" applyAlignment="1">
      <alignment horizontal="center" vertical="center" wrapText="1" readingOrder="1"/>
    </xf>
    <xf numFmtId="9" fontId="21" fillId="9" borderId="1" xfId="0" applyNumberFormat="1" applyFont="1" applyFill="1" applyBorder="1" applyAlignment="1">
      <alignment horizontal="center" vertical="center" wrapText="1"/>
    </xf>
    <xf numFmtId="9" fontId="21" fillId="9" borderId="1" xfId="0" applyNumberFormat="1" applyFont="1" applyFill="1" applyBorder="1" applyAlignment="1">
      <alignment horizontal="center" vertical="center" wrapText="1" readingOrder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13" fillId="12" borderId="25" xfId="0" applyFont="1" applyFill="1" applyBorder="1" applyAlignment="1">
      <alignment horizontal="center" vertical="center" wrapText="1"/>
    </xf>
    <xf numFmtId="0" fontId="13" fillId="12" borderId="26" xfId="0" applyFont="1" applyFill="1" applyBorder="1" applyAlignment="1">
      <alignment horizontal="center" vertical="center" wrapText="1"/>
    </xf>
    <xf numFmtId="166" fontId="21" fillId="9" borderId="1" xfId="4" applyNumberFormat="1" applyFont="1" applyFill="1" applyBorder="1" applyAlignment="1">
      <alignment horizontal="center" vertical="center" wrapText="1"/>
    </xf>
    <xf numFmtId="10" fontId="16" fillId="0" borderId="0" xfId="0" applyNumberFormat="1" applyFont="1"/>
    <xf numFmtId="167" fontId="33" fillId="0" borderId="0" xfId="0" applyNumberFormat="1" applyFont="1" applyAlignment="1">
      <alignment horizontal="center" vertical="center"/>
    </xf>
    <xf numFmtId="10" fontId="21" fillId="9" borderId="4" xfId="1" applyNumberFormat="1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left" vertical="center" wrapText="1"/>
    </xf>
    <xf numFmtId="166" fontId="21" fillId="9" borderId="1" xfId="4" applyNumberFormat="1" applyFont="1" applyFill="1" applyBorder="1" applyAlignment="1">
      <alignment horizontal="right" vertical="center" wrapText="1"/>
    </xf>
    <xf numFmtId="167" fontId="21" fillId="9" borderId="1" xfId="4" applyNumberFormat="1" applyFont="1" applyFill="1" applyBorder="1" applyAlignment="1">
      <alignment horizontal="right" vertical="center" wrapText="1"/>
    </xf>
    <xf numFmtId="10" fontId="21" fillId="9" borderId="0" xfId="1" applyNumberFormat="1" applyFont="1" applyFill="1" applyBorder="1" applyAlignment="1">
      <alignment horizontal="center" vertical="center" wrapText="1"/>
    </xf>
    <xf numFmtId="164" fontId="21" fillId="9" borderId="4" xfId="0" applyNumberFormat="1" applyFont="1" applyFill="1" applyBorder="1" applyAlignment="1">
      <alignment horizontal="justify" vertical="center" wrapText="1"/>
    </xf>
    <xf numFmtId="164" fontId="21" fillId="9" borderId="1" xfId="0" applyNumberFormat="1" applyFont="1" applyFill="1" applyBorder="1" applyAlignment="1">
      <alignment horizontal="justify" vertical="center" wrapText="1"/>
    </xf>
    <xf numFmtId="0" fontId="21" fillId="9" borderId="1" xfId="0" applyFont="1" applyFill="1" applyBorder="1" applyAlignment="1">
      <alignment horizontal="justify" vertical="center" wrapText="1"/>
    </xf>
    <xf numFmtId="14" fontId="21" fillId="9" borderId="1" xfId="0" applyNumberFormat="1" applyFont="1" applyFill="1" applyBorder="1" applyAlignment="1">
      <alignment horizontal="center" vertical="center" wrapText="1"/>
    </xf>
    <xf numFmtId="164" fontId="21" fillId="9" borderId="1" xfId="0" applyNumberFormat="1" applyFont="1" applyFill="1" applyBorder="1" applyAlignment="1">
      <alignment horizontal="center" vertical="center" wrapText="1"/>
    </xf>
    <xf numFmtId="164" fontId="21" fillId="9" borderId="1" xfId="0" applyNumberFormat="1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164" fontId="21" fillId="9" borderId="1" xfId="0" applyNumberFormat="1" applyFont="1" applyFill="1" applyBorder="1" applyAlignment="1">
      <alignment horizontal="justify" vertical="center" wrapText="1"/>
    </xf>
    <xf numFmtId="0" fontId="21" fillId="9" borderId="4" xfId="0" applyFont="1" applyFill="1" applyBorder="1" applyAlignment="1">
      <alignment horizontal="justify" vertical="center" wrapText="1"/>
    </xf>
    <xf numFmtId="0" fontId="21" fillId="9" borderId="5" xfId="0" applyFont="1" applyFill="1" applyBorder="1" applyAlignment="1">
      <alignment horizontal="justify" vertical="center" wrapText="1"/>
    </xf>
    <xf numFmtId="0" fontId="21" fillId="9" borderId="4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1" fillId="9" borderId="6" xfId="0" applyFont="1" applyFill="1" applyBorder="1" applyAlignment="1">
      <alignment horizontal="justify" vertical="center" wrapText="1"/>
    </xf>
    <xf numFmtId="164" fontId="21" fillId="9" borderId="4" xfId="0" applyNumberFormat="1" applyFont="1" applyFill="1" applyBorder="1" applyAlignment="1">
      <alignment horizontal="justify" vertical="center" wrapText="1"/>
    </xf>
    <xf numFmtId="164" fontId="21" fillId="9" borderId="6" xfId="0" applyNumberFormat="1" applyFont="1" applyFill="1" applyBorder="1" applyAlignment="1">
      <alignment horizontal="justify" vertical="center" wrapText="1"/>
    </xf>
    <xf numFmtId="164" fontId="21" fillId="9" borderId="5" xfId="0" applyNumberFormat="1" applyFont="1" applyFill="1" applyBorder="1" applyAlignment="1">
      <alignment horizontal="justify" vertical="center" wrapText="1"/>
    </xf>
    <xf numFmtId="0" fontId="21" fillId="9" borderId="6" xfId="0" applyFont="1" applyFill="1" applyBorder="1" applyAlignment="1">
      <alignment horizontal="left" vertical="center" wrapText="1"/>
    </xf>
    <xf numFmtId="164" fontId="21" fillId="9" borderId="4" xfId="0" applyNumberFormat="1" applyFont="1" applyFill="1" applyBorder="1" applyAlignment="1">
      <alignment horizontal="left" vertical="center" wrapText="1"/>
    </xf>
    <xf numFmtId="164" fontId="21" fillId="9" borderId="6" xfId="0" applyNumberFormat="1" applyFont="1" applyFill="1" applyBorder="1" applyAlignment="1">
      <alignment horizontal="left" vertical="center" wrapText="1"/>
    </xf>
    <xf numFmtId="164" fontId="21" fillId="9" borderId="5" xfId="0" applyNumberFormat="1" applyFont="1" applyFill="1" applyBorder="1" applyAlignment="1">
      <alignment horizontal="left" vertical="center" wrapText="1"/>
    </xf>
    <xf numFmtId="164" fontId="21" fillId="9" borderId="6" xfId="0" applyNumberFormat="1" applyFont="1" applyFill="1" applyBorder="1" applyAlignment="1">
      <alignment horizontal="center" vertical="center" wrapText="1"/>
    </xf>
    <xf numFmtId="164" fontId="21" fillId="9" borderId="5" xfId="0" applyNumberFormat="1" applyFont="1" applyFill="1" applyBorder="1" applyAlignment="1">
      <alignment horizontal="center" vertical="center" wrapText="1"/>
    </xf>
    <xf numFmtId="164" fontId="21" fillId="9" borderId="4" xfId="0" applyNumberFormat="1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23" fillId="8" borderId="10" xfId="2" applyFont="1" applyFill="1" applyBorder="1" applyAlignment="1">
      <alignment horizontal="left" vertical="center" wrapText="1" indent="1"/>
    </xf>
    <xf numFmtId="0" fontId="23" fillId="8" borderId="11" xfId="2" applyFont="1" applyFill="1" applyBorder="1" applyAlignment="1">
      <alignment horizontal="left" vertical="center" wrapText="1" indent="1"/>
    </xf>
    <xf numFmtId="0" fontId="23" fillId="8" borderId="12" xfId="2" applyFont="1" applyFill="1" applyBorder="1" applyAlignment="1">
      <alignment horizontal="left" vertical="center" wrapText="1" indent="1"/>
    </xf>
    <xf numFmtId="0" fontId="32" fillId="10" borderId="14" xfId="0" applyFont="1" applyFill="1" applyBorder="1" applyAlignment="1">
      <alignment horizontal="center" vertical="center" wrapText="1"/>
    </xf>
    <xf numFmtId="0" fontId="32" fillId="10" borderId="15" xfId="0" applyFont="1" applyFill="1" applyBorder="1" applyAlignment="1">
      <alignment horizontal="center" vertical="center" wrapText="1"/>
    </xf>
    <xf numFmtId="0" fontId="32" fillId="10" borderId="16" xfId="0" applyFont="1" applyFill="1" applyBorder="1" applyAlignment="1">
      <alignment horizontal="center" vertical="center" wrapText="1"/>
    </xf>
    <xf numFmtId="10" fontId="21" fillId="9" borderId="4" xfId="1" applyNumberFormat="1" applyFont="1" applyFill="1" applyBorder="1" applyAlignment="1">
      <alignment horizontal="center" vertical="center" wrapText="1"/>
    </xf>
    <xf numFmtId="10" fontId="21" fillId="9" borderId="5" xfId="1" applyNumberFormat="1" applyFont="1" applyFill="1" applyBorder="1" applyAlignment="1">
      <alignment horizontal="center" vertical="center" wrapText="1"/>
    </xf>
    <xf numFmtId="167" fontId="21" fillId="9" borderId="4" xfId="4" applyNumberFormat="1" applyFont="1" applyFill="1" applyBorder="1" applyAlignment="1">
      <alignment horizontal="right" vertical="center" wrapText="1"/>
    </xf>
    <xf numFmtId="167" fontId="21" fillId="9" borderId="6" xfId="4" applyNumberFormat="1" applyFont="1" applyFill="1" applyBorder="1" applyAlignment="1">
      <alignment horizontal="right" vertical="center" wrapText="1"/>
    </xf>
    <xf numFmtId="166" fontId="21" fillId="9" borderId="4" xfId="4" applyNumberFormat="1" applyFont="1" applyFill="1" applyBorder="1" applyAlignment="1">
      <alignment horizontal="center" vertical="center" wrapText="1"/>
    </xf>
    <xf numFmtId="166" fontId="21" fillId="9" borderId="6" xfId="4" applyNumberFormat="1" applyFont="1" applyFill="1" applyBorder="1" applyAlignment="1">
      <alignment horizontal="center" vertical="center" wrapText="1"/>
    </xf>
    <xf numFmtId="0" fontId="32" fillId="13" borderId="20" xfId="0" applyFont="1" applyFill="1" applyBorder="1" applyAlignment="1">
      <alignment horizontal="center" vertical="center" wrapText="1"/>
    </xf>
    <xf numFmtId="0" fontId="32" fillId="13" borderId="18" xfId="0" applyFont="1" applyFill="1" applyBorder="1" applyAlignment="1">
      <alignment horizontal="center" vertical="center" wrapText="1"/>
    </xf>
    <xf numFmtId="0" fontId="32" fillId="13" borderId="21" xfId="0" applyFont="1" applyFill="1" applyBorder="1" applyAlignment="1">
      <alignment horizontal="center" vertical="center" wrapText="1"/>
    </xf>
    <xf numFmtId="0" fontId="32" fillId="12" borderId="17" xfId="0" applyFont="1" applyFill="1" applyBorder="1" applyAlignment="1">
      <alignment horizontal="center" vertical="center" wrapText="1"/>
    </xf>
    <xf numFmtId="0" fontId="32" fillId="12" borderId="18" xfId="0" applyFont="1" applyFill="1" applyBorder="1" applyAlignment="1">
      <alignment horizontal="center" vertical="center" wrapText="1"/>
    </xf>
    <xf numFmtId="0" fontId="32" fillId="12" borderId="19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center" vertical="center" wrapText="1"/>
    </xf>
    <xf numFmtId="0" fontId="31" fillId="6" borderId="15" xfId="0" applyFont="1" applyFill="1" applyBorder="1" applyAlignment="1">
      <alignment horizontal="center" vertical="center" wrapText="1"/>
    </xf>
    <xf numFmtId="0" fontId="31" fillId="13" borderId="15" xfId="0" applyFont="1" applyFill="1" applyBorder="1" applyAlignment="1">
      <alignment horizontal="center" vertical="center" wrapText="1"/>
    </xf>
    <xf numFmtId="0" fontId="31" fillId="13" borderId="16" xfId="0" applyFont="1" applyFill="1" applyBorder="1" applyAlignment="1">
      <alignment horizontal="center" vertical="center" wrapText="1"/>
    </xf>
    <xf numFmtId="167" fontId="21" fillId="9" borderId="5" xfId="4" applyNumberFormat="1" applyFont="1" applyFill="1" applyBorder="1" applyAlignment="1">
      <alignment horizontal="right" vertical="center" wrapText="1"/>
    </xf>
    <xf numFmtId="166" fontId="21" fillId="9" borderId="5" xfId="4" applyNumberFormat="1" applyFont="1" applyFill="1" applyBorder="1" applyAlignment="1">
      <alignment horizontal="center" vertical="center" wrapText="1"/>
    </xf>
    <xf numFmtId="166" fontId="21" fillId="9" borderId="4" xfId="4" applyNumberFormat="1" applyFont="1" applyFill="1" applyBorder="1" applyAlignment="1">
      <alignment horizontal="right" vertical="center" wrapText="1"/>
    </xf>
    <xf numFmtId="166" fontId="21" fillId="9" borderId="6" xfId="4" applyNumberFormat="1" applyFont="1" applyFill="1" applyBorder="1" applyAlignment="1">
      <alignment horizontal="right" vertical="center" wrapText="1"/>
    </xf>
    <xf numFmtId="166" fontId="21" fillId="9" borderId="5" xfId="4" applyNumberFormat="1" applyFont="1" applyFill="1" applyBorder="1" applyAlignment="1">
      <alignment horizontal="right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11" fillId="3" borderId="3" xfId="2" applyFont="1" applyFill="1" applyBorder="1" applyAlignment="1">
      <alignment horizontal="left" vertical="center" wrapText="1" indent="1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</cellXfs>
  <cellStyles count="5">
    <cellStyle name="Moneda" xfId="4" builtinId="4"/>
    <cellStyle name="Normal" xfId="0" builtinId="0"/>
    <cellStyle name="Normal 3" xfId="3" xr:uid="{00000000-0005-0000-0000-000002000000}"/>
    <cellStyle name="Normal_Fac 17 - 001" xfId="2" xr:uid="{00000000-0005-0000-0000-000003000000}"/>
    <cellStyle name="Porcentaje" xfId="1" builtinId="5"/>
  </cellStyles>
  <dxfs count="0"/>
  <tableStyles count="0" defaultTableStyle="TableStyleMedium2" defaultPivotStyle="PivotStyleLight16"/>
  <colors>
    <mruColors>
      <color rgb="FFC711BA"/>
      <color rgb="FF00206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4.emf"/><Relationship Id="rId4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69850</xdr:rowOff>
    </xdr:from>
    <xdr:ext cx="7372349" cy="10173350"/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36D129BF-F4B5-4B9F-ADDE-331C80401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850"/>
          <a:ext cx="7372349" cy="10173350"/>
        </a:xfrm>
        <a:prstGeom prst="rect">
          <a:avLst/>
        </a:prstGeom>
      </xdr:spPr>
    </xdr:pic>
    <xdr:clientData/>
  </xdr:oneCellAnchor>
  <xdr:twoCellAnchor>
    <xdr:from>
      <xdr:col>0</xdr:col>
      <xdr:colOff>514806</xdr:colOff>
      <xdr:row>11</xdr:row>
      <xdr:rowOff>133802</xdr:rowOff>
    </xdr:from>
    <xdr:to>
      <xdr:col>8</xdr:col>
      <xdr:colOff>673100</xdr:colOff>
      <xdr:row>29</xdr:row>
      <xdr:rowOff>95251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FB98C4E-59B7-41B2-9F5C-63BA92C77024}"/>
            </a:ext>
          </a:extLst>
        </xdr:cNvPr>
        <xdr:cNvGrpSpPr/>
      </xdr:nvGrpSpPr>
      <xdr:grpSpPr>
        <a:xfrm>
          <a:off x="514806" y="2229302"/>
          <a:ext cx="6254294" cy="3390449"/>
          <a:chOff x="717404" y="262458"/>
          <a:chExt cx="6266501" cy="339362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E23E18D-6C52-43D3-BE4A-A3BD87981672}"/>
              </a:ext>
            </a:extLst>
          </xdr:cNvPr>
          <xdr:cNvGrpSpPr/>
        </xdr:nvGrpSpPr>
        <xdr:grpSpPr>
          <a:xfrm>
            <a:off x="3541850" y="2412898"/>
            <a:ext cx="3442055" cy="1243188"/>
            <a:chOff x="3214724" y="-2272883"/>
            <a:chExt cx="3351186" cy="1333997"/>
          </a:xfrm>
        </xdr:grpSpPr>
        <xdr:sp macro="" textlink="">
          <xdr:nvSpPr>
            <xdr:cNvPr id="6" name="Cuadro de texto 2">
              <a:extLst>
                <a:ext uri="{FF2B5EF4-FFF2-40B4-BE49-F238E27FC236}">
                  <a16:creationId xmlns:a16="http://schemas.microsoft.com/office/drawing/2014/main" id="{DDF5A52C-3D3D-4A1A-9A3B-9020B949AE6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4724" y="-2272883"/>
              <a:ext cx="1969828" cy="1143425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algn="r"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solidFill>
                    <a:srgbClr val="F7B325"/>
                  </a:solidFill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Código SG/MIPG 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algn="r"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solidFill>
                    <a:srgbClr val="F7B325"/>
                  </a:solidFill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Vigencia desde 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 algn="r"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solidFill>
                    <a:srgbClr val="F7B325"/>
                  </a:solidFill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Versión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7" name="Cuadro de texto 2">
              <a:extLst>
                <a:ext uri="{FF2B5EF4-FFF2-40B4-BE49-F238E27FC236}">
                  <a16:creationId xmlns:a16="http://schemas.microsoft.com/office/drawing/2014/main" id="{1F46039E-FDB1-4DA7-AF61-48F4CDB867D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159775" y="-2244649"/>
              <a:ext cx="1406135" cy="1305763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127-PPPDE-14  </a:t>
              </a:r>
            </a:p>
            <a:p>
              <a:pPr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31/01/2022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pPr>
                <a:lnSpc>
                  <a:spcPts val="1400"/>
                </a:lnSpc>
                <a:spcAft>
                  <a:spcPts val="800"/>
                </a:spcAft>
              </a:pPr>
              <a:r>
                <a:rPr lang="es-CO" sz="1600">
                  <a:effectLst/>
                  <a:latin typeface="Museo Sans Condensed" panose="02000000000000000000" pitchFamily="2" charset="0"/>
                  <a:ea typeface="Calibri" panose="020F0502020204030204" pitchFamily="34" charset="0"/>
                  <a:cs typeface="Calibri" panose="020F0502020204030204" pitchFamily="34" charset="0"/>
                </a:rPr>
                <a:t>1</a:t>
              </a:r>
              <a:endParaRPr lang="es-CO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C02C4F6E-4137-4829-BA83-6F4B4A10D1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404" y="262458"/>
            <a:ext cx="3963314" cy="32094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4900"/>
              </a:lnSpc>
              <a:spcAft>
                <a:spcPts val="0"/>
              </a:spcAft>
            </a:pPr>
            <a:r>
              <a:rPr lang="es-CO" sz="3800" b="1">
                <a:solidFill>
                  <a:srgbClr val="7F7F7F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PLAN DE</a:t>
            </a:r>
            <a:endParaRPr lang="es-CO" sz="4800" b="1">
              <a:solidFill>
                <a:srgbClr val="AA1023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ts val="4900"/>
              </a:lnSpc>
              <a:spcAft>
                <a:spcPts val="0"/>
              </a:spcAft>
            </a:pPr>
            <a:r>
              <a:rPr lang="es-CO" sz="4800" b="1">
                <a:solidFill>
                  <a:srgbClr val="AA1023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ACCIÓN</a:t>
            </a:r>
            <a:r>
              <a:rPr lang="es-CO" sz="4800" b="1" baseline="0">
                <a:solidFill>
                  <a:srgbClr val="AA1023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INSTITUCIONAL </a:t>
            </a:r>
            <a:r>
              <a:rPr lang="es-CO" sz="4800" b="1">
                <a:solidFill>
                  <a:srgbClr val="AA1023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DADEP -</a:t>
            </a:r>
          </a:p>
          <a:p>
            <a:pPr algn="l">
              <a:lnSpc>
                <a:spcPts val="4900"/>
              </a:lnSpc>
              <a:spcAft>
                <a:spcPts val="0"/>
              </a:spcAft>
            </a:pPr>
            <a:r>
              <a:rPr lang="es-CO" sz="4800" b="1">
                <a:solidFill>
                  <a:srgbClr val="BF9000"/>
                </a:solidFill>
                <a:effectLst/>
                <a:latin typeface="Museo Sans Condensed" panose="020000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2022</a:t>
            </a:r>
            <a:endParaRPr lang="es-C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376646</xdr:colOff>
      <xdr:row>31</xdr:row>
      <xdr:rowOff>50801</xdr:rowOff>
    </xdr:from>
    <xdr:to>
      <xdr:col>8</xdr:col>
      <xdr:colOff>262346</xdr:colOff>
      <xdr:row>34</xdr:row>
      <xdr:rowOff>127001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27534C56-0C7E-4A6F-8DA3-20EF15B730A7}"/>
            </a:ext>
          </a:extLst>
        </xdr:cNvPr>
        <xdr:cNvSpPr txBox="1">
          <a:spLocks noChangeArrowheads="1"/>
        </xdr:cNvSpPr>
      </xdr:nvSpPr>
      <xdr:spPr bwMode="auto">
        <a:xfrm>
          <a:off x="1138646" y="5759451"/>
          <a:ext cx="5219700" cy="628650"/>
        </a:xfrm>
        <a:prstGeom prst="rect">
          <a:avLst/>
        </a:prstGeom>
        <a:noFill/>
        <a:ln w="9525">
          <a:noFill/>
          <a:miter lim="800000"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2600" b="1">
              <a:solidFill>
                <a:srgbClr val="F7B325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Proceso</a:t>
          </a:r>
          <a:r>
            <a:rPr lang="es-CO" sz="2600">
              <a:solidFill>
                <a:srgbClr val="F7B325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CO" sz="2200">
              <a:solidFill>
                <a:srgbClr val="262626"/>
              </a:solidFill>
              <a:effectLst/>
              <a:latin typeface="Museo Sans Condensed" panose="020000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Direccionamiento Estratégico 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74413</xdr:colOff>
      <xdr:row>0</xdr:row>
      <xdr:rowOff>36888</xdr:rowOff>
    </xdr:from>
    <xdr:to>
      <xdr:col>1</xdr:col>
      <xdr:colOff>1056678</xdr:colOff>
      <xdr:row>4</xdr:row>
      <xdr:rowOff>48215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A90C42-B422-42F1-A776-AB4FDFEB7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33" t="3761" r="18082" b="13202"/>
        <a:stretch>
          <a:fillRect/>
        </a:stretch>
      </xdr:blipFill>
      <xdr:spPr bwMode="auto">
        <a:xfrm>
          <a:off x="178593" y="36888"/>
          <a:ext cx="982265" cy="124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1235274</xdr:colOff>
      <xdr:row>1</xdr:row>
      <xdr:rowOff>29766</xdr:rowOff>
    </xdr:from>
    <xdr:to>
      <xdr:col>6</xdr:col>
      <xdr:colOff>1232648</xdr:colOff>
      <xdr:row>3</xdr:row>
      <xdr:rowOff>347382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215A773-DCCD-493D-B7AE-A69AB701AB88}"/>
            </a:ext>
          </a:extLst>
        </xdr:cNvPr>
        <xdr:cNvSpPr/>
      </xdr:nvSpPr>
      <xdr:spPr>
        <a:xfrm>
          <a:off x="1336127" y="130619"/>
          <a:ext cx="8928462" cy="1079616"/>
        </a:xfrm>
        <a:prstGeom prst="roundRect">
          <a:avLst/>
        </a:prstGeom>
        <a:ln w="19050">
          <a:solidFill>
            <a:srgbClr val="AC1925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3600" b="0">
              <a:solidFill>
                <a:srgbClr val="AC1925"/>
              </a:solidFill>
              <a:latin typeface="Museo Sans Condensed" panose="02000000000000000000" pitchFamily="2" charset="0"/>
            </a:rPr>
            <a:t>PLAN DE ACCIÓN</a:t>
          </a:r>
          <a:r>
            <a:rPr lang="es-CO" sz="3600" b="0" baseline="0">
              <a:solidFill>
                <a:srgbClr val="AC1925"/>
              </a:solidFill>
              <a:latin typeface="Museo Sans Condensed" panose="02000000000000000000" pitchFamily="2" charset="0"/>
            </a:rPr>
            <a:t> INSTITUCIONAL 2024                            </a:t>
          </a:r>
          <a:endParaRPr lang="es-CO" sz="4000" b="0" baseline="0">
            <a:solidFill>
              <a:srgbClr val="AC1925"/>
            </a:solidFill>
            <a:latin typeface="Museo Sans Condensed" panose="02000000000000000000" pitchFamily="2" charset="0"/>
          </a:endParaRPr>
        </a:p>
        <a:p>
          <a:pPr algn="ctr"/>
          <a:r>
            <a:rPr lang="es-CO" sz="1600" b="0" baseline="0">
              <a:solidFill>
                <a:srgbClr val="AC1925"/>
              </a:solidFill>
              <a:latin typeface="Museo Sans Condensed" panose="02000000000000000000" pitchFamily="2" charset="0"/>
            </a:rPr>
            <a:t>Departamento Administrativo de la Defensoría del Espacio Público - DADEP</a:t>
          </a:r>
        </a:p>
      </xdr:txBody>
    </xdr:sp>
    <xdr:clientData/>
  </xdr:twoCellAnchor>
  <xdr:twoCellAnchor editAs="oneCell">
    <xdr:from>
      <xdr:col>4</xdr:col>
      <xdr:colOff>711727</xdr:colOff>
      <xdr:row>43</xdr:row>
      <xdr:rowOff>82020</xdr:rowOff>
    </xdr:from>
    <xdr:to>
      <xdr:col>4</xdr:col>
      <xdr:colOff>1252801</xdr:colOff>
      <xdr:row>44</xdr:row>
      <xdr:rowOff>176476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D14F20-CD9E-4C42-BA71-D6AE8FE28D16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98165" y="28811801"/>
          <a:ext cx="541074" cy="284956"/>
        </a:xfrm>
        <a:prstGeom prst="rect">
          <a:avLst/>
        </a:prstGeom>
      </xdr:spPr>
    </xdr:pic>
    <xdr:clientData/>
  </xdr:twoCellAnchor>
  <xdr:twoCellAnchor>
    <xdr:from>
      <xdr:col>4</xdr:col>
      <xdr:colOff>726281</xdr:colOff>
      <xdr:row>44</xdr:row>
      <xdr:rowOff>178594</xdr:rowOff>
    </xdr:from>
    <xdr:to>
      <xdr:col>4</xdr:col>
      <xdr:colOff>1007586</xdr:colOff>
      <xdr:row>46</xdr:row>
      <xdr:rowOff>23178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DD548291-38AF-96FE-73EB-0F7B92F8E3DF}"/>
                </a:ext>
              </a:extLst>
            </xdr14:cNvPr>
            <xdr14:cNvContentPartPr/>
          </xdr14:nvContentPartPr>
          <xdr14:nvPr macro=""/>
          <xdr14:xfrm>
            <a:off x="7441406" y="27551063"/>
            <a:ext cx="281305" cy="23749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DD548291-38AF-96FE-73EB-0F7B92F8E3DF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32459" y="27542135"/>
              <a:ext cx="298842" cy="25498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381000</xdr:colOff>
      <xdr:row>45</xdr:row>
      <xdr:rowOff>154781</xdr:rowOff>
    </xdr:from>
    <xdr:to>
      <xdr:col>4</xdr:col>
      <xdr:colOff>544195</xdr:colOff>
      <xdr:row>47</xdr:row>
      <xdr:rowOff>44450</xdr:rowOff>
    </xdr:to>
    <xdr:pic>
      <xdr:nvPicPr>
        <xdr:cNvPr id="3" name="Imagen 2" descr="Imagen que contiene Flecha&#10;&#10;Descripción generada automáticamente">
          <a:extLst>
            <a:ext uri="{FF2B5EF4-FFF2-40B4-BE49-F238E27FC236}">
              <a16:creationId xmlns:a16="http://schemas.microsoft.com/office/drawing/2014/main" id="{6CE311E7-7A2D-2540-788A-36A2F2EAF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27717750"/>
          <a:ext cx="163195" cy="28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1702</xdr:colOff>
      <xdr:row>1</xdr:row>
      <xdr:rowOff>71438</xdr:rowOff>
    </xdr:from>
    <xdr:to>
      <xdr:col>2</xdr:col>
      <xdr:colOff>595312</xdr:colOff>
      <xdr:row>3</xdr:row>
      <xdr:rowOff>357188</xdr:rowOff>
    </xdr:to>
    <xdr:pic>
      <xdr:nvPicPr>
        <xdr:cNvPr id="3" name="Imagen 2" descr="Descripción: Descripción: Descripción: PROCEDIMIENTO-03.png">
          <a:extLst>
            <a:ext uri="{FF2B5EF4-FFF2-40B4-BE49-F238E27FC236}">
              <a16:creationId xmlns:a16="http://schemas.microsoft.com/office/drawing/2014/main" id="{D3D6EE16-66FA-4991-ADDA-BA22B26056A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19" t="6877" r="16673" b="11517"/>
        <a:stretch/>
      </xdr:blipFill>
      <xdr:spPr bwMode="auto">
        <a:xfrm>
          <a:off x="108858" y="166688"/>
          <a:ext cx="1391329" cy="1047750"/>
        </a:xfrm>
        <a:prstGeom prst="roundRect">
          <a:avLst>
            <a:gd name="adj" fmla="val 4167"/>
          </a:avLst>
        </a:prstGeom>
        <a:solidFill>
          <a:srgbClr val="FFFFFF"/>
        </a:solidFill>
        <a:ln w="19050" cap="sq" cmpd="sng" algn="ctr">
          <a:solidFill>
            <a:srgbClr val="002060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678657</xdr:colOff>
      <xdr:row>1</xdr:row>
      <xdr:rowOff>35719</xdr:rowOff>
    </xdr:from>
    <xdr:to>
      <xdr:col>33</xdr:col>
      <xdr:colOff>797718</xdr:colOff>
      <xdr:row>4</xdr:row>
      <xdr:rowOff>1702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E5A5FA11-0648-4718-B9D5-4D67B85531E3}"/>
            </a:ext>
          </a:extLst>
        </xdr:cNvPr>
        <xdr:cNvSpPr/>
      </xdr:nvSpPr>
      <xdr:spPr>
        <a:xfrm>
          <a:off x="1583532" y="130969"/>
          <a:ext cx="29860874" cy="1108983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800" b="1" baseline="0">
              <a:solidFill>
                <a:srgbClr val="002060"/>
              </a:solidFill>
              <a:latin typeface="Museo Sans Condensed" panose="02000000000000000000" pitchFamily="2" charset="0"/>
            </a:rPr>
            <a:t>FORMATO</a:t>
          </a:r>
        </a:p>
        <a:p>
          <a:pPr algn="ctr"/>
          <a:r>
            <a:rPr lang="es-CO" sz="2800" b="1" baseline="0">
              <a:solidFill>
                <a:srgbClr val="002060"/>
              </a:solidFill>
              <a:latin typeface="Museo Sans Condensed" panose="02000000000000000000" pitchFamily="2" charset="0"/>
            </a:rPr>
            <a:t>ACCIÓN INSTITUCIONAL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0-05T17:12:36.31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574 205 992,'3'8'1,"-3"-6"23</inkml:trace>
  <inkml:trace contextRef="#ctx0" brushRef="#br0" timeOffset="345.409">570 203 992,'0'0'128,"0"0"1,1 0-1,-1 0 0,0 0 1,0 0-1,0 0 0,0 0 0,1 0 1,-1 0-1,0 0 0,0 0 1,0 0-1,0 0 0,0 0 1,1 0-1,-1 0 0,0-1 1,0 1-1,0 0 0,0 0 1,0 0-1,1 0 0,-1 0 1,0 0-1,0 0 0,0 0 1,1-1-1,-1 1 0,0 0 0,0 0 1,0 0-1,0-1 0,0 1 1,0 0-1,0 0 0,0 0 1,0 0-1,0 0 0,0-1 1,0 1-1,-1-11 4106,0 2-4788,1 2-4859,5-2 3792,-2 4 114</inkml:trace>
  <inkml:trace contextRef="#ctx0" brushRef="#br0" timeOffset="2125.11">785 1 1080,'-106'51'954,"65"-33"-609,15-6-49,-214 93 3321,169-81-2204,-7 3 854,77-26-2182,0-1 0,1 0 1,-1 1-1,0-1 1,1 0-1,-1 1 0,0-1 1,1 0-1,-1 1 1,1-1-1,-1 1 0,1-1 1,-1 1-1,1 0 1,-1-1-1,1 1 0,-1 0 1,1 0-1,0 0 1,-1 1-1,1-2-80,0 0 0,0 0 1,0 0-1,0 0 0,0 1 0,0-1 1,0 0-1,1 0 0,-1 1 0,0-1 1,0 0-1,0 0 0,0 0 0,0 0 1,0 0-1,1 0 0,-1 1 0,0-1 1,0 0-1,0 0 0,0 0 0,1 0 1,-1 0-1,0 0 0,0 0 0,0 0 1,6 2 72,2-2-73,0 1-1,1-2 1,-1 1 0,0-1-1,0-1 1,10-2 0,10-3-7,7 2-90,47-1 0,-82 6 87,0 0-1,1 0 1,-1 0 0,0 0 0,1 0 0,-1 0 0,1 1 0,-1-1-1,0 0 1,1 0 0,-1 0 0,0 0 0,1 0 0,-1 0 0,1 1 0,-1-1 1,0 0 1,0 1 0,0-1 0,0 0 0,0 0 0,0 0-1,0 0 1,0 0 0,0 0 0,0 0 0,0 1 0,0-1-1,0 0 1,0 0 0,0 0 0,0 1 0,0-1 0,0 0-1,0 0 1,0 0 0,0 0 0,0 0 0,0 0 0,0 0-1,0 1 1,0-1 0,0 0 0,-1 0 0,-8 10-73,9-9 80,-18 14-23,-37 23-1,3-3 127,26-15 11,-45 23 1,-32 7 456,82-40-333,13-6-182,-55 27 857,61-30-812,-6 3 180,7-3-92,4-1 81,19-6-152,-1-2 1,28-14-1,-26 10-58,36-10 1,-44 17-60,34-7-18,-31 8-12,-18 3 6,0 2-32,-1 0 43,1 0-1,-1 0 1,1-1 0,-1 1-1,1 0 1,-1 0-1,1-1 1,-1 1 0,0-1-1,0 1 1,1-1-1,-2 1 1,1 0 4,-2 1-5,-29 18-45,27-18 65,1 0 0,0 0 0,-1 0 0,0-1 0,-6 2 0,10-3 229,6-3-32,5-3-189,1 0 0,-1 1 0,1 1 0,19-5 0,83-28-703,-113 37 669,1 0 0,-1 0 1,0 0-1,0 0 1,0 0-1,0 0 0,1 0 1,-1 0-1,0 0 1,0 0-1,0 0 1,0 0-1,1 0 0,-1 0 1,0 0-1,0 0 1,0 0-1,1 0 0,-1 0 1,0 0-1,0 0 1,0 0-1,0 0 1,1 0-1,-1 0 0,-2 4-44,-6 6 87,-5-1 30,1 0 0,-23 11 1,30-17 130,7-6-11,10-3-111,45-19-85,-5 2-314,-51 23 328,6-3-115,-1 0 0,9-6-1,-15 8 54,-1 2-21,-5 5 87,0-1 0,-1 1 0,-9 5 0,5-4 12,3-1 33,5-4 53,0 0-1,-6 3 0,10-5-41,0 0-1,1 0 1,-1 0 0,0 0-1,0 0 1,2 1-1,5-1 43,31-4-394,69-17 0,-62 10-605,-37 10 571,-7 1 151,0 0 0,0-1 0,1 1 1,2-2-1,-4 2 145,-1 0 1,1 0-1,-1-1 1,1 1 0,-1 0-1,1-1 1,-1 1-1,0-1 1,1 1-1,-1 0 1,0-1-1,1 1 1,-1-1-1,0 1 1,1-1 0,-1 0-1,1 1 1,-1-1-1,0 1 1,0-1-1,0 1 1,1-2-1,-1 0 31,0 0 0,1-1-1,-1 1 1,1 0-1,-1 0 1,1 0 0,0 0-1,0 1 1,0-1-1,0 0 1,0 0 0,0 0-1,0 0 1,1 1-1,-1-1 1,0 1 0,1 0-1,-1-1 1,1 1-1,-1 0 1,4-2 0,18-12 319,-2-2 0,39-37 0,-56 50-299,-1 0 1,0 0-1,0 1 1,0-1-1,-1-1 1,1 1-1,-1 0 0,3-7 1,-5 10 9,0 0 0,0 1 0,1-1 0,-1 1 0,0-1 0,0 0 1,0 1-1,0-1 0,0 0 0,0 1 0,0-1 0,0 1 0,0-1 0,0 0 0,0 1 0,0-1 0,0 0 1,0 1-1,0-1 0,-1 0 0,1 0 0,-1 1-1,1-1 1,-1 0 0,1 1 0,-1 0-1,0-1 1,1 0 0,-1 1 0,1 0 0,-1 0-1,1-1 1,-1 1 0,0-1 0,1 1-1,-2 0 1,1 0 9,-1 0-1,1-1 0,-1 1 0,1 0 1,-1 1-1,1-1 0,0 0 0,-1 0 1,1 0-1,-1 1 0,1 0 0,-1-1 1,-1 2-1,-3 2 174,-9 7 0,10-7-150,-6 5 142,1 0 0,0 1 0,0 1 1,1 0-1,-11 16 0,-33 66 579,30-51-502,15-27-137,0 0 0,-9 32 0,-5 34-121,21-75-66,-2 5-491,-1 15 0,3-21 21,1-1 0,0 0 0,0 0-1,0 0 1,1 0 0,-1 0 0,2 6 0,1-2-1136,0-2-5088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view="pageBreakPreview" topLeftCell="A9" zoomScaleNormal="100" zoomScaleSheetLayoutView="100" workbookViewId="0">
      <selection activeCell="F56" sqref="F56"/>
    </sheetView>
  </sheetViews>
  <sheetFormatPr baseColWidth="10" defaultRowHeight="15"/>
  <cols>
    <col min="9" max="9" width="11.140625" customWidth="1"/>
    <col min="10" max="10" width="9.140625" customWidth="1"/>
  </cols>
  <sheetData/>
  <pageMargins left="0" right="0" top="0" bottom="0" header="0" footer="0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V47"/>
  <sheetViews>
    <sheetView showGridLines="0" tabSelected="1" view="pageBreakPreview" zoomScale="74" zoomScaleNormal="80" zoomScaleSheetLayoutView="74" workbookViewId="0">
      <pane ySplit="9" topLeftCell="A10" activePane="bottomLeft" state="frozenSplit"/>
      <selection pane="bottomLeft" activeCell="B8" sqref="B8:B9"/>
    </sheetView>
  </sheetViews>
  <sheetFormatPr baseColWidth="10" defaultColWidth="11.42578125" defaultRowHeight="15"/>
  <cols>
    <col min="1" max="1" width="1.5703125" style="35" customWidth="1"/>
    <col min="2" max="3" width="40.5703125" style="35" customWidth="1"/>
    <col min="4" max="4" width="24.28515625" style="35" customWidth="1"/>
    <col min="5" max="5" width="19.5703125" style="35" customWidth="1"/>
    <col min="6" max="6" width="34.140625" style="35" customWidth="1"/>
    <col min="7" max="9" width="23.7109375" style="35" customWidth="1"/>
    <col min="10" max="10" width="40.7109375" style="43" customWidth="1"/>
    <col min="11" max="14" width="23.7109375" style="35" customWidth="1"/>
    <col min="15" max="23" width="20.42578125" style="35" customWidth="1"/>
    <col min="24" max="24" width="18.7109375" style="35" customWidth="1"/>
    <col min="25" max="25" width="16.140625" style="35" customWidth="1"/>
    <col min="26" max="26" width="17.42578125" style="35" customWidth="1"/>
    <col min="27" max="35" width="23.7109375" style="35" customWidth="1"/>
    <col min="36" max="16384" width="11.42578125" style="35"/>
  </cols>
  <sheetData>
    <row r="1" spans="1:230" ht="7.5" customHeight="1">
      <c r="A1" s="33"/>
      <c r="B1" s="33"/>
      <c r="C1" s="33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AD1" s="36"/>
      <c r="AE1" s="36"/>
      <c r="AF1" s="36"/>
      <c r="AG1" s="36"/>
      <c r="AH1" s="36"/>
      <c r="AI1" s="36"/>
      <c r="AJ1" s="36"/>
      <c r="AK1" s="36"/>
      <c r="AL1" s="33"/>
      <c r="AM1" s="33"/>
      <c r="AN1" s="33"/>
      <c r="AO1" s="33"/>
      <c r="AP1" s="33"/>
      <c r="AQ1" s="33"/>
      <c r="AR1" s="33"/>
      <c r="AS1" s="33"/>
      <c r="AT1" s="33"/>
      <c r="AU1" s="33"/>
      <c r="BC1" s="37"/>
      <c r="BD1" s="37"/>
      <c r="BE1" s="37"/>
      <c r="BF1" s="37"/>
      <c r="BG1" s="37"/>
      <c r="BH1" s="37"/>
      <c r="BI1" s="38"/>
      <c r="BJ1" s="38"/>
      <c r="BK1" s="38"/>
      <c r="BL1" s="38"/>
      <c r="BM1" s="38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40"/>
    </row>
    <row r="2" spans="1:230" ht="30" customHeight="1">
      <c r="A2" s="111"/>
      <c r="B2" s="111"/>
      <c r="C2" s="111"/>
      <c r="D2" s="111"/>
      <c r="E2" s="36"/>
      <c r="F2" s="36"/>
      <c r="G2" s="36"/>
      <c r="H2" s="41" t="s">
        <v>4</v>
      </c>
      <c r="I2" s="41" t="s">
        <v>98</v>
      </c>
      <c r="J2" s="34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40"/>
    </row>
    <row r="3" spans="1:230" ht="30" customHeight="1">
      <c r="A3" s="111"/>
      <c r="B3" s="111"/>
      <c r="C3" s="111"/>
      <c r="D3" s="111"/>
      <c r="E3" s="36"/>
      <c r="F3" s="36"/>
      <c r="G3" s="36"/>
      <c r="H3" s="41" t="s">
        <v>5</v>
      </c>
      <c r="I3" s="41">
        <v>1</v>
      </c>
      <c r="J3" s="34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Z3" s="81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40"/>
    </row>
    <row r="4" spans="1:230" ht="30" customHeight="1">
      <c r="A4" s="111"/>
      <c r="B4" s="111"/>
      <c r="C4" s="111"/>
      <c r="D4" s="111"/>
      <c r="E4" s="36"/>
      <c r="F4" s="36"/>
      <c r="G4" s="36"/>
      <c r="H4" s="41" t="s">
        <v>6</v>
      </c>
      <c r="I4" s="42">
        <v>43495</v>
      </c>
      <c r="J4" s="34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Z4" s="81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40"/>
    </row>
    <row r="5" spans="1:230" ht="7.5" customHeight="1">
      <c r="A5" s="33"/>
      <c r="B5" s="33"/>
      <c r="C5" s="33"/>
      <c r="D5" s="33"/>
      <c r="E5" s="33"/>
      <c r="F5" s="33"/>
      <c r="G5" s="33"/>
      <c r="H5" s="33"/>
      <c r="I5" s="33"/>
      <c r="J5" s="34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AD5" s="36"/>
      <c r="AE5" s="36"/>
      <c r="AF5" s="36"/>
      <c r="AG5" s="36"/>
      <c r="AH5" s="36"/>
      <c r="AI5" s="36"/>
      <c r="AJ5" s="36"/>
      <c r="AK5" s="36"/>
      <c r="AL5" s="33"/>
      <c r="AM5" s="33"/>
      <c r="AN5" s="33"/>
      <c r="AO5" s="33"/>
      <c r="AP5" s="33"/>
      <c r="AQ5" s="33"/>
      <c r="AR5" s="33"/>
      <c r="AS5" s="33"/>
      <c r="AT5" s="33"/>
      <c r="AU5" s="33"/>
      <c r="BC5" s="37"/>
      <c r="BD5" s="37"/>
      <c r="BE5" s="37"/>
      <c r="BF5" s="37"/>
      <c r="BG5" s="37"/>
      <c r="BH5" s="37"/>
      <c r="BI5" s="38"/>
      <c r="BJ5" s="38"/>
      <c r="BK5" s="38"/>
      <c r="BL5" s="38"/>
      <c r="BM5" s="38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40"/>
    </row>
    <row r="6" spans="1:230" s="45" customFormat="1" ht="27.75" customHeight="1">
      <c r="A6" s="47"/>
      <c r="B6" s="118" t="s">
        <v>99</v>
      </c>
      <c r="C6" s="119"/>
      <c r="D6" s="119"/>
      <c r="E6" s="119"/>
      <c r="F6" s="119"/>
      <c r="G6" s="120"/>
      <c r="H6" s="118" t="s">
        <v>100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20"/>
      <c r="AD6" s="46"/>
      <c r="AE6" s="46"/>
      <c r="AF6" s="46"/>
      <c r="AG6" s="46"/>
      <c r="AH6" s="46"/>
      <c r="AI6" s="46"/>
      <c r="AJ6" s="46"/>
      <c r="AK6" s="46"/>
    </row>
    <row r="7" spans="1:230" ht="12.75" customHeight="1" thickBot="1"/>
    <row r="8" spans="1:230" ht="42" customHeight="1">
      <c r="B8" s="113" t="s">
        <v>2</v>
      </c>
      <c r="C8" s="113" t="s">
        <v>3</v>
      </c>
      <c r="D8" s="113" t="s">
        <v>1</v>
      </c>
      <c r="E8" s="113" t="s">
        <v>0</v>
      </c>
      <c r="F8" s="116" t="s">
        <v>9</v>
      </c>
      <c r="G8" s="114" t="s">
        <v>8</v>
      </c>
      <c r="H8" s="114" t="s">
        <v>10</v>
      </c>
      <c r="I8" s="114" t="s">
        <v>11</v>
      </c>
      <c r="J8" s="112" t="s">
        <v>12</v>
      </c>
      <c r="K8" s="112" t="s">
        <v>24</v>
      </c>
      <c r="L8" s="121" t="s">
        <v>143</v>
      </c>
      <c r="M8" s="122"/>
      <c r="N8" s="123"/>
      <c r="O8" s="136" t="s">
        <v>147</v>
      </c>
      <c r="P8" s="137"/>
      <c r="Q8" s="138"/>
      <c r="R8" s="139" t="s">
        <v>148</v>
      </c>
      <c r="S8" s="140"/>
      <c r="T8" s="140"/>
      <c r="U8" s="141" t="s">
        <v>151</v>
      </c>
      <c r="V8" s="141"/>
      <c r="W8" s="142"/>
      <c r="X8" s="130" t="s">
        <v>152</v>
      </c>
      <c r="Y8" s="131"/>
      <c r="Z8" s="132"/>
      <c r="AA8" s="133" t="s">
        <v>156</v>
      </c>
      <c r="AB8" s="134"/>
      <c r="AC8" s="135"/>
      <c r="AD8" s="44"/>
    </row>
    <row r="9" spans="1:230" ht="39.950000000000003" customHeight="1">
      <c r="B9" s="113"/>
      <c r="C9" s="113"/>
      <c r="D9" s="113"/>
      <c r="E9" s="113"/>
      <c r="F9" s="117"/>
      <c r="G9" s="115"/>
      <c r="H9" s="115"/>
      <c r="I9" s="115"/>
      <c r="J9" s="112"/>
      <c r="K9" s="112"/>
      <c r="L9" s="66" t="s">
        <v>144</v>
      </c>
      <c r="M9" s="67" t="s">
        <v>145</v>
      </c>
      <c r="N9" s="68" t="s">
        <v>146</v>
      </c>
      <c r="O9" s="69" t="s">
        <v>144</v>
      </c>
      <c r="P9" s="70" t="s">
        <v>145</v>
      </c>
      <c r="Q9" s="71" t="s">
        <v>146</v>
      </c>
      <c r="R9" s="72" t="s">
        <v>13</v>
      </c>
      <c r="S9" s="73" t="s">
        <v>149</v>
      </c>
      <c r="T9" s="73" t="s">
        <v>150</v>
      </c>
      <c r="U9" s="74" t="s">
        <v>13</v>
      </c>
      <c r="V9" s="74" t="s">
        <v>149</v>
      </c>
      <c r="W9" s="75" t="s">
        <v>150</v>
      </c>
      <c r="X9" s="76" t="s">
        <v>153</v>
      </c>
      <c r="Y9" s="77" t="s">
        <v>154</v>
      </c>
      <c r="Z9" s="77" t="s">
        <v>155</v>
      </c>
      <c r="AA9" s="78" t="s">
        <v>157</v>
      </c>
      <c r="AB9" s="78" t="s">
        <v>154</v>
      </c>
      <c r="AC9" s="79" t="s">
        <v>155</v>
      </c>
      <c r="AD9" s="44"/>
    </row>
    <row r="10" spans="1:230" s="51" customFormat="1" ht="53.25" customHeight="1">
      <c r="B10" s="58" t="s">
        <v>39</v>
      </c>
      <c r="C10" s="58" t="s">
        <v>40</v>
      </c>
      <c r="D10" s="58" t="s">
        <v>38</v>
      </c>
      <c r="E10" s="98" t="s">
        <v>35</v>
      </c>
      <c r="F10" s="58" t="s">
        <v>36</v>
      </c>
      <c r="G10" s="58" t="s">
        <v>37</v>
      </c>
      <c r="H10" s="56">
        <v>45292</v>
      </c>
      <c r="I10" s="56">
        <v>45443</v>
      </c>
      <c r="J10" s="89" t="s">
        <v>101</v>
      </c>
      <c r="K10" s="101" t="s">
        <v>113</v>
      </c>
      <c r="L10" s="86">
        <v>562100000</v>
      </c>
      <c r="M10" s="80">
        <f>+N10-L10</f>
        <v>23100000</v>
      </c>
      <c r="N10" s="80">
        <v>585200000</v>
      </c>
      <c r="O10" s="80">
        <f>+N10</f>
        <v>585200000</v>
      </c>
      <c r="P10" s="80">
        <v>0</v>
      </c>
      <c r="Q10" s="80">
        <f>+O10+P10</f>
        <v>585200000</v>
      </c>
      <c r="R10" s="60">
        <v>0.5</v>
      </c>
      <c r="S10" s="60">
        <v>0.5</v>
      </c>
      <c r="T10" s="60">
        <f>+S10/R10</f>
        <v>1</v>
      </c>
      <c r="U10" s="60">
        <v>0.5</v>
      </c>
      <c r="V10" s="60">
        <v>0.5</v>
      </c>
      <c r="W10" s="60">
        <f>+V10/U10</f>
        <v>1</v>
      </c>
      <c r="X10" s="60">
        <f>+SUM(R10+U10)</f>
        <v>1</v>
      </c>
      <c r="Y10" s="60">
        <f>+SUM(S10+V10)</f>
        <v>1</v>
      </c>
      <c r="Z10" s="60">
        <f>IFERROR(+Y10/X10,0)</f>
        <v>1</v>
      </c>
      <c r="AA10" s="60">
        <f>+SUM(R10+U10)</f>
        <v>1</v>
      </c>
      <c r="AB10" s="60">
        <f>+SUM(S10+V10)</f>
        <v>1</v>
      </c>
      <c r="AC10" s="60">
        <f>IFERROR(+AB10/AA10,0)</f>
        <v>1</v>
      </c>
      <c r="AD10" s="52"/>
    </row>
    <row r="11" spans="1:230" s="53" customFormat="1" ht="40.5" customHeight="1">
      <c r="B11" s="110" t="s">
        <v>41</v>
      </c>
      <c r="C11" s="105" t="s">
        <v>43</v>
      </c>
      <c r="D11" s="105" t="s">
        <v>38</v>
      </c>
      <c r="E11" s="104"/>
      <c r="F11" s="98" t="s">
        <v>45</v>
      </c>
      <c r="G11" s="105" t="s">
        <v>44</v>
      </c>
      <c r="H11" s="56">
        <v>45292</v>
      </c>
      <c r="I11" s="56">
        <v>45443</v>
      </c>
      <c r="J11" s="90" t="s">
        <v>102</v>
      </c>
      <c r="K11" s="102"/>
      <c r="L11" s="126">
        <v>6067764000</v>
      </c>
      <c r="M11" s="128">
        <f>+N11-L11</f>
        <v>-23100000</v>
      </c>
      <c r="N11" s="128">
        <v>6044664000</v>
      </c>
      <c r="O11" s="128">
        <f t="shared" ref="O11:O43" si="0">+N11</f>
        <v>6044664000</v>
      </c>
      <c r="P11" s="128">
        <v>0</v>
      </c>
      <c r="Q11" s="128">
        <f>+O11+P11</f>
        <v>6044664000</v>
      </c>
      <c r="R11" s="63">
        <v>0.5</v>
      </c>
      <c r="S11" s="63">
        <v>0.5</v>
      </c>
      <c r="T11" s="60">
        <f>+S11/R11</f>
        <v>1</v>
      </c>
      <c r="U11" s="63">
        <v>0.5</v>
      </c>
      <c r="V11" s="63">
        <v>0.5</v>
      </c>
      <c r="W11" s="60">
        <f>+V11/U11</f>
        <v>1</v>
      </c>
      <c r="X11" s="60">
        <f>+SUM(R11+U11)</f>
        <v>1</v>
      </c>
      <c r="Y11" s="60">
        <f t="shared" ref="Y11:Y43" si="1">+SUM(S11+V11)</f>
        <v>1</v>
      </c>
      <c r="Z11" s="60">
        <f t="shared" ref="Z11:Z43" si="2">IFERROR(+Y11/X11,0)</f>
        <v>1</v>
      </c>
      <c r="AA11" s="124">
        <f>+(X11+X12)/2</f>
        <v>1</v>
      </c>
      <c r="AB11" s="124">
        <f>+(Y11+Y12)/2</f>
        <v>1</v>
      </c>
      <c r="AC11" s="124">
        <f>IFERROR(+AB11/AA11,0)</f>
        <v>1</v>
      </c>
      <c r="AD11" s="55"/>
    </row>
    <row r="12" spans="1:230" s="53" customFormat="1" ht="45.75" customHeight="1">
      <c r="B12" s="108"/>
      <c r="C12" s="106"/>
      <c r="D12" s="107"/>
      <c r="E12" s="104"/>
      <c r="F12" s="104"/>
      <c r="G12" s="107"/>
      <c r="H12" s="56">
        <v>45292</v>
      </c>
      <c r="I12" s="56">
        <v>45443</v>
      </c>
      <c r="J12" s="90" t="s">
        <v>47</v>
      </c>
      <c r="K12" s="102"/>
      <c r="L12" s="127"/>
      <c r="M12" s="129">
        <v>0</v>
      </c>
      <c r="N12" s="129"/>
      <c r="O12" s="129">
        <f t="shared" si="0"/>
        <v>0</v>
      </c>
      <c r="P12" s="129">
        <v>0</v>
      </c>
      <c r="Q12" s="129">
        <f t="shared" ref="Q12:Q42" si="3">+O12-P12</f>
        <v>0</v>
      </c>
      <c r="R12" s="63">
        <v>0.33329999999999999</v>
      </c>
      <c r="S12" s="63">
        <v>0.33329999999999999</v>
      </c>
      <c r="T12" s="60">
        <f>+S12/R12</f>
        <v>1</v>
      </c>
      <c r="U12" s="63">
        <v>0.66669999999999996</v>
      </c>
      <c r="V12" s="63">
        <v>0.66669999999999996</v>
      </c>
      <c r="W12" s="60">
        <f>+V12/U12</f>
        <v>1</v>
      </c>
      <c r="X12" s="60">
        <f t="shared" ref="X12:X43" si="4">+SUM(R12+U12)</f>
        <v>1</v>
      </c>
      <c r="Y12" s="60">
        <f t="shared" si="1"/>
        <v>1</v>
      </c>
      <c r="Z12" s="60">
        <f t="shared" si="2"/>
        <v>1</v>
      </c>
      <c r="AA12" s="125"/>
      <c r="AB12" s="125"/>
      <c r="AC12" s="125" t="e">
        <f t="shared" ref="AC12" si="5">+AB12/AA12</f>
        <v>#DIV/0!</v>
      </c>
      <c r="AD12" s="55"/>
    </row>
    <row r="13" spans="1:230" s="51" customFormat="1" ht="58.5" customHeight="1">
      <c r="B13" s="110" t="s">
        <v>41</v>
      </c>
      <c r="C13" s="105" t="s">
        <v>42</v>
      </c>
      <c r="D13" s="54" t="s">
        <v>46</v>
      </c>
      <c r="E13" s="104"/>
      <c r="F13" s="101" t="s">
        <v>48</v>
      </c>
      <c r="G13" s="57" t="s">
        <v>103</v>
      </c>
      <c r="H13" s="56">
        <v>45292</v>
      </c>
      <c r="I13" s="56">
        <v>45443</v>
      </c>
      <c r="J13" s="90" t="s">
        <v>158</v>
      </c>
      <c r="K13" s="102"/>
      <c r="L13" s="126">
        <v>2791800000</v>
      </c>
      <c r="M13" s="128">
        <v>0</v>
      </c>
      <c r="N13" s="128">
        <f>+L13+M13</f>
        <v>2791800000</v>
      </c>
      <c r="O13" s="128">
        <f t="shared" si="0"/>
        <v>2791800000</v>
      </c>
      <c r="P13" s="128">
        <v>0</v>
      </c>
      <c r="Q13" s="128">
        <f>+O13+P13</f>
        <v>2791800000</v>
      </c>
      <c r="R13" s="60">
        <v>0.5</v>
      </c>
      <c r="S13" s="60">
        <v>0.5</v>
      </c>
      <c r="T13" s="60">
        <f t="shared" ref="T13:T25" si="6">IFERROR(+S13/R13,0)</f>
        <v>1</v>
      </c>
      <c r="U13" s="63">
        <v>0.5</v>
      </c>
      <c r="V13" s="63">
        <v>0.5</v>
      </c>
      <c r="W13" s="60">
        <f>IFERROR(+V13/U13,0)</f>
        <v>1</v>
      </c>
      <c r="X13" s="60">
        <f t="shared" si="4"/>
        <v>1</v>
      </c>
      <c r="Y13" s="60">
        <f t="shared" si="1"/>
        <v>1</v>
      </c>
      <c r="Z13" s="60">
        <f t="shared" si="2"/>
        <v>1</v>
      </c>
      <c r="AA13" s="60">
        <f t="shared" ref="AA13:AA42" si="7">+SUM(R13+U13)</f>
        <v>1</v>
      </c>
      <c r="AB13" s="60">
        <f t="shared" ref="AB13:AB42" si="8">+SUM(S13+V13)</f>
        <v>1</v>
      </c>
      <c r="AC13" s="60">
        <f t="shared" ref="AC13:AC43" si="9">IFERROR(+AB13/AA13,0)</f>
        <v>1</v>
      </c>
      <c r="AD13" s="52"/>
    </row>
    <row r="14" spans="1:230" s="51" customFormat="1" ht="41.25" customHeight="1">
      <c r="B14" s="108"/>
      <c r="C14" s="106"/>
      <c r="D14" s="54" t="s">
        <v>46</v>
      </c>
      <c r="E14" s="104"/>
      <c r="F14" s="102"/>
      <c r="G14" s="57" t="s">
        <v>118</v>
      </c>
      <c r="H14" s="56">
        <v>45292</v>
      </c>
      <c r="I14" s="56">
        <v>45443</v>
      </c>
      <c r="J14" s="90" t="s">
        <v>117</v>
      </c>
      <c r="K14" s="102"/>
      <c r="L14" s="127"/>
      <c r="M14" s="129">
        <v>0</v>
      </c>
      <c r="N14" s="129">
        <f t="shared" ref="N14:N42" si="10">+L14-M14</f>
        <v>0</v>
      </c>
      <c r="O14" s="129">
        <f t="shared" si="0"/>
        <v>0</v>
      </c>
      <c r="P14" s="129">
        <v>0</v>
      </c>
      <c r="Q14" s="129">
        <f t="shared" si="3"/>
        <v>0</v>
      </c>
      <c r="R14" s="63">
        <v>0</v>
      </c>
      <c r="S14" s="63">
        <v>0</v>
      </c>
      <c r="T14" s="60">
        <f t="shared" si="6"/>
        <v>0</v>
      </c>
      <c r="U14" s="63">
        <v>1</v>
      </c>
      <c r="V14" s="63">
        <v>1</v>
      </c>
      <c r="W14" s="60">
        <f t="shared" ref="W14:W43" si="11">IFERROR(+V14/U14,0)</f>
        <v>1</v>
      </c>
      <c r="X14" s="60">
        <f t="shared" si="4"/>
        <v>1</v>
      </c>
      <c r="Y14" s="60">
        <f t="shared" si="1"/>
        <v>1</v>
      </c>
      <c r="Z14" s="60">
        <f t="shared" si="2"/>
        <v>1</v>
      </c>
      <c r="AA14" s="60">
        <f t="shared" si="7"/>
        <v>1</v>
      </c>
      <c r="AB14" s="60">
        <f t="shared" si="8"/>
        <v>1</v>
      </c>
      <c r="AC14" s="60">
        <f t="shared" si="9"/>
        <v>1</v>
      </c>
      <c r="AD14" s="52"/>
    </row>
    <row r="15" spans="1:230" s="51" customFormat="1" ht="48" customHeight="1">
      <c r="B15" s="108"/>
      <c r="C15" s="106"/>
      <c r="D15" s="54" t="s">
        <v>46</v>
      </c>
      <c r="E15" s="104"/>
      <c r="F15" s="102"/>
      <c r="G15" s="57" t="s">
        <v>119</v>
      </c>
      <c r="H15" s="56">
        <v>45292</v>
      </c>
      <c r="I15" s="56">
        <v>45443</v>
      </c>
      <c r="J15" s="90" t="s">
        <v>159</v>
      </c>
      <c r="K15" s="102"/>
      <c r="L15" s="127"/>
      <c r="M15" s="129">
        <v>0</v>
      </c>
      <c r="N15" s="129">
        <f t="shared" si="10"/>
        <v>0</v>
      </c>
      <c r="O15" s="129">
        <f t="shared" si="0"/>
        <v>0</v>
      </c>
      <c r="P15" s="129">
        <v>0</v>
      </c>
      <c r="Q15" s="129">
        <f t="shared" si="3"/>
        <v>0</v>
      </c>
      <c r="R15" s="60">
        <v>0</v>
      </c>
      <c r="S15" s="60">
        <v>0</v>
      </c>
      <c r="T15" s="60">
        <f t="shared" si="6"/>
        <v>0</v>
      </c>
      <c r="U15" s="61">
        <v>1</v>
      </c>
      <c r="V15" s="61">
        <v>1</v>
      </c>
      <c r="W15" s="60">
        <f t="shared" si="11"/>
        <v>1</v>
      </c>
      <c r="X15" s="60">
        <f t="shared" si="4"/>
        <v>1</v>
      </c>
      <c r="Y15" s="60">
        <f t="shared" si="1"/>
        <v>1</v>
      </c>
      <c r="Z15" s="60">
        <f t="shared" si="2"/>
        <v>1</v>
      </c>
      <c r="AA15" s="60">
        <f t="shared" si="7"/>
        <v>1</v>
      </c>
      <c r="AB15" s="60">
        <f t="shared" si="8"/>
        <v>1</v>
      </c>
      <c r="AC15" s="60">
        <f t="shared" si="9"/>
        <v>1</v>
      </c>
      <c r="AD15" s="52"/>
    </row>
    <row r="16" spans="1:230" s="51" customFormat="1" ht="45" customHeight="1">
      <c r="B16" s="50" t="s">
        <v>41</v>
      </c>
      <c r="C16" s="57" t="s">
        <v>50</v>
      </c>
      <c r="D16" s="54" t="s">
        <v>46</v>
      </c>
      <c r="E16" s="99"/>
      <c r="F16" s="89" t="s">
        <v>49</v>
      </c>
      <c r="G16" s="57" t="s">
        <v>120</v>
      </c>
      <c r="H16" s="56">
        <v>45292</v>
      </c>
      <c r="I16" s="56">
        <v>45443</v>
      </c>
      <c r="J16" s="90" t="s">
        <v>160</v>
      </c>
      <c r="K16" s="103"/>
      <c r="L16" s="86">
        <v>646800000</v>
      </c>
      <c r="M16" s="80">
        <v>0</v>
      </c>
      <c r="N16" s="80">
        <f>+L16+M16</f>
        <v>646800000</v>
      </c>
      <c r="O16" s="80">
        <f t="shared" si="0"/>
        <v>646800000</v>
      </c>
      <c r="P16" s="80">
        <v>0</v>
      </c>
      <c r="Q16" s="80">
        <f>+O16+P16</f>
        <v>646800000</v>
      </c>
      <c r="R16" s="60">
        <v>0.5</v>
      </c>
      <c r="S16" s="60">
        <v>0.5</v>
      </c>
      <c r="T16" s="60">
        <f t="shared" si="6"/>
        <v>1</v>
      </c>
      <c r="U16" s="61">
        <v>0.5</v>
      </c>
      <c r="V16" s="61">
        <v>0.5</v>
      </c>
      <c r="W16" s="60">
        <f t="shared" si="11"/>
        <v>1</v>
      </c>
      <c r="X16" s="60">
        <f t="shared" si="4"/>
        <v>1</v>
      </c>
      <c r="Y16" s="60">
        <f t="shared" si="1"/>
        <v>1</v>
      </c>
      <c r="Z16" s="60">
        <f t="shared" si="2"/>
        <v>1</v>
      </c>
      <c r="AA16" s="60">
        <f t="shared" si="7"/>
        <v>1</v>
      </c>
      <c r="AB16" s="60">
        <f t="shared" si="8"/>
        <v>1</v>
      </c>
      <c r="AC16" s="60">
        <f t="shared" si="9"/>
        <v>1</v>
      </c>
      <c r="AD16" s="52"/>
    </row>
    <row r="17" spans="2:29" s="51" customFormat="1" ht="47.25" customHeight="1">
      <c r="B17" s="50" t="s">
        <v>57</v>
      </c>
      <c r="C17" s="57" t="s">
        <v>58</v>
      </c>
      <c r="D17" s="98" t="s">
        <v>51</v>
      </c>
      <c r="E17" s="105" t="s">
        <v>52</v>
      </c>
      <c r="F17" s="89" t="s">
        <v>64</v>
      </c>
      <c r="G17" s="57" t="s">
        <v>53</v>
      </c>
      <c r="H17" s="56">
        <v>45292</v>
      </c>
      <c r="I17" s="56">
        <v>45443</v>
      </c>
      <c r="J17" s="90" t="s">
        <v>161</v>
      </c>
      <c r="K17" s="96" t="s">
        <v>60</v>
      </c>
      <c r="L17" s="86">
        <v>3787264000</v>
      </c>
      <c r="M17" s="80">
        <v>0</v>
      </c>
      <c r="N17" s="80">
        <f>+L17+M17</f>
        <v>3787264000</v>
      </c>
      <c r="O17" s="80">
        <f t="shared" si="0"/>
        <v>3787264000</v>
      </c>
      <c r="P17" s="80">
        <v>0</v>
      </c>
      <c r="Q17" s="80">
        <f>+O17+P17</f>
        <v>3787264000</v>
      </c>
      <c r="R17" s="60">
        <v>0.61</v>
      </c>
      <c r="S17" s="60">
        <v>0.61</v>
      </c>
      <c r="T17" s="60">
        <f t="shared" si="6"/>
        <v>1</v>
      </c>
      <c r="U17" s="61">
        <v>0.39</v>
      </c>
      <c r="V17" s="61">
        <v>0.39</v>
      </c>
      <c r="W17" s="60">
        <f t="shared" si="11"/>
        <v>1</v>
      </c>
      <c r="X17" s="60">
        <f t="shared" si="4"/>
        <v>1</v>
      </c>
      <c r="Y17" s="60">
        <f t="shared" si="1"/>
        <v>1</v>
      </c>
      <c r="Z17" s="60">
        <f t="shared" si="2"/>
        <v>1</v>
      </c>
      <c r="AA17" s="60">
        <f t="shared" si="7"/>
        <v>1</v>
      </c>
      <c r="AB17" s="60">
        <f t="shared" si="8"/>
        <v>1</v>
      </c>
      <c r="AC17" s="60">
        <f t="shared" si="9"/>
        <v>1</v>
      </c>
    </row>
    <row r="18" spans="2:29" s="51" customFormat="1" ht="62.25" customHeight="1">
      <c r="B18" s="50" t="s">
        <v>57</v>
      </c>
      <c r="C18" s="57" t="s">
        <v>58</v>
      </c>
      <c r="D18" s="99"/>
      <c r="E18" s="106"/>
      <c r="F18" s="89" t="s">
        <v>65</v>
      </c>
      <c r="G18" s="57" t="s">
        <v>54</v>
      </c>
      <c r="H18" s="56">
        <v>45292</v>
      </c>
      <c r="I18" s="56">
        <v>45443</v>
      </c>
      <c r="J18" s="90" t="s">
        <v>55</v>
      </c>
      <c r="K18" s="100"/>
      <c r="L18" s="86">
        <v>1387815000</v>
      </c>
      <c r="M18" s="80">
        <v>0</v>
      </c>
      <c r="N18" s="80">
        <f>+L18+M18</f>
        <v>1387815000</v>
      </c>
      <c r="O18" s="80">
        <f t="shared" si="0"/>
        <v>1387815000</v>
      </c>
      <c r="P18" s="80">
        <v>0</v>
      </c>
      <c r="Q18" s="80">
        <f>+O18+P18</f>
        <v>1387815000</v>
      </c>
      <c r="R18" s="60">
        <v>0.61</v>
      </c>
      <c r="S18" s="60">
        <v>0.61</v>
      </c>
      <c r="T18" s="60">
        <f t="shared" si="6"/>
        <v>1</v>
      </c>
      <c r="U18" s="61">
        <v>0.39</v>
      </c>
      <c r="V18" s="61">
        <v>0.39</v>
      </c>
      <c r="W18" s="60">
        <f t="shared" si="11"/>
        <v>1</v>
      </c>
      <c r="X18" s="60">
        <f t="shared" si="4"/>
        <v>1</v>
      </c>
      <c r="Y18" s="60">
        <f t="shared" si="1"/>
        <v>1</v>
      </c>
      <c r="Z18" s="60">
        <f t="shared" si="2"/>
        <v>1</v>
      </c>
      <c r="AA18" s="60">
        <f t="shared" si="7"/>
        <v>1</v>
      </c>
      <c r="AB18" s="60">
        <f t="shared" si="8"/>
        <v>1</v>
      </c>
      <c r="AC18" s="60">
        <f t="shared" si="9"/>
        <v>1</v>
      </c>
    </row>
    <row r="19" spans="2:29" s="51" customFormat="1" ht="75.75" customHeight="1">
      <c r="B19" s="110" t="s">
        <v>39</v>
      </c>
      <c r="C19" s="105" t="s">
        <v>59</v>
      </c>
      <c r="D19" s="98" t="s">
        <v>56</v>
      </c>
      <c r="E19" s="106"/>
      <c r="F19" s="101" t="s">
        <v>66</v>
      </c>
      <c r="G19" s="57" t="s">
        <v>105</v>
      </c>
      <c r="H19" s="56">
        <v>45292</v>
      </c>
      <c r="I19" s="56">
        <v>45443</v>
      </c>
      <c r="J19" s="90" t="s">
        <v>162</v>
      </c>
      <c r="K19" s="100"/>
      <c r="L19" s="126">
        <v>548933000</v>
      </c>
      <c r="M19" s="128">
        <v>0</v>
      </c>
      <c r="N19" s="128">
        <f>+L19+M19</f>
        <v>548933000</v>
      </c>
      <c r="O19" s="128">
        <f t="shared" si="0"/>
        <v>548933000</v>
      </c>
      <c r="P19" s="128">
        <v>0</v>
      </c>
      <c r="Q19" s="128">
        <f>+O19+P19</f>
        <v>548933000</v>
      </c>
      <c r="R19" s="60">
        <v>0.5</v>
      </c>
      <c r="S19" s="60">
        <v>0.5</v>
      </c>
      <c r="T19" s="60">
        <f t="shared" si="6"/>
        <v>1</v>
      </c>
      <c r="U19" s="61">
        <v>0.5</v>
      </c>
      <c r="V19" s="61">
        <v>0.5</v>
      </c>
      <c r="W19" s="60">
        <f t="shared" si="11"/>
        <v>1</v>
      </c>
      <c r="X19" s="60">
        <f>+SUM(R19+U19)</f>
        <v>1</v>
      </c>
      <c r="Y19" s="60">
        <f t="shared" si="1"/>
        <v>1</v>
      </c>
      <c r="Z19" s="60">
        <f t="shared" si="2"/>
        <v>1</v>
      </c>
      <c r="AA19" s="60">
        <f t="shared" si="7"/>
        <v>1</v>
      </c>
      <c r="AB19" s="60">
        <f t="shared" si="8"/>
        <v>1</v>
      </c>
      <c r="AC19" s="60">
        <f t="shared" si="9"/>
        <v>1</v>
      </c>
    </row>
    <row r="20" spans="2:29" s="51" customFormat="1" ht="75" customHeight="1">
      <c r="B20" s="108"/>
      <c r="C20" s="106"/>
      <c r="D20" s="104"/>
      <c r="E20" s="106"/>
      <c r="F20" s="102"/>
      <c r="G20" s="57" t="s">
        <v>106</v>
      </c>
      <c r="H20" s="56">
        <v>45292</v>
      </c>
      <c r="I20" s="56">
        <v>45443</v>
      </c>
      <c r="J20" s="90" t="s">
        <v>163</v>
      </c>
      <c r="K20" s="100"/>
      <c r="L20" s="127"/>
      <c r="M20" s="129">
        <v>0</v>
      </c>
      <c r="N20" s="129">
        <f t="shared" si="10"/>
        <v>0</v>
      </c>
      <c r="O20" s="129">
        <f t="shared" si="0"/>
        <v>0</v>
      </c>
      <c r="P20" s="129">
        <v>0</v>
      </c>
      <c r="Q20" s="129">
        <f t="shared" si="3"/>
        <v>0</v>
      </c>
      <c r="R20" s="60">
        <v>0.75</v>
      </c>
      <c r="S20" s="60">
        <v>0.75</v>
      </c>
      <c r="T20" s="60">
        <f t="shared" si="6"/>
        <v>1</v>
      </c>
      <c r="U20" s="61">
        <v>0.25</v>
      </c>
      <c r="V20" s="61">
        <v>0.25</v>
      </c>
      <c r="W20" s="60">
        <f t="shared" si="11"/>
        <v>1</v>
      </c>
      <c r="X20" s="60">
        <f t="shared" si="4"/>
        <v>1</v>
      </c>
      <c r="Y20" s="60">
        <f t="shared" si="1"/>
        <v>1</v>
      </c>
      <c r="Z20" s="60">
        <f t="shared" si="2"/>
        <v>1</v>
      </c>
      <c r="AA20" s="60">
        <f t="shared" si="7"/>
        <v>1</v>
      </c>
      <c r="AB20" s="60">
        <f t="shared" si="8"/>
        <v>1</v>
      </c>
      <c r="AC20" s="60">
        <f t="shared" si="9"/>
        <v>1</v>
      </c>
    </row>
    <row r="21" spans="2:29" s="51" customFormat="1" ht="56.25" customHeight="1">
      <c r="B21" s="109"/>
      <c r="C21" s="107"/>
      <c r="D21" s="99"/>
      <c r="E21" s="107"/>
      <c r="F21" s="103"/>
      <c r="G21" s="57" t="s">
        <v>107</v>
      </c>
      <c r="H21" s="56">
        <v>45292</v>
      </c>
      <c r="I21" s="56">
        <v>45443</v>
      </c>
      <c r="J21" s="90" t="s">
        <v>104</v>
      </c>
      <c r="K21" s="97"/>
      <c r="L21" s="143"/>
      <c r="M21" s="144">
        <v>0</v>
      </c>
      <c r="N21" s="144">
        <f t="shared" si="10"/>
        <v>0</v>
      </c>
      <c r="O21" s="144">
        <f t="shared" si="0"/>
        <v>0</v>
      </c>
      <c r="P21" s="144">
        <v>0</v>
      </c>
      <c r="Q21" s="144">
        <f t="shared" si="3"/>
        <v>0</v>
      </c>
      <c r="R21" s="60">
        <v>0.7</v>
      </c>
      <c r="S21" s="60">
        <v>0.4</v>
      </c>
      <c r="T21" s="60">
        <f t="shared" si="6"/>
        <v>0.57142857142857151</v>
      </c>
      <c r="U21" s="61">
        <v>0.3</v>
      </c>
      <c r="V21" s="61">
        <v>0.6</v>
      </c>
      <c r="W21" s="60">
        <f t="shared" si="11"/>
        <v>2</v>
      </c>
      <c r="X21" s="60">
        <f t="shared" si="4"/>
        <v>1</v>
      </c>
      <c r="Y21" s="60">
        <f t="shared" si="1"/>
        <v>1</v>
      </c>
      <c r="Z21" s="60">
        <f t="shared" si="2"/>
        <v>1</v>
      </c>
      <c r="AA21" s="60">
        <f t="shared" si="7"/>
        <v>1</v>
      </c>
      <c r="AB21" s="60">
        <f t="shared" si="8"/>
        <v>1</v>
      </c>
      <c r="AC21" s="60">
        <f t="shared" si="9"/>
        <v>1</v>
      </c>
    </row>
    <row r="22" spans="2:29" s="51" customFormat="1" ht="30" customHeight="1">
      <c r="B22" s="110" t="s">
        <v>70</v>
      </c>
      <c r="C22" s="105" t="s">
        <v>86</v>
      </c>
      <c r="D22" s="105" t="s">
        <v>85</v>
      </c>
      <c r="E22" s="105" t="s">
        <v>80</v>
      </c>
      <c r="F22" s="89" t="s">
        <v>81</v>
      </c>
      <c r="G22" s="57" t="s">
        <v>124</v>
      </c>
      <c r="H22" s="56">
        <v>45292</v>
      </c>
      <c r="I22" s="56">
        <v>45443</v>
      </c>
      <c r="J22" s="90" t="s">
        <v>164</v>
      </c>
      <c r="K22" s="96" t="s">
        <v>114</v>
      </c>
      <c r="L22" s="86">
        <v>297000000</v>
      </c>
      <c r="M22" s="80">
        <v>0</v>
      </c>
      <c r="N22" s="80">
        <f>+L22+M22</f>
        <v>297000000</v>
      </c>
      <c r="O22" s="80">
        <f t="shared" si="0"/>
        <v>297000000</v>
      </c>
      <c r="P22" s="80">
        <f>+O22-Q22</f>
        <v>64000000</v>
      </c>
      <c r="Q22" s="80">
        <v>233000000</v>
      </c>
      <c r="R22" s="60">
        <v>1</v>
      </c>
      <c r="S22" s="60">
        <v>1</v>
      </c>
      <c r="T22" s="60">
        <f t="shared" si="6"/>
        <v>1</v>
      </c>
      <c r="U22" s="61">
        <v>0</v>
      </c>
      <c r="V22" s="61">
        <v>0</v>
      </c>
      <c r="W22" s="60">
        <f t="shared" si="11"/>
        <v>0</v>
      </c>
      <c r="X22" s="60">
        <f t="shared" si="4"/>
        <v>1</v>
      </c>
      <c r="Y22" s="60">
        <f t="shared" si="1"/>
        <v>1</v>
      </c>
      <c r="Z22" s="60">
        <f t="shared" si="2"/>
        <v>1</v>
      </c>
      <c r="AA22" s="60">
        <f t="shared" si="7"/>
        <v>1</v>
      </c>
      <c r="AB22" s="60">
        <f t="shared" si="8"/>
        <v>1</v>
      </c>
      <c r="AC22" s="60">
        <f t="shared" si="9"/>
        <v>1</v>
      </c>
    </row>
    <row r="23" spans="2:29" s="51" customFormat="1" ht="48" customHeight="1">
      <c r="B23" s="108"/>
      <c r="C23" s="106"/>
      <c r="D23" s="106"/>
      <c r="E23" s="106"/>
      <c r="F23" s="89" t="s">
        <v>82</v>
      </c>
      <c r="G23" s="57" t="s">
        <v>125</v>
      </c>
      <c r="H23" s="56">
        <v>45292</v>
      </c>
      <c r="I23" s="56">
        <v>45443</v>
      </c>
      <c r="J23" s="90" t="s">
        <v>165</v>
      </c>
      <c r="K23" s="100"/>
      <c r="L23" s="86">
        <v>74800000</v>
      </c>
      <c r="M23" s="80">
        <v>0</v>
      </c>
      <c r="N23" s="80">
        <f t="shared" ref="N23:N26" si="12">+L23+M23</f>
        <v>74800000</v>
      </c>
      <c r="O23" s="80">
        <f t="shared" si="0"/>
        <v>74800000</v>
      </c>
      <c r="P23" s="80">
        <f t="shared" ref="P23:P25" si="13">+O23-Q23</f>
        <v>-6800000</v>
      </c>
      <c r="Q23" s="80">
        <v>81600000</v>
      </c>
      <c r="R23" s="60">
        <v>0.55000000000000004</v>
      </c>
      <c r="S23" s="60">
        <v>0.55000000000000004</v>
      </c>
      <c r="T23" s="60">
        <f t="shared" si="6"/>
        <v>1</v>
      </c>
      <c r="U23" s="61">
        <v>0.45</v>
      </c>
      <c r="V23" s="61">
        <v>0.45</v>
      </c>
      <c r="W23" s="60">
        <f t="shared" si="11"/>
        <v>1</v>
      </c>
      <c r="X23" s="60">
        <f t="shared" si="4"/>
        <v>1</v>
      </c>
      <c r="Y23" s="60">
        <f t="shared" si="1"/>
        <v>1</v>
      </c>
      <c r="Z23" s="60">
        <f t="shared" si="2"/>
        <v>1</v>
      </c>
      <c r="AA23" s="60">
        <f t="shared" si="7"/>
        <v>1</v>
      </c>
      <c r="AB23" s="60">
        <f t="shared" si="8"/>
        <v>1</v>
      </c>
      <c r="AC23" s="60">
        <f t="shared" si="9"/>
        <v>1</v>
      </c>
    </row>
    <row r="24" spans="2:29" s="51" customFormat="1" ht="30" customHeight="1">
      <c r="B24" s="108"/>
      <c r="C24" s="106"/>
      <c r="D24" s="106"/>
      <c r="E24" s="106"/>
      <c r="F24" s="89" t="s">
        <v>83</v>
      </c>
      <c r="G24" s="57" t="s">
        <v>126</v>
      </c>
      <c r="H24" s="56">
        <v>45292</v>
      </c>
      <c r="I24" s="56">
        <v>45443</v>
      </c>
      <c r="J24" s="90" t="s">
        <v>166</v>
      </c>
      <c r="K24" s="100"/>
      <c r="L24" s="86">
        <v>2890885000</v>
      </c>
      <c r="M24" s="80">
        <v>0</v>
      </c>
      <c r="N24" s="80">
        <f t="shared" si="12"/>
        <v>2890885000</v>
      </c>
      <c r="O24" s="80">
        <f t="shared" si="0"/>
        <v>2890885000</v>
      </c>
      <c r="P24" s="80">
        <f t="shared" si="13"/>
        <v>-57200000</v>
      </c>
      <c r="Q24" s="80">
        <v>2948085000</v>
      </c>
      <c r="R24" s="60">
        <v>0.5</v>
      </c>
      <c r="S24" s="60">
        <v>0.5</v>
      </c>
      <c r="T24" s="60">
        <f t="shared" si="6"/>
        <v>1</v>
      </c>
      <c r="U24" s="61">
        <v>0.5</v>
      </c>
      <c r="V24" s="61">
        <v>0.5</v>
      </c>
      <c r="W24" s="60">
        <f t="shared" si="11"/>
        <v>1</v>
      </c>
      <c r="X24" s="60">
        <f t="shared" si="4"/>
        <v>1</v>
      </c>
      <c r="Y24" s="60">
        <f t="shared" si="1"/>
        <v>1</v>
      </c>
      <c r="Z24" s="60">
        <f t="shared" si="2"/>
        <v>1</v>
      </c>
      <c r="AA24" s="60">
        <f t="shared" si="7"/>
        <v>1</v>
      </c>
      <c r="AB24" s="60">
        <f t="shared" si="8"/>
        <v>1</v>
      </c>
      <c r="AC24" s="60">
        <f t="shared" si="9"/>
        <v>1</v>
      </c>
    </row>
    <row r="25" spans="2:29" s="51" customFormat="1" ht="51.75" customHeight="1">
      <c r="B25" s="109"/>
      <c r="C25" s="107"/>
      <c r="D25" s="107"/>
      <c r="E25" s="107"/>
      <c r="F25" s="89" t="s">
        <v>84</v>
      </c>
      <c r="G25" s="57" t="s">
        <v>127</v>
      </c>
      <c r="H25" s="56">
        <v>45292</v>
      </c>
      <c r="I25" s="56">
        <v>45443</v>
      </c>
      <c r="J25" s="90" t="s">
        <v>167</v>
      </c>
      <c r="K25" s="97"/>
      <c r="L25" s="86">
        <v>78100000</v>
      </c>
      <c r="M25" s="80">
        <v>0</v>
      </c>
      <c r="N25" s="80">
        <f t="shared" si="12"/>
        <v>78100000</v>
      </c>
      <c r="O25" s="80">
        <f t="shared" si="0"/>
        <v>78100000</v>
      </c>
      <c r="P25" s="80">
        <f t="shared" si="13"/>
        <v>0</v>
      </c>
      <c r="Q25" s="80">
        <v>78100000</v>
      </c>
      <c r="R25" s="60">
        <v>0.5</v>
      </c>
      <c r="S25" s="60">
        <v>0.5</v>
      </c>
      <c r="T25" s="60">
        <f t="shared" si="6"/>
        <v>1</v>
      </c>
      <c r="U25" s="61">
        <v>0.5</v>
      </c>
      <c r="V25" s="61">
        <v>0.5</v>
      </c>
      <c r="W25" s="60">
        <f t="shared" si="11"/>
        <v>1</v>
      </c>
      <c r="X25" s="60">
        <f t="shared" si="4"/>
        <v>1</v>
      </c>
      <c r="Y25" s="60">
        <f t="shared" si="1"/>
        <v>1</v>
      </c>
      <c r="Z25" s="60">
        <f t="shared" si="2"/>
        <v>1</v>
      </c>
      <c r="AA25" s="60">
        <f t="shared" si="7"/>
        <v>1</v>
      </c>
      <c r="AB25" s="60">
        <f t="shared" si="8"/>
        <v>1</v>
      </c>
      <c r="AC25" s="60">
        <f t="shared" si="9"/>
        <v>1</v>
      </c>
    </row>
    <row r="26" spans="2:29" s="51" customFormat="1" ht="52.5" customHeight="1">
      <c r="B26" s="108" t="s">
        <v>70</v>
      </c>
      <c r="C26" s="54" t="s">
        <v>96</v>
      </c>
      <c r="D26" s="57" t="s">
        <v>94</v>
      </c>
      <c r="E26" s="106" t="s">
        <v>142</v>
      </c>
      <c r="F26" s="89" t="s">
        <v>90</v>
      </c>
      <c r="G26" s="57" t="s">
        <v>108</v>
      </c>
      <c r="H26" s="56">
        <v>45292</v>
      </c>
      <c r="I26" s="56">
        <v>45443</v>
      </c>
      <c r="J26" s="90" t="s">
        <v>121</v>
      </c>
      <c r="K26" s="100" t="s">
        <v>141</v>
      </c>
      <c r="L26" s="85">
        <v>192500000</v>
      </c>
      <c r="M26" s="80">
        <v>0</v>
      </c>
      <c r="N26" s="80">
        <f t="shared" si="12"/>
        <v>192500000</v>
      </c>
      <c r="O26" s="80">
        <f t="shared" si="0"/>
        <v>192500000</v>
      </c>
      <c r="P26" s="80">
        <v>0</v>
      </c>
      <c r="Q26" s="80">
        <f t="shared" ref="Q23:Q26" si="14">+O26+P26</f>
        <v>192500000</v>
      </c>
      <c r="R26" s="60">
        <v>0.5</v>
      </c>
      <c r="S26" s="60">
        <v>0.5</v>
      </c>
      <c r="T26" s="60">
        <f t="shared" ref="T26:T43" si="15">IFERROR(+S26/R26,0)</f>
        <v>1</v>
      </c>
      <c r="U26" s="61">
        <v>0.5</v>
      </c>
      <c r="V26" s="61">
        <v>0.5</v>
      </c>
      <c r="W26" s="60">
        <f t="shared" si="11"/>
        <v>1</v>
      </c>
      <c r="X26" s="60">
        <f t="shared" si="4"/>
        <v>1</v>
      </c>
      <c r="Y26" s="60">
        <f t="shared" si="1"/>
        <v>1</v>
      </c>
      <c r="Z26" s="60">
        <f t="shared" si="2"/>
        <v>1</v>
      </c>
      <c r="AA26" s="60">
        <f t="shared" si="7"/>
        <v>1</v>
      </c>
      <c r="AB26" s="60">
        <f t="shared" si="8"/>
        <v>1</v>
      </c>
      <c r="AC26" s="60">
        <f t="shared" si="9"/>
        <v>1</v>
      </c>
    </row>
    <row r="27" spans="2:29" s="51" customFormat="1" ht="30" customHeight="1">
      <c r="B27" s="108"/>
      <c r="C27" s="105" t="s">
        <v>96</v>
      </c>
      <c r="D27" s="105" t="s">
        <v>89</v>
      </c>
      <c r="E27" s="106"/>
      <c r="F27" s="101" t="s">
        <v>91</v>
      </c>
      <c r="G27" s="57" t="s">
        <v>109</v>
      </c>
      <c r="H27" s="56">
        <v>45292</v>
      </c>
      <c r="I27" s="56">
        <v>45443</v>
      </c>
      <c r="J27" s="90" t="s">
        <v>168</v>
      </c>
      <c r="K27" s="100"/>
      <c r="L27" s="145">
        <v>1845316000</v>
      </c>
      <c r="M27" s="128">
        <v>0</v>
      </c>
      <c r="N27" s="128">
        <f>+L27+M27</f>
        <v>1845316000</v>
      </c>
      <c r="O27" s="128">
        <f t="shared" si="0"/>
        <v>1845316000</v>
      </c>
      <c r="P27" s="128">
        <v>0</v>
      </c>
      <c r="Q27" s="128">
        <f>+O27+P27</f>
        <v>1845316000</v>
      </c>
      <c r="R27" s="60">
        <v>0</v>
      </c>
      <c r="S27" s="60">
        <v>0</v>
      </c>
      <c r="T27" s="60">
        <f t="shared" si="15"/>
        <v>0</v>
      </c>
      <c r="U27" s="63">
        <v>1</v>
      </c>
      <c r="V27" s="63">
        <v>1</v>
      </c>
      <c r="W27" s="60">
        <f t="shared" si="11"/>
        <v>1</v>
      </c>
      <c r="X27" s="60">
        <f t="shared" si="4"/>
        <v>1</v>
      </c>
      <c r="Y27" s="60">
        <f t="shared" si="1"/>
        <v>1</v>
      </c>
      <c r="Z27" s="60">
        <f t="shared" si="2"/>
        <v>1</v>
      </c>
      <c r="AA27" s="60">
        <f t="shared" si="7"/>
        <v>1</v>
      </c>
      <c r="AB27" s="60">
        <f t="shared" si="8"/>
        <v>1</v>
      </c>
      <c r="AC27" s="60">
        <f t="shared" si="9"/>
        <v>1</v>
      </c>
    </row>
    <row r="28" spans="2:29" s="51" customFormat="1" ht="54.75" customHeight="1">
      <c r="B28" s="108"/>
      <c r="C28" s="107"/>
      <c r="D28" s="107"/>
      <c r="E28" s="106"/>
      <c r="F28" s="103"/>
      <c r="G28" s="57" t="s">
        <v>110</v>
      </c>
      <c r="H28" s="56">
        <v>45292</v>
      </c>
      <c r="I28" s="56">
        <v>45443</v>
      </c>
      <c r="J28" s="90" t="s">
        <v>169</v>
      </c>
      <c r="K28" s="100"/>
      <c r="L28" s="147"/>
      <c r="M28" s="144">
        <v>0</v>
      </c>
      <c r="N28" s="144">
        <f t="shared" si="10"/>
        <v>0</v>
      </c>
      <c r="O28" s="144">
        <f t="shared" si="0"/>
        <v>0</v>
      </c>
      <c r="P28" s="144">
        <v>0</v>
      </c>
      <c r="Q28" s="144">
        <f t="shared" si="3"/>
        <v>0</v>
      </c>
      <c r="R28" s="60">
        <v>0.45</v>
      </c>
      <c r="S28" s="60">
        <v>0.45</v>
      </c>
      <c r="T28" s="60">
        <f t="shared" si="15"/>
        <v>1</v>
      </c>
      <c r="U28" s="61">
        <v>0.55000000000000004</v>
      </c>
      <c r="V28" s="61">
        <v>0.55000000000000004</v>
      </c>
      <c r="W28" s="60">
        <f t="shared" si="11"/>
        <v>1</v>
      </c>
      <c r="X28" s="60">
        <f t="shared" si="4"/>
        <v>1</v>
      </c>
      <c r="Y28" s="60">
        <f t="shared" si="1"/>
        <v>1</v>
      </c>
      <c r="Z28" s="60">
        <f t="shared" si="2"/>
        <v>1</v>
      </c>
      <c r="AA28" s="60">
        <f t="shared" si="7"/>
        <v>1</v>
      </c>
      <c r="AB28" s="60">
        <f t="shared" si="8"/>
        <v>1</v>
      </c>
      <c r="AC28" s="60">
        <f t="shared" si="9"/>
        <v>1</v>
      </c>
    </row>
    <row r="29" spans="2:29" s="51" customFormat="1" ht="44.25" customHeight="1">
      <c r="B29" s="108"/>
      <c r="C29" s="84" t="s">
        <v>95</v>
      </c>
      <c r="D29" s="58" t="s">
        <v>94</v>
      </c>
      <c r="E29" s="106"/>
      <c r="F29" s="88" t="s">
        <v>92</v>
      </c>
      <c r="G29" s="58" t="s">
        <v>123</v>
      </c>
      <c r="H29" s="56">
        <v>45292</v>
      </c>
      <c r="I29" s="56">
        <v>45443</v>
      </c>
      <c r="J29" s="90" t="s">
        <v>122</v>
      </c>
      <c r="K29" s="100"/>
      <c r="L29" s="85">
        <v>142700000</v>
      </c>
      <c r="M29" s="80">
        <v>0</v>
      </c>
      <c r="N29" s="80">
        <f t="shared" ref="N29:N30" si="16">+L29+M29</f>
        <v>142700000</v>
      </c>
      <c r="O29" s="80">
        <f t="shared" si="0"/>
        <v>142700000</v>
      </c>
      <c r="P29" s="80">
        <v>0</v>
      </c>
      <c r="Q29" s="80">
        <f t="shared" ref="Q29:Q30" si="17">+O29+P29</f>
        <v>142700000</v>
      </c>
      <c r="R29" s="60">
        <v>0.5</v>
      </c>
      <c r="S29" s="60">
        <v>0.5</v>
      </c>
      <c r="T29" s="60">
        <f t="shared" si="15"/>
        <v>1</v>
      </c>
      <c r="U29" s="61">
        <v>0.5</v>
      </c>
      <c r="V29" s="61">
        <v>0.5</v>
      </c>
      <c r="W29" s="60">
        <f t="shared" si="11"/>
        <v>1</v>
      </c>
      <c r="X29" s="60">
        <f t="shared" si="4"/>
        <v>1</v>
      </c>
      <c r="Y29" s="60">
        <f t="shared" si="1"/>
        <v>1</v>
      </c>
      <c r="Z29" s="60">
        <f t="shared" si="2"/>
        <v>1</v>
      </c>
      <c r="AA29" s="60">
        <f t="shared" si="7"/>
        <v>1</v>
      </c>
      <c r="AB29" s="60">
        <f t="shared" si="8"/>
        <v>1</v>
      </c>
      <c r="AC29" s="60">
        <f t="shared" si="9"/>
        <v>1</v>
      </c>
    </row>
    <row r="30" spans="2:29" s="51" customFormat="1" ht="30" customHeight="1">
      <c r="B30" s="109"/>
      <c r="C30" s="54" t="s">
        <v>97</v>
      </c>
      <c r="D30" s="57" t="s">
        <v>94</v>
      </c>
      <c r="E30" s="107"/>
      <c r="F30" s="89" t="s">
        <v>93</v>
      </c>
      <c r="G30" s="57" t="s">
        <v>111</v>
      </c>
      <c r="H30" s="56">
        <v>45292</v>
      </c>
      <c r="I30" s="56">
        <v>45443</v>
      </c>
      <c r="J30" s="90" t="s">
        <v>170</v>
      </c>
      <c r="K30" s="97"/>
      <c r="L30" s="85">
        <v>86900000</v>
      </c>
      <c r="M30" s="80">
        <v>0</v>
      </c>
      <c r="N30" s="80">
        <f t="shared" si="16"/>
        <v>86900000</v>
      </c>
      <c r="O30" s="80">
        <f t="shared" si="0"/>
        <v>86900000</v>
      </c>
      <c r="P30" s="80">
        <v>0</v>
      </c>
      <c r="Q30" s="80">
        <f t="shared" si="17"/>
        <v>86900000</v>
      </c>
      <c r="R30" s="60">
        <v>0.5</v>
      </c>
      <c r="S30" s="60">
        <v>0.5</v>
      </c>
      <c r="T30" s="60">
        <f t="shared" si="15"/>
        <v>1</v>
      </c>
      <c r="U30" s="61">
        <v>0.5</v>
      </c>
      <c r="V30" s="61">
        <v>0.5</v>
      </c>
      <c r="W30" s="60">
        <f t="shared" si="11"/>
        <v>1</v>
      </c>
      <c r="X30" s="60">
        <f t="shared" si="4"/>
        <v>1</v>
      </c>
      <c r="Y30" s="60">
        <f t="shared" si="1"/>
        <v>1</v>
      </c>
      <c r="Z30" s="60">
        <f t="shared" si="2"/>
        <v>1</v>
      </c>
      <c r="AA30" s="60">
        <f t="shared" si="7"/>
        <v>1</v>
      </c>
      <c r="AB30" s="60">
        <f t="shared" si="8"/>
        <v>1</v>
      </c>
      <c r="AC30" s="60">
        <f t="shared" si="9"/>
        <v>1</v>
      </c>
    </row>
    <row r="31" spans="2:29" s="51" customFormat="1" ht="45.75" customHeight="1">
      <c r="B31" s="92" t="s">
        <v>70</v>
      </c>
      <c r="C31" s="93" t="s">
        <v>72</v>
      </c>
      <c r="D31" s="98" t="s">
        <v>88</v>
      </c>
      <c r="E31" s="93" t="s">
        <v>68</v>
      </c>
      <c r="F31" s="95" t="s">
        <v>63</v>
      </c>
      <c r="G31" s="57" t="s">
        <v>67</v>
      </c>
      <c r="H31" s="56">
        <v>45292</v>
      </c>
      <c r="I31" s="56">
        <v>45443</v>
      </c>
      <c r="J31" s="89" t="s">
        <v>171</v>
      </c>
      <c r="K31" s="96" t="s">
        <v>71</v>
      </c>
      <c r="L31" s="145">
        <v>955818000</v>
      </c>
      <c r="M31" s="128">
        <v>0</v>
      </c>
      <c r="N31" s="128">
        <f>+L31+M31</f>
        <v>955818000</v>
      </c>
      <c r="O31" s="128">
        <f t="shared" si="0"/>
        <v>955818000</v>
      </c>
      <c r="P31" s="128">
        <v>0</v>
      </c>
      <c r="Q31" s="128">
        <f>+O31+P31</f>
        <v>955818000</v>
      </c>
      <c r="R31" s="61">
        <v>0.66669999999999996</v>
      </c>
      <c r="S31" s="61">
        <v>0.66669999999999996</v>
      </c>
      <c r="T31" s="60">
        <f t="shared" si="15"/>
        <v>1</v>
      </c>
      <c r="U31" s="61">
        <v>0.33329999999999999</v>
      </c>
      <c r="V31" s="61">
        <v>0.33329999999999999</v>
      </c>
      <c r="W31" s="60">
        <f t="shared" si="11"/>
        <v>1</v>
      </c>
      <c r="X31" s="60">
        <f t="shared" si="4"/>
        <v>1</v>
      </c>
      <c r="Y31" s="60">
        <f t="shared" si="1"/>
        <v>1</v>
      </c>
      <c r="Z31" s="60">
        <f t="shared" si="2"/>
        <v>1</v>
      </c>
      <c r="AA31" s="60">
        <f t="shared" si="7"/>
        <v>1</v>
      </c>
      <c r="AB31" s="60">
        <f t="shared" si="8"/>
        <v>1</v>
      </c>
      <c r="AC31" s="60">
        <f t="shared" si="9"/>
        <v>1</v>
      </c>
    </row>
    <row r="32" spans="2:29" s="51" customFormat="1" ht="45" customHeight="1">
      <c r="B32" s="92"/>
      <c r="C32" s="93"/>
      <c r="D32" s="99"/>
      <c r="E32" s="93"/>
      <c r="F32" s="95"/>
      <c r="G32" s="57" t="s">
        <v>61</v>
      </c>
      <c r="H32" s="56">
        <v>45292</v>
      </c>
      <c r="I32" s="56">
        <v>45443</v>
      </c>
      <c r="J32" s="89" t="s">
        <v>172</v>
      </c>
      <c r="K32" s="97"/>
      <c r="L32" s="146"/>
      <c r="M32" s="129">
        <v>0</v>
      </c>
      <c r="N32" s="129">
        <f t="shared" si="10"/>
        <v>0</v>
      </c>
      <c r="O32" s="129">
        <f t="shared" si="0"/>
        <v>0</v>
      </c>
      <c r="P32" s="129">
        <v>0</v>
      </c>
      <c r="Q32" s="129">
        <f t="shared" si="3"/>
        <v>0</v>
      </c>
      <c r="R32" s="64">
        <v>0</v>
      </c>
      <c r="S32" s="64">
        <v>0</v>
      </c>
      <c r="T32" s="60">
        <f t="shared" si="15"/>
        <v>0</v>
      </c>
      <c r="U32" s="65">
        <v>1</v>
      </c>
      <c r="V32" s="65">
        <v>1</v>
      </c>
      <c r="W32" s="60">
        <f t="shared" si="11"/>
        <v>1</v>
      </c>
      <c r="X32" s="60">
        <f t="shared" si="4"/>
        <v>1</v>
      </c>
      <c r="Y32" s="60">
        <f t="shared" si="1"/>
        <v>1</v>
      </c>
      <c r="Z32" s="60">
        <f t="shared" si="2"/>
        <v>1</v>
      </c>
      <c r="AA32" s="60">
        <f t="shared" si="7"/>
        <v>1</v>
      </c>
      <c r="AB32" s="60">
        <f t="shared" si="8"/>
        <v>1</v>
      </c>
      <c r="AC32" s="60">
        <f t="shared" si="9"/>
        <v>1</v>
      </c>
    </row>
    <row r="33" spans="2:29" s="51" customFormat="1" ht="48" customHeight="1">
      <c r="B33" s="92"/>
      <c r="C33" s="93"/>
      <c r="D33" s="54" t="s">
        <v>69</v>
      </c>
      <c r="E33" s="93"/>
      <c r="F33" s="95"/>
      <c r="G33" s="57" t="s">
        <v>62</v>
      </c>
      <c r="H33" s="56">
        <v>45292</v>
      </c>
      <c r="I33" s="56">
        <v>45443</v>
      </c>
      <c r="J33" s="89" t="s">
        <v>173</v>
      </c>
      <c r="K33" s="90" t="s">
        <v>115</v>
      </c>
      <c r="L33" s="147"/>
      <c r="M33" s="144">
        <v>0</v>
      </c>
      <c r="N33" s="144">
        <f t="shared" si="10"/>
        <v>0</v>
      </c>
      <c r="O33" s="144">
        <f t="shared" si="0"/>
        <v>0</v>
      </c>
      <c r="P33" s="144">
        <v>0</v>
      </c>
      <c r="Q33" s="144">
        <f t="shared" si="3"/>
        <v>0</v>
      </c>
      <c r="R33" s="60">
        <v>0.66669999999999996</v>
      </c>
      <c r="S33" s="60">
        <v>0.66669999999999996</v>
      </c>
      <c r="T33" s="60">
        <f t="shared" si="15"/>
        <v>1</v>
      </c>
      <c r="U33" s="61">
        <v>0.33329999999999999</v>
      </c>
      <c r="V33" s="61">
        <v>0.33329999999999999</v>
      </c>
      <c r="W33" s="60">
        <f t="shared" si="11"/>
        <v>1</v>
      </c>
      <c r="X33" s="60">
        <f t="shared" si="4"/>
        <v>1</v>
      </c>
      <c r="Y33" s="60">
        <f t="shared" si="1"/>
        <v>1</v>
      </c>
      <c r="Z33" s="60">
        <f t="shared" si="2"/>
        <v>1</v>
      </c>
      <c r="AA33" s="60">
        <f t="shared" si="7"/>
        <v>1</v>
      </c>
      <c r="AB33" s="60">
        <f t="shared" si="8"/>
        <v>1</v>
      </c>
      <c r="AC33" s="60">
        <f t="shared" si="9"/>
        <v>1</v>
      </c>
    </row>
    <row r="34" spans="2:29" s="51" customFormat="1" ht="41.25" customHeight="1">
      <c r="B34" s="92" t="s">
        <v>70</v>
      </c>
      <c r="C34" s="93" t="s">
        <v>72</v>
      </c>
      <c r="D34" s="94" t="s">
        <v>75</v>
      </c>
      <c r="E34" s="93"/>
      <c r="F34" s="95" t="s">
        <v>74</v>
      </c>
      <c r="G34" s="57" t="s">
        <v>73</v>
      </c>
      <c r="H34" s="56">
        <v>45292</v>
      </c>
      <c r="I34" s="56">
        <v>45443</v>
      </c>
      <c r="J34" s="90" t="s">
        <v>133</v>
      </c>
      <c r="K34" s="96" t="s">
        <v>76</v>
      </c>
      <c r="L34" s="145">
        <v>317020000</v>
      </c>
      <c r="M34" s="128">
        <v>0</v>
      </c>
      <c r="N34" s="128">
        <f>+L34+M34</f>
        <v>317020000</v>
      </c>
      <c r="O34" s="128">
        <f t="shared" si="0"/>
        <v>317020000</v>
      </c>
      <c r="P34" s="128">
        <v>0</v>
      </c>
      <c r="Q34" s="128">
        <f>+O34+P34</f>
        <v>317020000</v>
      </c>
      <c r="R34" s="62">
        <v>0.5</v>
      </c>
      <c r="S34" s="62">
        <v>0.5</v>
      </c>
      <c r="T34" s="60">
        <f t="shared" si="15"/>
        <v>1</v>
      </c>
      <c r="U34" s="63">
        <v>0.5</v>
      </c>
      <c r="V34" s="63">
        <v>0.5</v>
      </c>
      <c r="W34" s="60">
        <f t="shared" si="11"/>
        <v>1</v>
      </c>
      <c r="X34" s="60">
        <f t="shared" si="4"/>
        <v>1</v>
      </c>
      <c r="Y34" s="60">
        <f t="shared" si="1"/>
        <v>1</v>
      </c>
      <c r="Z34" s="60">
        <f t="shared" si="2"/>
        <v>1</v>
      </c>
      <c r="AA34" s="60">
        <f t="shared" si="7"/>
        <v>1</v>
      </c>
      <c r="AB34" s="60">
        <f t="shared" si="8"/>
        <v>1</v>
      </c>
      <c r="AC34" s="60">
        <f t="shared" si="9"/>
        <v>1</v>
      </c>
    </row>
    <row r="35" spans="2:29" s="51" customFormat="1" ht="30" customHeight="1">
      <c r="B35" s="92"/>
      <c r="C35" s="93"/>
      <c r="D35" s="94"/>
      <c r="E35" s="93"/>
      <c r="F35" s="95"/>
      <c r="G35" s="57" t="s">
        <v>134</v>
      </c>
      <c r="H35" s="56">
        <v>45292</v>
      </c>
      <c r="I35" s="56">
        <v>45443</v>
      </c>
      <c r="J35" s="90" t="s">
        <v>174</v>
      </c>
      <c r="K35" s="97"/>
      <c r="L35" s="147"/>
      <c r="M35" s="144">
        <v>0</v>
      </c>
      <c r="N35" s="144">
        <f t="shared" si="10"/>
        <v>0</v>
      </c>
      <c r="O35" s="144">
        <f t="shared" si="0"/>
        <v>0</v>
      </c>
      <c r="P35" s="144">
        <v>0</v>
      </c>
      <c r="Q35" s="144">
        <f t="shared" si="3"/>
        <v>0</v>
      </c>
      <c r="R35" s="63">
        <v>1</v>
      </c>
      <c r="S35" s="63">
        <v>1</v>
      </c>
      <c r="T35" s="60">
        <f t="shared" si="15"/>
        <v>1</v>
      </c>
      <c r="U35" s="63">
        <v>0</v>
      </c>
      <c r="V35" s="63">
        <v>0</v>
      </c>
      <c r="W35" s="60">
        <f t="shared" si="11"/>
        <v>0</v>
      </c>
      <c r="X35" s="60">
        <f t="shared" si="4"/>
        <v>1</v>
      </c>
      <c r="Y35" s="60">
        <f t="shared" si="1"/>
        <v>1</v>
      </c>
      <c r="Z35" s="60">
        <f t="shared" si="2"/>
        <v>1</v>
      </c>
      <c r="AA35" s="60">
        <f t="shared" si="7"/>
        <v>1</v>
      </c>
      <c r="AB35" s="60">
        <f t="shared" si="8"/>
        <v>1</v>
      </c>
      <c r="AC35" s="60">
        <f t="shared" si="9"/>
        <v>1</v>
      </c>
    </row>
    <row r="36" spans="2:29" s="51" customFormat="1" ht="30" customHeight="1">
      <c r="B36" s="92" t="s">
        <v>70</v>
      </c>
      <c r="C36" s="93" t="s">
        <v>72</v>
      </c>
      <c r="D36" s="57" t="s">
        <v>89</v>
      </c>
      <c r="E36" s="93"/>
      <c r="F36" s="95" t="s">
        <v>78</v>
      </c>
      <c r="G36" s="57" t="s">
        <v>112</v>
      </c>
      <c r="H36" s="56">
        <v>45292</v>
      </c>
      <c r="I36" s="56">
        <v>45443</v>
      </c>
      <c r="J36" s="90" t="s">
        <v>175</v>
      </c>
      <c r="K36" s="96" t="s">
        <v>116</v>
      </c>
      <c r="L36" s="145">
        <v>2459856000</v>
      </c>
      <c r="M36" s="128">
        <v>0</v>
      </c>
      <c r="N36" s="128">
        <f>+L36+M36</f>
        <v>2459856000</v>
      </c>
      <c r="O36" s="128">
        <f t="shared" si="0"/>
        <v>2459856000</v>
      </c>
      <c r="P36" s="128">
        <v>0</v>
      </c>
      <c r="Q36" s="128">
        <f>+O36+P36</f>
        <v>2459856000</v>
      </c>
      <c r="R36" s="60">
        <v>0.5</v>
      </c>
      <c r="S36" s="60">
        <v>0.5</v>
      </c>
      <c r="T36" s="60">
        <f t="shared" si="15"/>
        <v>1</v>
      </c>
      <c r="U36" s="61">
        <v>0.5</v>
      </c>
      <c r="V36" s="61">
        <v>0.5</v>
      </c>
      <c r="W36" s="60">
        <f t="shared" si="11"/>
        <v>1</v>
      </c>
      <c r="X36" s="60">
        <f t="shared" si="4"/>
        <v>1</v>
      </c>
      <c r="Y36" s="60">
        <f t="shared" si="1"/>
        <v>1</v>
      </c>
      <c r="Z36" s="60">
        <f t="shared" si="2"/>
        <v>1</v>
      </c>
      <c r="AA36" s="60">
        <f t="shared" si="7"/>
        <v>1</v>
      </c>
      <c r="AB36" s="60">
        <f t="shared" si="8"/>
        <v>1</v>
      </c>
      <c r="AC36" s="60">
        <f t="shared" si="9"/>
        <v>1</v>
      </c>
    </row>
    <row r="37" spans="2:29" s="51" customFormat="1" ht="30" customHeight="1">
      <c r="B37" s="92"/>
      <c r="C37" s="93"/>
      <c r="D37" s="105" t="s">
        <v>89</v>
      </c>
      <c r="E37" s="93"/>
      <c r="F37" s="95"/>
      <c r="G37" s="57" t="s">
        <v>137</v>
      </c>
      <c r="H37" s="56">
        <v>45292</v>
      </c>
      <c r="I37" s="56">
        <v>45443</v>
      </c>
      <c r="J37" s="90" t="s">
        <v>176</v>
      </c>
      <c r="K37" s="100"/>
      <c r="L37" s="146"/>
      <c r="M37" s="129">
        <v>0</v>
      </c>
      <c r="N37" s="129">
        <f t="shared" si="10"/>
        <v>0</v>
      </c>
      <c r="O37" s="129">
        <f t="shared" si="0"/>
        <v>0</v>
      </c>
      <c r="P37" s="129">
        <v>0</v>
      </c>
      <c r="Q37" s="129">
        <f t="shared" si="3"/>
        <v>0</v>
      </c>
      <c r="R37" s="62">
        <v>0.5</v>
      </c>
      <c r="S37" s="62">
        <v>0.5</v>
      </c>
      <c r="T37" s="60">
        <f t="shared" si="15"/>
        <v>1</v>
      </c>
      <c r="U37" s="63">
        <v>0.5</v>
      </c>
      <c r="V37" s="63">
        <v>0.5</v>
      </c>
      <c r="W37" s="60">
        <f t="shared" si="11"/>
        <v>1</v>
      </c>
      <c r="X37" s="60">
        <f t="shared" si="4"/>
        <v>1</v>
      </c>
      <c r="Y37" s="60">
        <f t="shared" si="1"/>
        <v>1</v>
      </c>
      <c r="Z37" s="60">
        <f t="shared" si="2"/>
        <v>1</v>
      </c>
      <c r="AA37" s="60">
        <f t="shared" si="7"/>
        <v>1</v>
      </c>
      <c r="AB37" s="60">
        <f t="shared" si="8"/>
        <v>1</v>
      </c>
      <c r="AC37" s="60">
        <f t="shared" si="9"/>
        <v>1</v>
      </c>
    </row>
    <row r="38" spans="2:29" s="51" customFormat="1" ht="55.5" customHeight="1">
      <c r="B38" s="92"/>
      <c r="C38" s="93"/>
      <c r="D38" s="107"/>
      <c r="E38" s="93"/>
      <c r="F38" s="95"/>
      <c r="G38" s="58" t="s">
        <v>77</v>
      </c>
      <c r="H38" s="56">
        <v>45292</v>
      </c>
      <c r="I38" s="56">
        <v>45443</v>
      </c>
      <c r="J38" s="90" t="s">
        <v>177</v>
      </c>
      <c r="K38" s="100"/>
      <c r="L38" s="146"/>
      <c r="M38" s="129">
        <v>0</v>
      </c>
      <c r="N38" s="129">
        <f t="shared" si="10"/>
        <v>0</v>
      </c>
      <c r="O38" s="129">
        <f t="shared" si="0"/>
        <v>0</v>
      </c>
      <c r="P38" s="129">
        <v>0</v>
      </c>
      <c r="Q38" s="129">
        <f t="shared" si="3"/>
        <v>0</v>
      </c>
      <c r="R38" s="62">
        <v>0.5</v>
      </c>
      <c r="S38" s="62">
        <v>0.5</v>
      </c>
      <c r="T38" s="60">
        <f t="shared" si="15"/>
        <v>1</v>
      </c>
      <c r="U38" s="63">
        <v>0.5</v>
      </c>
      <c r="V38" s="63">
        <v>0.5</v>
      </c>
      <c r="W38" s="60">
        <f t="shared" si="11"/>
        <v>1</v>
      </c>
      <c r="X38" s="60">
        <f t="shared" si="4"/>
        <v>1</v>
      </c>
      <c r="Y38" s="60">
        <f t="shared" si="1"/>
        <v>1</v>
      </c>
      <c r="Z38" s="60">
        <f t="shared" si="2"/>
        <v>1</v>
      </c>
      <c r="AA38" s="60">
        <f t="shared" si="7"/>
        <v>1</v>
      </c>
      <c r="AB38" s="60">
        <f t="shared" si="8"/>
        <v>1</v>
      </c>
      <c r="AC38" s="60">
        <f t="shared" si="9"/>
        <v>1</v>
      </c>
    </row>
    <row r="39" spans="2:29" s="51" customFormat="1" ht="40.5" customHeight="1">
      <c r="B39" s="92"/>
      <c r="C39" s="93"/>
      <c r="D39" s="57" t="s">
        <v>89</v>
      </c>
      <c r="E39" s="93"/>
      <c r="F39" s="95"/>
      <c r="G39" s="57" t="s">
        <v>136</v>
      </c>
      <c r="H39" s="56">
        <v>45292</v>
      </c>
      <c r="I39" s="56">
        <v>45443</v>
      </c>
      <c r="J39" s="90" t="s">
        <v>178</v>
      </c>
      <c r="K39" s="100"/>
      <c r="L39" s="146"/>
      <c r="M39" s="129">
        <v>0</v>
      </c>
      <c r="N39" s="129">
        <f t="shared" si="10"/>
        <v>0</v>
      </c>
      <c r="O39" s="129">
        <f t="shared" si="0"/>
        <v>0</v>
      </c>
      <c r="P39" s="129">
        <v>0</v>
      </c>
      <c r="Q39" s="129">
        <f t="shared" si="3"/>
        <v>0</v>
      </c>
      <c r="R39" s="62">
        <v>0</v>
      </c>
      <c r="S39" s="62">
        <v>0</v>
      </c>
      <c r="T39" s="60">
        <f t="shared" si="15"/>
        <v>0</v>
      </c>
      <c r="U39" s="63">
        <v>1</v>
      </c>
      <c r="V39" s="63">
        <v>1</v>
      </c>
      <c r="W39" s="60">
        <f t="shared" si="11"/>
        <v>1</v>
      </c>
      <c r="X39" s="60">
        <f t="shared" si="4"/>
        <v>1</v>
      </c>
      <c r="Y39" s="60">
        <f t="shared" si="1"/>
        <v>1</v>
      </c>
      <c r="Z39" s="60">
        <f t="shared" si="2"/>
        <v>1</v>
      </c>
      <c r="AA39" s="60">
        <f t="shared" si="7"/>
        <v>1</v>
      </c>
      <c r="AB39" s="60">
        <f t="shared" si="8"/>
        <v>1</v>
      </c>
      <c r="AC39" s="60">
        <f t="shared" si="9"/>
        <v>1</v>
      </c>
    </row>
    <row r="40" spans="2:29" s="51" customFormat="1" ht="39.75" customHeight="1">
      <c r="B40" s="92"/>
      <c r="C40" s="93"/>
      <c r="D40" s="57" t="s">
        <v>89</v>
      </c>
      <c r="E40" s="93"/>
      <c r="F40" s="95"/>
      <c r="G40" s="57" t="s">
        <v>135</v>
      </c>
      <c r="H40" s="56">
        <v>45292</v>
      </c>
      <c r="I40" s="56">
        <v>45443</v>
      </c>
      <c r="J40" s="90" t="s">
        <v>179</v>
      </c>
      <c r="K40" s="100"/>
      <c r="L40" s="146"/>
      <c r="M40" s="129">
        <v>0</v>
      </c>
      <c r="N40" s="129">
        <f t="shared" si="10"/>
        <v>0</v>
      </c>
      <c r="O40" s="129">
        <f t="shared" si="0"/>
        <v>0</v>
      </c>
      <c r="P40" s="129">
        <v>0</v>
      </c>
      <c r="Q40" s="129">
        <f t="shared" si="3"/>
        <v>0</v>
      </c>
      <c r="R40" s="62">
        <v>0.5</v>
      </c>
      <c r="S40" s="62">
        <v>0.5</v>
      </c>
      <c r="T40" s="60">
        <f t="shared" si="15"/>
        <v>1</v>
      </c>
      <c r="U40" s="63">
        <v>0.5</v>
      </c>
      <c r="V40" s="63">
        <v>0.5</v>
      </c>
      <c r="W40" s="60">
        <f t="shared" si="11"/>
        <v>1</v>
      </c>
      <c r="X40" s="60">
        <f t="shared" si="4"/>
        <v>1</v>
      </c>
      <c r="Y40" s="60">
        <f t="shared" si="1"/>
        <v>1</v>
      </c>
      <c r="Z40" s="60">
        <f t="shared" si="2"/>
        <v>1</v>
      </c>
      <c r="AA40" s="60">
        <f t="shared" si="7"/>
        <v>1</v>
      </c>
      <c r="AB40" s="60">
        <f t="shared" si="8"/>
        <v>1</v>
      </c>
      <c r="AC40" s="60">
        <f t="shared" si="9"/>
        <v>1</v>
      </c>
    </row>
    <row r="41" spans="2:29" s="51" customFormat="1" ht="30" customHeight="1">
      <c r="B41" s="92"/>
      <c r="C41" s="93"/>
      <c r="D41" s="57" t="s">
        <v>87</v>
      </c>
      <c r="E41" s="93"/>
      <c r="F41" s="95"/>
      <c r="G41" s="57" t="s">
        <v>138</v>
      </c>
      <c r="H41" s="56">
        <v>45292</v>
      </c>
      <c r="I41" s="56">
        <v>45443</v>
      </c>
      <c r="J41" s="90" t="s">
        <v>180</v>
      </c>
      <c r="K41" s="100"/>
      <c r="L41" s="146"/>
      <c r="M41" s="129">
        <v>0</v>
      </c>
      <c r="N41" s="129">
        <f t="shared" si="10"/>
        <v>0</v>
      </c>
      <c r="O41" s="129">
        <f t="shared" si="0"/>
        <v>0</v>
      </c>
      <c r="P41" s="129">
        <v>0</v>
      </c>
      <c r="Q41" s="129">
        <f t="shared" si="3"/>
        <v>0</v>
      </c>
      <c r="R41" s="62">
        <v>0.25</v>
      </c>
      <c r="S41" s="62">
        <v>0.25</v>
      </c>
      <c r="T41" s="60">
        <f t="shared" si="15"/>
        <v>1</v>
      </c>
      <c r="U41" s="63">
        <v>0.75</v>
      </c>
      <c r="V41" s="63">
        <v>0.75</v>
      </c>
      <c r="W41" s="60">
        <f t="shared" si="11"/>
        <v>1</v>
      </c>
      <c r="X41" s="60">
        <f t="shared" si="4"/>
        <v>1</v>
      </c>
      <c r="Y41" s="60">
        <f t="shared" si="1"/>
        <v>1</v>
      </c>
      <c r="Z41" s="60">
        <f t="shared" si="2"/>
        <v>1</v>
      </c>
      <c r="AA41" s="60">
        <f t="shared" si="7"/>
        <v>1</v>
      </c>
      <c r="AB41" s="60">
        <f t="shared" si="8"/>
        <v>1</v>
      </c>
      <c r="AC41" s="60">
        <f t="shared" si="9"/>
        <v>1</v>
      </c>
    </row>
    <row r="42" spans="2:29" s="51" customFormat="1" ht="51.75" customHeight="1">
      <c r="B42" s="92"/>
      <c r="C42" s="93"/>
      <c r="D42" s="57" t="s">
        <v>87</v>
      </c>
      <c r="E42" s="93"/>
      <c r="F42" s="95"/>
      <c r="G42" s="57" t="s">
        <v>139</v>
      </c>
      <c r="H42" s="56">
        <v>45292</v>
      </c>
      <c r="I42" s="56">
        <v>45443</v>
      </c>
      <c r="J42" s="90" t="s">
        <v>181</v>
      </c>
      <c r="K42" s="100"/>
      <c r="L42" s="146"/>
      <c r="M42" s="129">
        <v>0</v>
      </c>
      <c r="N42" s="129">
        <f t="shared" si="10"/>
        <v>0</v>
      </c>
      <c r="O42" s="129">
        <f t="shared" si="0"/>
        <v>0</v>
      </c>
      <c r="P42" s="129">
        <v>0</v>
      </c>
      <c r="Q42" s="129">
        <f t="shared" si="3"/>
        <v>0</v>
      </c>
      <c r="R42" s="62">
        <v>0.5</v>
      </c>
      <c r="S42" s="62">
        <v>0.5</v>
      </c>
      <c r="T42" s="60">
        <f t="shared" si="15"/>
        <v>1</v>
      </c>
      <c r="U42" s="63">
        <v>0.5</v>
      </c>
      <c r="V42" s="63">
        <v>0.5</v>
      </c>
      <c r="W42" s="60">
        <f t="shared" si="11"/>
        <v>1</v>
      </c>
      <c r="X42" s="60">
        <f t="shared" si="4"/>
        <v>1</v>
      </c>
      <c r="Y42" s="60">
        <f t="shared" si="1"/>
        <v>1</v>
      </c>
      <c r="Z42" s="60">
        <f t="shared" si="2"/>
        <v>1</v>
      </c>
      <c r="AA42" s="60">
        <f t="shared" si="7"/>
        <v>1</v>
      </c>
      <c r="AB42" s="60">
        <f t="shared" si="8"/>
        <v>1</v>
      </c>
      <c r="AC42" s="60">
        <f t="shared" si="9"/>
        <v>1</v>
      </c>
    </row>
    <row r="43" spans="2:29" s="51" customFormat="1" ht="75" customHeight="1">
      <c r="B43" s="50" t="s">
        <v>70</v>
      </c>
      <c r="C43" s="57" t="s">
        <v>72</v>
      </c>
      <c r="D43" s="57" t="s">
        <v>89</v>
      </c>
      <c r="E43" s="93"/>
      <c r="F43" s="89" t="s">
        <v>79</v>
      </c>
      <c r="G43" s="57" t="s">
        <v>140</v>
      </c>
      <c r="H43" s="91">
        <v>45292</v>
      </c>
      <c r="I43" s="91">
        <v>45443</v>
      </c>
      <c r="J43" s="90" t="s">
        <v>182</v>
      </c>
      <c r="K43" s="97"/>
      <c r="L43" s="85">
        <v>51898000</v>
      </c>
      <c r="M43" s="80">
        <v>0</v>
      </c>
      <c r="N43" s="80">
        <f>+L43+M43</f>
        <v>51898000</v>
      </c>
      <c r="O43" s="80">
        <f t="shared" si="0"/>
        <v>51898000</v>
      </c>
      <c r="P43" s="80">
        <v>0</v>
      </c>
      <c r="Q43" s="80">
        <f>+O43+P43</f>
        <v>51898000</v>
      </c>
      <c r="R43" s="62">
        <v>0.75</v>
      </c>
      <c r="S43" s="62">
        <v>0.75</v>
      </c>
      <c r="T43" s="60">
        <f t="shared" si="15"/>
        <v>1</v>
      </c>
      <c r="U43" s="63">
        <v>0.25</v>
      </c>
      <c r="V43" s="63">
        <v>0.25</v>
      </c>
      <c r="W43" s="60">
        <f t="shared" si="11"/>
        <v>1</v>
      </c>
      <c r="X43" s="60">
        <f t="shared" si="4"/>
        <v>1</v>
      </c>
      <c r="Y43" s="60">
        <f t="shared" si="1"/>
        <v>1</v>
      </c>
      <c r="Z43" s="60">
        <f t="shared" si="2"/>
        <v>1</v>
      </c>
      <c r="AA43" s="60">
        <f>+SUM(R43+U43)</f>
        <v>1</v>
      </c>
      <c r="AB43" s="60">
        <f>+SUM(S43+V43)</f>
        <v>1</v>
      </c>
      <c r="AC43" s="60">
        <f t="shared" si="9"/>
        <v>1</v>
      </c>
    </row>
    <row r="44" spans="2:29">
      <c r="L44" s="82">
        <f t="shared" ref="L44:Q44" si="18">SUM(L10:L43)</f>
        <v>25185269000</v>
      </c>
      <c r="M44" s="82">
        <f t="shared" si="18"/>
        <v>0</v>
      </c>
      <c r="N44" s="82">
        <f t="shared" si="18"/>
        <v>25185269000</v>
      </c>
      <c r="O44" s="82">
        <f t="shared" si="18"/>
        <v>25185269000</v>
      </c>
      <c r="P44" s="82">
        <f t="shared" si="18"/>
        <v>0</v>
      </c>
      <c r="Q44" s="82">
        <f t="shared" si="18"/>
        <v>25185269000</v>
      </c>
      <c r="W44" s="83"/>
    </row>
    <row r="45" spans="2:29">
      <c r="B45" s="59" t="s">
        <v>132</v>
      </c>
      <c r="C45" s="48" t="s">
        <v>131</v>
      </c>
      <c r="D45" s="49"/>
      <c r="W45" s="87"/>
    </row>
    <row r="46" spans="2:29" ht="15.75" customHeight="1">
      <c r="B46" s="59" t="s">
        <v>128</v>
      </c>
      <c r="C46" s="48" t="s">
        <v>129</v>
      </c>
      <c r="D46" s="49"/>
      <c r="W46" s="87"/>
    </row>
    <row r="47" spans="2:29">
      <c r="C47" s="48" t="s">
        <v>130</v>
      </c>
      <c r="D47" s="49"/>
      <c r="W47" s="87"/>
    </row>
  </sheetData>
  <autoFilter ref="A9:HV47" xr:uid="{00000000-0009-0000-0000-000001000000}"/>
  <mergeCells count="108">
    <mergeCell ref="L36:L42"/>
    <mergeCell ref="M36:M42"/>
    <mergeCell ref="N36:N42"/>
    <mergeCell ref="O36:O42"/>
    <mergeCell ref="P36:P42"/>
    <mergeCell ref="Q36:Q42"/>
    <mergeCell ref="Q34:Q35"/>
    <mergeCell ref="L34:L35"/>
    <mergeCell ref="M34:M35"/>
    <mergeCell ref="N34:N35"/>
    <mergeCell ref="O34:O35"/>
    <mergeCell ref="P34:P35"/>
    <mergeCell ref="L31:L33"/>
    <mergeCell ref="M31:M33"/>
    <mergeCell ref="N31:N33"/>
    <mergeCell ref="O31:O33"/>
    <mergeCell ref="P31:P33"/>
    <mergeCell ref="Q31:Q33"/>
    <mergeCell ref="Q27:Q28"/>
    <mergeCell ref="L27:L28"/>
    <mergeCell ref="M27:M28"/>
    <mergeCell ref="N27:N28"/>
    <mergeCell ref="O27:O28"/>
    <mergeCell ref="P27:P28"/>
    <mergeCell ref="L19:L21"/>
    <mergeCell ref="M19:M21"/>
    <mergeCell ref="N19:N21"/>
    <mergeCell ref="O19:O21"/>
    <mergeCell ref="P19:P21"/>
    <mergeCell ref="Q19:Q21"/>
    <mergeCell ref="Q13:Q15"/>
    <mergeCell ref="L13:L15"/>
    <mergeCell ref="M13:M15"/>
    <mergeCell ref="N13:N15"/>
    <mergeCell ref="O13:O15"/>
    <mergeCell ref="P13:P15"/>
    <mergeCell ref="AA11:AA12"/>
    <mergeCell ref="AB11:AB12"/>
    <mergeCell ref="AC11:AC12"/>
    <mergeCell ref="L11:L12"/>
    <mergeCell ref="M11:M12"/>
    <mergeCell ref="N11:N12"/>
    <mergeCell ref="X8:Z8"/>
    <mergeCell ref="AA8:AC8"/>
    <mergeCell ref="O8:Q8"/>
    <mergeCell ref="R8:T8"/>
    <mergeCell ref="U8:W8"/>
    <mergeCell ref="O11:O12"/>
    <mergeCell ref="P11:P12"/>
    <mergeCell ref="Q11:Q12"/>
    <mergeCell ref="C19:C21"/>
    <mergeCell ref="A2:D4"/>
    <mergeCell ref="K8:K9"/>
    <mergeCell ref="J8:J9"/>
    <mergeCell ref="B8:B9"/>
    <mergeCell ref="C8:C9"/>
    <mergeCell ref="D8:D9"/>
    <mergeCell ref="E8:E9"/>
    <mergeCell ref="G8:G9"/>
    <mergeCell ref="H8:H9"/>
    <mergeCell ref="I8:I9"/>
    <mergeCell ref="F8:F9"/>
    <mergeCell ref="B6:G6"/>
    <mergeCell ref="H6:AC6"/>
    <mergeCell ref="L8:N8"/>
    <mergeCell ref="B11:B12"/>
    <mergeCell ref="C11:C12"/>
    <mergeCell ref="C13:C15"/>
    <mergeCell ref="B13:B15"/>
    <mergeCell ref="B19:B21"/>
    <mergeCell ref="K10:K16"/>
    <mergeCell ref="F13:F15"/>
    <mergeCell ref="F11:F12"/>
    <mergeCell ref="D17:D18"/>
    <mergeCell ref="B26:B30"/>
    <mergeCell ref="F27:F28"/>
    <mergeCell ref="C27:C28"/>
    <mergeCell ref="D27:D28"/>
    <mergeCell ref="E22:E25"/>
    <mergeCell ref="D22:D25"/>
    <mergeCell ref="B22:B25"/>
    <mergeCell ref="C22:C25"/>
    <mergeCell ref="K22:K25"/>
    <mergeCell ref="K17:K21"/>
    <mergeCell ref="F19:F21"/>
    <mergeCell ref="D19:D21"/>
    <mergeCell ref="E17:E21"/>
    <mergeCell ref="G11:G12"/>
    <mergeCell ref="E10:E16"/>
    <mergeCell ref="D11:D12"/>
    <mergeCell ref="K36:K43"/>
    <mergeCell ref="D37:D38"/>
    <mergeCell ref="K26:K30"/>
    <mergeCell ref="E26:E30"/>
    <mergeCell ref="B34:B35"/>
    <mergeCell ref="C34:C35"/>
    <mergeCell ref="D34:D35"/>
    <mergeCell ref="F34:F35"/>
    <mergeCell ref="K34:K35"/>
    <mergeCell ref="E31:E43"/>
    <mergeCell ref="F31:F33"/>
    <mergeCell ref="K31:K32"/>
    <mergeCell ref="B31:B33"/>
    <mergeCell ref="C31:C33"/>
    <mergeCell ref="B36:B42"/>
    <mergeCell ref="C36:C42"/>
    <mergeCell ref="F36:F42"/>
    <mergeCell ref="D31:D32"/>
  </mergeCells>
  <phoneticPr fontId="14" type="noConversion"/>
  <pageMargins left="3.937007874015748E-2" right="3.937007874015748E-2" top="3.937007874015748E-2" bottom="3.937007874015748E-2" header="0" footer="0"/>
  <pageSetup paperSize="5" scale="31" fitToWidth="0" fitToHeight="0" orientation="landscape" r:id="rId1"/>
  <rowBreaks count="1" manualBreakCount="1">
    <brk id="30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C61"/>
  <sheetViews>
    <sheetView showGridLines="0" zoomScale="80" zoomScaleNormal="80" workbookViewId="0">
      <pane ySplit="9" topLeftCell="A10" activePane="bottomLeft" state="frozenSplit"/>
      <selection pane="bottomLeft" activeCell="J10" sqref="J10"/>
    </sheetView>
  </sheetViews>
  <sheetFormatPr baseColWidth="10" defaultColWidth="11.42578125" defaultRowHeight="16.5"/>
  <cols>
    <col min="1" max="1" width="1.5703125" style="1" customWidth="1"/>
    <col min="2" max="2" width="12" style="1" customWidth="1"/>
    <col min="3" max="3" width="11.42578125" style="1"/>
    <col min="4" max="4" width="11.140625" style="1" customWidth="1"/>
    <col min="5" max="5" width="12.28515625" style="1" customWidth="1"/>
    <col min="6" max="6" width="16.42578125" style="1" customWidth="1"/>
    <col min="7" max="7" width="14.42578125" style="1" customWidth="1"/>
    <col min="8" max="9" width="15.85546875" style="1" customWidth="1"/>
    <col min="10" max="10" width="17.28515625" style="1" customWidth="1"/>
    <col min="11" max="11" width="15.85546875" style="1" customWidth="1"/>
    <col min="12" max="12" width="17.28515625" style="1" customWidth="1"/>
    <col min="13" max="33" width="12.7109375" style="1" customWidth="1"/>
    <col min="34" max="34" width="14" style="1" customWidth="1"/>
    <col min="35" max="35" width="17.42578125" style="1" customWidth="1"/>
    <col min="36" max="36" width="17.85546875" style="1" customWidth="1"/>
    <col min="37" max="37" width="2.140625" style="1" customWidth="1"/>
    <col min="38" max="16384" width="11.42578125" style="1"/>
  </cols>
  <sheetData>
    <row r="1" spans="1:237" ht="7.5" customHeight="1">
      <c r="A1" s="6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I1" s="9"/>
      <c r="AJ1" s="9"/>
      <c r="AK1" s="9"/>
      <c r="AL1" s="9"/>
      <c r="AM1" s="9"/>
      <c r="AN1" s="9"/>
      <c r="AO1" s="9"/>
      <c r="AP1" s="9"/>
      <c r="AQ1" s="9"/>
      <c r="AR1" s="9"/>
      <c r="AS1" s="20"/>
      <c r="AT1" s="20"/>
      <c r="AU1" s="20"/>
      <c r="AV1" s="20"/>
      <c r="AW1" s="20"/>
      <c r="AX1" s="20"/>
      <c r="AY1" s="20"/>
      <c r="AZ1" s="20"/>
      <c r="BA1" s="20"/>
      <c r="BB1" s="20"/>
      <c r="BJ1" s="7"/>
      <c r="BK1" s="7"/>
      <c r="BL1" s="7"/>
      <c r="BM1" s="7"/>
      <c r="BN1" s="7"/>
      <c r="BO1" s="7"/>
      <c r="BP1" s="8"/>
      <c r="BQ1" s="8"/>
      <c r="BR1" s="8"/>
      <c r="BS1" s="8"/>
      <c r="BT1" s="8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5"/>
    </row>
    <row r="2" spans="1:237" ht="30" customHeight="1">
      <c r="A2" s="151"/>
      <c r="B2" s="151"/>
      <c r="C2" s="151"/>
      <c r="D2" s="15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I2" s="10" t="s">
        <v>4</v>
      </c>
      <c r="AJ2" s="10" t="s">
        <v>7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5"/>
    </row>
    <row r="3" spans="1:237" ht="30" customHeight="1">
      <c r="A3" s="151"/>
      <c r="B3" s="151"/>
      <c r="C3" s="151"/>
      <c r="D3" s="151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I3" s="10" t="s">
        <v>5</v>
      </c>
      <c r="AJ3" s="10">
        <v>1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5"/>
    </row>
    <row r="4" spans="1:237" ht="30" customHeight="1">
      <c r="A4" s="151"/>
      <c r="B4" s="151"/>
      <c r="C4" s="151"/>
      <c r="D4" s="15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I4" s="10" t="s">
        <v>6</v>
      </c>
      <c r="AJ4" s="11">
        <v>43495</v>
      </c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5"/>
    </row>
    <row r="5" spans="1:237" ht="7.5" customHeight="1">
      <c r="A5" s="6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I5" s="9"/>
      <c r="AJ5" s="9"/>
      <c r="AK5" s="9"/>
      <c r="AL5" s="9"/>
      <c r="AM5" s="9"/>
      <c r="AN5" s="9"/>
      <c r="AO5" s="9"/>
      <c r="AP5" s="9"/>
      <c r="AQ5" s="9"/>
      <c r="AR5" s="9"/>
      <c r="AS5" s="20"/>
      <c r="AT5" s="20"/>
      <c r="AU5" s="20"/>
      <c r="AV5" s="20"/>
      <c r="AW5" s="20"/>
      <c r="AX5" s="20"/>
      <c r="AY5" s="20"/>
      <c r="AZ5" s="20"/>
      <c r="BA5" s="20"/>
      <c r="BB5" s="20"/>
      <c r="BJ5" s="7"/>
      <c r="BK5" s="7"/>
      <c r="BL5" s="7"/>
      <c r="BM5" s="7"/>
      <c r="BN5" s="7"/>
      <c r="BO5" s="7"/>
      <c r="BP5" s="8"/>
      <c r="BQ5" s="8"/>
      <c r="BR5" s="8"/>
      <c r="BS5" s="8"/>
      <c r="BT5" s="8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5"/>
    </row>
    <row r="6" spans="1:237" ht="18" customHeight="1">
      <c r="B6" s="152" t="s">
        <v>25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9"/>
      <c r="AL6" s="9"/>
      <c r="AM6" s="9"/>
      <c r="AN6" s="9"/>
      <c r="AO6" s="9"/>
      <c r="AP6" s="9"/>
      <c r="AQ6" s="9"/>
      <c r="AR6" s="9"/>
    </row>
    <row r="7" spans="1:237" ht="12.75" customHeight="1"/>
    <row r="8" spans="1:237" ht="16.5" customHeight="1">
      <c r="B8" s="113" t="s">
        <v>2</v>
      </c>
      <c r="C8" s="113" t="s">
        <v>3</v>
      </c>
      <c r="D8" s="113" t="s">
        <v>1</v>
      </c>
      <c r="E8" s="113" t="s">
        <v>0</v>
      </c>
      <c r="F8" s="116" t="s">
        <v>9</v>
      </c>
      <c r="G8" s="114" t="s">
        <v>8</v>
      </c>
      <c r="H8" s="114" t="s">
        <v>10</v>
      </c>
      <c r="I8" s="114" t="s">
        <v>11</v>
      </c>
      <c r="J8" s="112" t="s">
        <v>12</v>
      </c>
      <c r="K8" s="114" t="s">
        <v>30</v>
      </c>
      <c r="L8" s="112" t="s">
        <v>24</v>
      </c>
      <c r="M8" s="148" t="s">
        <v>18</v>
      </c>
      <c r="N8" s="149"/>
      <c r="O8" s="149"/>
      <c r="P8" s="149"/>
      <c r="Q8" s="150"/>
      <c r="R8" s="148" t="s">
        <v>19</v>
      </c>
      <c r="S8" s="149"/>
      <c r="T8" s="149"/>
      <c r="U8" s="149"/>
      <c r="V8" s="150"/>
      <c r="W8" s="148" t="s">
        <v>20</v>
      </c>
      <c r="X8" s="149"/>
      <c r="Y8" s="149"/>
      <c r="Z8" s="149"/>
      <c r="AA8" s="150"/>
      <c r="AB8" s="148" t="s">
        <v>26</v>
      </c>
      <c r="AC8" s="149"/>
      <c r="AD8" s="149"/>
      <c r="AE8" s="149"/>
      <c r="AF8" s="150"/>
      <c r="AG8" s="156" t="s">
        <v>21</v>
      </c>
      <c r="AH8" s="157"/>
      <c r="AI8" s="157"/>
      <c r="AJ8" s="158"/>
      <c r="AK8" s="3"/>
    </row>
    <row r="9" spans="1:237" ht="39.950000000000003" customHeight="1">
      <c r="B9" s="113"/>
      <c r="C9" s="113"/>
      <c r="D9" s="113"/>
      <c r="E9" s="113"/>
      <c r="F9" s="117"/>
      <c r="G9" s="115"/>
      <c r="H9" s="115"/>
      <c r="I9" s="115"/>
      <c r="J9" s="112"/>
      <c r="K9" s="115"/>
      <c r="L9" s="112"/>
      <c r="M9" s="23" t="s">
        <v>13</v>
      </c>
      <c r="N9" s="23" t="s">
        <v>14</v>
      </c>
      <c r="O9" s="23" t="s">
        <v>15</v>
      </c>
      <c r="P9" s="23" t="s">
        <v>16</v>
      </c>
      <c r="Q9" s="24" t="s">
        <v>17</v>
      </c>
      <c r="R9" s="23" t="s">
        <v>13</v>
      </c>
      <c r="S9" s="23" t="s">
        <v>14</v>
      </c>
      <c r="T9" s="23" t="s">
        <v>15</v>
      </c>
      <c r="U9" s="23" t="s">
        <v>16</v>
      </c>
      <c r="V9" s="24" t="s">
        <v>17</v>
      </c>
      <c r="W9" s="23" t="s">
        <v>13</v>
      </c>
      <c r="X9" s="23" t="s">
        <v>14</v>
      </c>
      <c r="Y9" s="23" t="s">
        <v>15</v>
      </c>
      <c r="Z9" s="23" t="s">
        <v>16</v>
      </c>
      <c r="AA9" s="24" t="s">
        <v>17</v>
      </c>
      <c r="AB9" s="23" t="s">
        <v>13</v>
      </c>
      <c r="AC9" s="23" t="s">
        <v>14</v>
      </c>
      <c r="AD9" s="23" t="s">
        <v>15</v>
      </c>
      <c r="AE9" s="23" t="s">
        <v>16</v>
      </c>
      <c r="AF9" s="24" t="s">
        <v>17</v>
      </c>
      <c r="AG9" s="25" t="s">
        <v>33</v>
      </c>
      <c r="AH9" s="25" t="s">
        <v>32</v>
      </c>
      <c r="AI9" s="25" t="s">
        <v>23</v>
      </c>
      <c r="AJ9" s="26" t="s">
        <v>22</v>
      </c>
      <c r="AK9" s="3"/>
    </row>
    <row r="10" spans="1:237" s="2" customFormat="1" ht="81">
      <c r="B10" s="22"/>
      <c r="C10" s="22"/>
      <c r="D10" s="22"/>
      <c r="E10" s="22"/>
      <c r="F10" s="28" t="s">
        <v>27</v>
      </c>
      <c r="G10" s="27" t="s">
        <v>28</v>
      </c>
      <c r="H10" s="29">
        <v>44197</v>
      </c>
      <c r="I10" s="29">
        <v>44377</v>
      </c>
      <c r="J10" s="12" t="s">
        <v>31</v>
      </c>
      <c r="K10" s="30" t="s">
        <v>29</v>
      </c>
      <c r="L10" s="30" t="s">
        <v>34</v>
      </c>
      <c r="M10" s="32">
        <v>0.3</v>
      </c>
      <c r="N10" s="32">
        <v>0.3</v>
      </c>
      <c r="O10" s="16">
        <f>N10/M10</f>
        <v>1</v>
      </c>
      <c r="P10" s="14"/>
      <c r="Q10" s="16"/>
      <c r="R10" s="16">
        <v>0.3</v>
      </c>
      <c r="S10" s="16">
        <v>0.2</v>
      </c>
      <c r="T10" s="16">
        <f>S10/R10</f>
        <v>0.66666666666666674</v>
      </c>
      <c r="U10" s="16"/>
      <c r="V10" s="16"/>
      <c r="W10" s="19">
        <v>0.4</v>
      </c>
      <c r="X10" s="19">
        <v>0.4</v>
      </c>
      <c r="Y10" s="16">
        <f>X10/W10</f>
        <v>1</v>
      </c>
      <c r="Z10" s="16"/>
      <c r="AA10" s="13"/>
      <c r="AB10" s="13"/>
      <c r="AC10" s="13"/>
      <c r="AD10" s="13"/>
      <c r="AE10" s="13"/>
      <c r="AF10" s="13"/>
      <c r="AG10" s="21">
        <f>N10+S10+X10+AC10</f>
        <v>0.9</v>
      </c>
      <c r="AH10" s="31">
        <f>AG10/1</f>
        <v>0.9</v>
      </c>
      <c r="AI10" s="153"/>
      <c r="AJ10" s="153"/>
      <c r="AK10" s="18"/>
    </row>
    <row r="11" spans="1:237" s="2" customFormat="1">
      <c r="B11" s="22"/>
      <c r="C11" s="22"/>
      <c r="D11" s="22"/>
      <c r="E11" s="22"/>
      <c r="F11" s="22"/>
      <c r="G11" s="22"/>
      <c r="H11" s="12"/>
      <c r="I11" s="12"/>
      <c r="J11" s="12"/>
      <c r="K11" s="12"/>
      <c r="L11" s="12"/>
      <c r="M11" s="12"/>
      <c r="N11" s="12"/>
      <c r="O11" s="15"/>
      <c r="P11" s="14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3"/>
      <c r="AB11" s="13"/>
      <c r="AC11" s="13"/>
      <c r="AD11" s="13"/>
      <c r="AE11" s="13"/>
      <c r="AF11" s="13"/>
      <c r="AG11" s="21">
        <f t="shared" ref="AG11:AG61" si="0">N11+S11+X11+AC11</f>
        <v>0</v>
      </c>
      <c r="AH11" s="17"/>
      <c r="AI11" s="154"/>
      <c r="AJ11" s="154"/>
      <c r="AK11" s="18"/>
    </row>
    <row r="12" spans="1:237">
      <c r="B12" s="22"/>
      <c r="C12" s="22"/>
      <c r="D12" s="22"/>
      <c r="E12" s="22"/>
      <c r="F12" s="22"/>
      <c r="G12" s="22"/>
      <c r="H12" s="12"/>
      <c r="I12" s="12"/>
      <c r="J12" s="12"/>
      <c r="K12" s="12"/>
      <c r="L12" s="12"/>
      <c r="M12" s="12"/>
      <c r="N12" s="12"/>
      <c r="O12" s="15"/>
      <c r="P12" s="14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3"/>
      <c r="AB12" s="13"/>
      <c r="AC12" s="13"/>
      <c r="AD12" s="13"/>
      <c r="AE12" s="13"/>
      <c r="AF12" s="13"/>
      <c r="AG12" s="21">
        <f t="shared" si="0"/>
        <v>0</v>
      </c>
      <c r="AH12" s="17"/>
      <c r="AI12" s="154"/>
      <c r="AJ12" s="154"/>
      <c r="AK12" s="3"/>
    </row>
    <row r="13" spans="1:237">
      <c r="B13" s="22"/>
      <c r="C13" s="22"/>
      <c r="D13" s="22"/>
      <c r="E13" s="22"/>
      <c r="F13" s="22"/>
      <c r="G13" s="22"/>
      <c r="H13" s="12"/>
      <c r="I13" s="12"/>
      <c r="J13" s="12"/>
      <c r="K13" s="12"/>
      <c r="L13" s="12"/>
      <c r="M13" s="12"/>
      <c r="N13" s="12"/>
      <c r="O13" s="15"/>
      <c r="P13" s="14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3"/>
      <c r="AB13" s="13"/>
      <c r="AC13" s="13"/>
      <c r="AD13" s="13"/>
      <c r="AE13" s="13"/>
      <c r="AF13" s="13"/>
      <c r="AG13" s="21">
        <f t="shared" si="0"/>
        <v>0</v>
      </c>
      <c r="AH13" s="17"/>
      <c r="AI13" s="155"/>
      <c r="AJ13" s="155"/>
      <c r="AK13" s="3"/>
    </row>
    <row r="14" spans="1:237">
      <c r="B14" s="22"/>
      <c r="C14" s="22"/>
      <c r="D14" s="22"/>
      <c r="E14" s="22"/>
      <c r="F14" s="22"/>
      <c r="G14" s="22"/>
      <c r="H14" s="12"/>
      <c r="I14" s="12"/>
      <c r="J14" s="12"/>
      <c r="K14" s="12"/>
      <c r="L14" s="12"/>
      <c r="M14" s="12"/>
      <c r="N14" s="12"/>
      <c r="O14" s="15"/>
      <c r="P14" s="14"/>
      <c r="Q14" s="16"/>
      <c r="R14" s="16"/>
      <c r="S14" s="16"/>
      <c r="T14" s="16"/>
      <c r="U14" s="16"/>
      <c r="V14" s="16"/>
      <c r="W14" s="19"/>
      <c r="X14" s="19"/>
      <c r="Y14" s="19"/>
      <c r="Z14" s="16"/>
      <c r="AA14" s="13"/>
      <c r="AB14" s="13"/>
      <c r="AC14" s="13"/>
      <c r="AD14" s="13"/>
      <c r="AE14" s="13"/>
      <c r="AF14" s="13"/>
      <c r="AG14" s="21">
        <f t="shared" si="0"/>
        <v>0</v>
      </c>
      <c r="AH14" s="17"/>
      <c r="AI14" s="153"/>
      <c r="AJ14" s="153"/>
      <c r="AK14" s="3"/>
    </row>
    <row r="15" spans="1:237">
      <c r="B15" s="22"/>
      <c r="C15" s="22"/>
      <c r="D15" s="22"/>
      <c r="E15" s="22"/>
      <c r="F15" s="22"/>
      <c r="G15" s="22"/>
      <c r="H15" s="12"/>
      <c r="I15" s="12"/>
      <c r="J15" s="12"/>
      <c r="K15" s="12"/>
      <c r="L15" s="12"/>
      <c r="M15" s="12"/>
      <c r="N15" s="12"/>
      <c r="O15" s="15"/>
      <c r="P15" s="14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3"/>
      <c r="AB15" s="13"/>
      <c r="AC15" s="13"/>
      <c r="AD15" s="13"/>
      <c r="AE15" s="13"/>
      <c r="AF15" s="13"/>
      <c r="AG15" s="21">
        <f t="shared" si="0"/>
        <v>0</v>
      </c>
      <c r="AH15" s="17"/>
      <c r="AI15" s="154"/>
      <c r="AJ15" s="154"/>
      <c r="AK15" s="3"/>
    </row>
    <row r="16" spans="1:237">
      <c r="B16" s="22"/>
      <c r="C16" s="22"/>
      <c r="D16" s="22"/>
      <c r="E16" s="22"/>
      <c r="F16" s="22"/>
      <c r="G16" s="22"/>
      <c r="H16" s="12"/>
      <c r="I16" s="12"/>
      <c r="J16" s="12"/>
      <c r="K16" s="12"/>
      <c r="L16" s="12"/>
      <c r="M16" s="12"/>
      <c r="N16" s="12"/>
      <c r="O16" s="15"/>
      <c r="P16" s="14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3"/>
      <c r="AB16" s="13"/>
      <c r="AC16" s="13"/>
      <c r="AD16" s="13"/>
      <c r="AE16" s="13"/>
      <c r="AF16" s="13"/>
      <c r="AG16" s="21">
        <f t="shared" si="0"/>
        <v>0</v>
      </c>
      <c r="AH16" s="17"/>
      <c r="AI16" s="154"/>
      <c r="AJ16" s="154"/>
      <c r="AK16" s="3"/>
    </row>
    <row r="17" spans="2:37">
      <c r="B17" s="22"/>
      <c r="C17" s="22"/>
      <c r="D17" s="22"/>
      <c r="E17" s="22"/>
      <c r="F17" s="22"/>
      <c r="G17" s="22"/>
      <c r="H17" s="12"/>
      <c r="I17" s="12"/>
      <c r="J17" s="12"/>
      <c r="K17" s="12"/>
      <c r="L17" s="12"/>
      <c r="M17" s="12"/>
      <c r="N17" s="12"/>
      <c r="O17" s="15"/>
      <c r="P17" s="14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3"/>
      <c r="AB17" s="13"/>
      <c r="AC17" s="13"/>
      <c r="AD17" s="13"/>
      <c r="AE17" s="13"/>
      <c r="AF17" s="13"/>
      <c r="AG17" s="21">
        <f t="shared" si="0"/>
        <v>0</v>
      </c>
      <c r="AH17" s="17"/>
      <c r="AI17" s="155"/>
      <c r="AJ17" s="155"/>
      <c r="AK17" s="3"/>
    </row>
    <row r="18" spans="2:37">
      <c r="B18" s="22"/>
      <c r="C18" s="22"/>
      <c r="D18" s="22"/>
      <c r="E18" s="22"/>
      <c r="F18" s="22"/>
      <c r="G18" s="22"/>
      <c r="H18" s="12"/>
      <c r="I18" s="12"/>
      <c r="J18" s="12"/>
      <c r="K18" s="12"/>
      <c r="L18" s="12"/>
      <c r="M18" s="12"/>
      <c r="N18" s="12"/>
      <c r="O18" s="15"/>
      <c r="P18" s="14"/>
      <c r="Q18" s="16"/>
      <c r="R18" s="16"/>
      <c r="S18" s="16"/>
      <c r="T18" s="16"/>
      <c r="U18" s="16"/>
      <c r="V18" s="16"/>
      <c r="W18" s="19"/>
      <c r="X18" s="19"/>
      <c r="Y18" s="19"/>
      <c r="Z18" s="16"/>
      <c r="AA18" s="13"/>
      <c r="AB18" s="13"/>
      <c r="AC18" s="13"/>
      <c r="AD18" s="13"/>
      <c r="AE18" s="13"/>
      <c r="AF18" s="13"/>
      <c r="AG18" s="21">
        <f t="shared" si="0"/>
        <v>0</v>
      </c>
      <c r="AH18" s="17"/>
      <c r="AI18" s="153"/>
      <c r="AJ18" s="153"/>
      <c r="AK18" s="3"/>
    </row>
    <row r="19" spans="2:37">
      <c r="B19" s="22"/>
      <c r="C19" s="22"/>
      <c r="D19" s="22"/>
      <c r="E19" s="22"/>
      <c r="F19" s="22"/>
      <c r="G19" s="22"/>
      <c r="H19" s="12"/>
      <c r="I19" s="12"/>
      <c r="J19" s="12"/>
      <c r="K19" s="12"/>
      <c r="L19" s="12"/>
      <c r="M19" s="12"/>
      <c r="N19" s="12"/>
      <c r="O19" s="15"/>
      <c r="P19" s="14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3"/>
      <c r="AB19" s="13"/>
      <c r="AC19" s="13"/>
      <c r="AD19" s="13"/>
      <c r="AE19" s="13"/>
      <c r="AF19" s="13"/>
      <c r="AG19" s="21">
        <f t="shared" si="0"/>
        <v>0</v>
      </c>
      <c r="AH19" s="17"/>
      <c r="AI19" s="154"/>
      <c r="AJ19" s="154"/>
      <c r="AK19" s="3"/>
    </row>
    <row r="20" spans="2:37">
      <c r="B20" s="22"/>
      <c r="C20" s="22"/>
      <c r="D20" s="22"/>
      <c r="E20" s="22"/>
      <c r="F20" s="22"/>
      <c r="G20" s="22"/>
      <c r="H20" s="12"/>
      <c r="I20" s="12"/>
      <c r="J20" s="12"/>
      <c r="K20" s="12"/>
      <c r="L20" s="12"/>
      <c r="M20" s="12"/>
      <c r="N20" s="12"/>
      <c r="O20" s="15"/>
      <c r="P20" s="14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3"/>
      <c r="AB20" s="13"/>
      <c r="AC20" s="13"/>
      <c r="AD20" s="13"/>
      <c r="AE20" s="13"/>
      <c r="AF20" s="13"/>
      <c r="AG20" s="21">
        <f t="shared" si="0"/>
        <v>0</v>
      </c>
      <c r="AH20" s="17"/>
      <c r="AI20" s="154"/>
      <c r="AJ20" s="154"/>
      <c r="AK20" s="3"/>
    </row>
    <row r="21" spans="2:37">
      <c r="B21" s="22"/>
      <c r="C21" s="22"/>
      <c r="D21" s="22"/>
      <c r="E21" s="22"/>
      <c r="F21" s="22"/>
      <c r="G21" s="22"/>
      <c r="H21" s="12"/>
      <c r="I21" s="12"/>
      <c r="J21" s="12"/>
      <c r="K21" s="12"/>
      <c r="L21" s="12"/>
      <c r="M21" s="12"/>
      <c r="N21" s="12"/>
      <c r="O21" s="15"/>
      <c r="P21" s="14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3"/>
      <c r="AB21" s="13"/>
      <c r="AC21" s="13"/>
      <c r="AD21" s="13"/>
      <c r="AE21" s="13"/>
      <c r="AF21" s="13"/>
      <c r="AG21" s="21">
        <f t="shared" si="0"/>
        <v>0</v>
      </c>
      <c r="AH21" s="17"/>
      <c r="AI21" s="155"/>
      <c r="AJ21" s="155"/>
      <c r="AK21" s="3"/>
    </row>
    <row r="22" spans="2:37">
      <c r="B22" s="22"/>
      <c r="C22" s="22"/>
      <c r="D22" s="22"/>
      <c r="E22" s="22"/>
      <c r="F22" s="22"/>
      <c r="G22" s="22"/>
      <c r="H22" s="12"/>
      <c r="I22" s="12"/>
      <c r="J22" s="12"/>
      <c r="K22" s="12"/>
      <c r="L22" s="12"/>
      <c r="M22" s="12"/>
      <c r="N22" s="12"/>
      <c r="O22" s="15"/>
      <c r="P22" s="14"/>
      <c r="Q22" s="16"/>
      <c r="R22" s="16"/>
      <c r="S22" s="16"/>
      <c r="T22" s="16"/>
      <c r="U22" s="16"/>
      <c r="V22" s="16"/>
      <c r="W22" s="19"/>
      <c r="X22" s="19"/>
      <c r="Y22" s="19"/>
      <c r="Z22" s="16"/>
      <c r="AA22" s="13"/>
      <c r="AB22" s="13"/>
      <c r="AC22" s="13"/>
      <c r="AD22" s="13"/>
      <c r="AE22" s="13"/>
      <c r="AF22" s="13"/>
      <c r="AG22" s="21">
        <f t="shared" si="0"/>
        <v>0</v>
      </c>
      <c r="AH22" s="17"/>
      <c r="AI22" s="153"/>
      <c r="AJ22" s="153"/>
      <c r="AK22" s="3"/>
    </row>
    <row r="23" spans="2:37">
      <c r="B23" s="22"/>
      <c r="C23" s="22"/>
      <c r="D23" s="22"/>
      <c r="E23" s="22"/>
      <c r="F23" s="22"/>
      <c r="G23" s="22"/>
      <c r="H23" s="12"/>
      <c r="I23" s="12"/>
      <c r="J23" s="12"/>
      <c r="K23" s="12"/>
      <c r="L23" s="12"/>
      <c r="M23" s="12"/>
      <c r="N23" s="12"/>
      <c r="O23" s="15"/>
      <c r="P23" s="14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3"/>
      <c r="AB23" s="13"/>
      <c r="AC23" s="13"/>
      <c r="AD23" s="13"/>
      <c r="AE23" s="13"/>
      <c r="AF23" s="13"/>
      <c r="AG23" s="21">
        <f t="shared" si="0"/>
        <v>0</v>
      </c>
      <c r="AH23" s="17"/>
      <c r="AI23" s="154"/>
      <c r="AJ23" s="154"/>
      <c r="AK23" s="3"/>
    </row>
    <row r="24" spans="2:37">
      <c r="B24" s="22"/>
      <c r="C24" s="22"/>
      <c r="D24" s="22"/>
      <c r="E24" s="22"/>
      <c r="F24" s="22"/>
      <c r="G24" s="22"/>
      <c r="H24" s="12"/>
      <c r="I24" s="12"/>
      <c r="J24" s="12"/>
      <c r="K24" s="12"/>
      <c r="L24" s="12"/>
      <c r="M24" s="12"/>
      <c r="N24" s="12"/>
      <c r="O24" s="15"/>
      <c r="P24" s="14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3"/>
      <c r="AB24" s="13"/>
      <c r="AC24" s="13"/>
      <c r="AD24" s="13"/>
      <c r="AE24" s="13"/>
      <c r="AF24" s="13"/>
      <c r="AG24" s="21">
        <f t="shared" si="0"/>
        <v>0</v>
      </c>
      <c r="AH24" s="17"/>
      <c r="AI24" s="154"/>
      <c r="AJ24" s="154"/>
      <c r="AK24" s="3"/>
    </row>
    <row r="25" spans="2:37">
      <c r="B25" s="22"/>
      <c r="C25" s="22"/>
      <c r="D25" s="22"/>
      <c r="E25" s="22"/>
      <c r="F25" s="22"/>
      <c r="G25" s="22"/>
      <c r="H25" s="12"/>
      <c r="I25" s="12"/>
      <c r="J25" s="12"/>
      <c r="K25" s="12"/>
      <c r="L25" s="12"/>
      <c r="M25" s="12"/>
      <c r="N25" s="12"/>
      <c r="O25" s="15"/>
      <c r="P25" s="14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3"/>
      <c r="AB25" s="13"/>
      <c r="AC25" s="13"/>
      <c r="AD25" s="13"/>
      <c r="AE25" s="13"/>
      <c r="AF25" s="13"/>
      <c r="AG25" s="21">
        <f t="shared" si="0"/>
        <v>0</v>
      </c>
      <c r="AH25" s="17"/>
      <c r="AI25" s="155"/>
      <c r="AJ25" s="155"/>
      <c r="AK25" s="3"/>
    </row>
    <row r="26" spans="2:37">
      <c r="B26" s="22"/>
      <c r="C26" s="22"/>
      <c r="D26" s="22"/>
      <c r="E26" s="22"/>
      <c r="F26" s="22"/>
      <c r="G26" s="22"/>
      <c r="H26" s="12"/>
      <c r="I26" s="12"/>
      <c r="J26" s="12"/>
      <c r="K26" s="12"/>
      <c r="L26" s="12"/>
      <c r="M26" s="12"/>
      <c r="N26" s="12"/>
      <c r="O26" s="15"/>
      <c r="P26" s="14"/>
      <c r="Q26" s="16"/>
      <c r="R26" s="16"/>
      <c r="S26" s="16"/>
      <c r="T26" s="16"/>
      <c r="U26" s="16"/>
      <c r="V26" s="16"/>
      <c r="W26" s="19"/>
      <c r="X26" s="19"/>
      <c r="Y26" s="19"/>
      <c r="Z26" s="16"/>
      <c r="AA26" s="13"/>
      <c r="AB26" s="13"/>
      <c r="AC26" s="13"/>
      <c r="AD26" s="13"/>
      <c r="AE26" s="13"/>
      <c r="AF26" s="13"/>
      <c r="AG26" s="21">
        <f t="shared" si="0"/>
        <v>0</v>
      </c>
      <c r="AH26" s="17"/>
      <c r="AI26" s="153"/>
      <c r="AJ26" s="153"/>
    </row>
    <row r="27" spans="2:37">
      <c r="B27" s="22"/>
      <c r="C27" s="22"/>
      <c r="D27" s="22"/>
      <c r="E27" s="22"/>
      <c r="F27" s="22"/>
      <c r="G27" s="22"/>
      <c r="H27" s="12"/>
      <c r="I27" s="12"/>
      <c r="J27" s="12"/>
      <c r="K27" s="12"/>
      <c r="L27" s="12"/>
      <c r="M27" s="12"/>
      <c r="N27" s="12"/>
      <c r="O27" s="15"/>
      <c r="P27" s="14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3"/>
      <c r="AB27" s="13"/>
      <c r="AC27" s="13"/>
      <c r="AD27" s="13"/>
      <c r="AE27" s="13"/>
      <c r="AF27" s="13"/>
      <c r="AG27" s="21">
        <f t="shared" si="0"/>
        <v>0</v>
      </c>
      <c r="AH27" s="17"/>
      <c r="AI27" s="154"/>
      <c r="AJ27" s="154"/>
    </row>
    <row r="28" spans="2:37">
      <c r="B28" s="22"/>
      <c r="C28" s="22"/>
      <c r="D28" s="22"/>
      <c r="E28" s="22"/>
      <c r="F28" s="22"/>
      <c r="G28" s="22"/>
      <c r="H28" s="12"/>
      <c r="I28" s="12"/>
      <c r="J28" s="12"/>
      <c r="K28" s="12"/>
      <c r="L28" s="12"/>
      <c r="M28" s="12"/>
      <c r="N28" s="12"/>
      <c r="O28" s="15"/>
      <c r="P28" s="14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3"/>
      <c r="AB28" s="13"/>
      <c r="AC28" s="13"/>
      <c r="AD28" s="13"/>
      <c r="AE28" s="13"/>
      <c r="AF28" s="13"/>
      <c r="AG28" s="21">
        <f t="shared" si="0"/>
        <v>0</v>
      </c>
      <c r="AH28" s="17"/>
      <c r="AI28" s="154"/>
      <c r="AJ28" s="154"/>
    </row>
    <row r="29" spans="2:37">
      <c r="B29" s="22"/>
      <c r="C29" s="22"/>
      <c r="D29" s="22"/>
      <c r="E29" s="22"/>
      <c r="F29" s="22"/>
      <c r="G29" s="22"/>
      <c r="H29" s="12"/>
      <c r="I29" s="12"/>
      <c r="J29" s="12"/>
      <c r="K29" s="12"/>
      <c r="L29" s="12"/>
      <c r="M29" s="12"/>
      <c r="N29" s="12"/>
      <c r="O29" s="15"/>
      <c r="P29" s="14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3"/>
      <c r="AB29" s="13"/>
      <c r="AC29" s="13"/>
      <c r="AD29" s="13"/>
      <c r="AE29" s="13"/>
      <c r="AF29" s="13"/>
      <c r="AG29" s="21">
        <f t="shared" si="0"/>
        <v>0</v>
      </c>
      <c r="AH29" s="17"/>
      <c r="AI29" s="155"/>
      <c r="AJ29" s="155"/>
    </row>
    <row r="30" spans="2:37">
      <c r="B30" s="22"/>
      <c r="C30" s="22"/>
      <c r="D30" s="22"/>
      <c r="E30" s="22"/>
      <c r="F30" s="22"/>
      <c r="G30" s="22"/>
      <c r="H30" s="12"/>
      <c r="I30" s="12"/>
      <c r="J30" s="12"/>
      <c r="K30" s="12"/>
      <c r="L30" s="12"/>
      <c r="M30" s="12"/>
      <c r="N30" s="12"/>
      <c r="O30" s="15"/>
      <c r="P30" s="14"/>
      <c r="Q30" s="16"/>
      <c r="R30" s="16"/>
      <c r="S30" s="16"/>
      <c r="T30" s="16"/>
      <c r="U30" s="16"/>
      <c r="V30" s="16"/>
      <c r="W30" s="19"/>
      <c r="X30" s="19"/>
      <c r="Y30" s="19"/>
      <c r="Z30" s="16"/>
      <c r="AA30" s="13"/>
      <c r="AB30" s="13"/>
      <c r="AC30" s="13"/>
      <c r="AD30" s="13"/>
      <c r="AE30" s="13"/>
      <c r="AF30" s="13"/>
      <c r="AG30" s="21">
        <f t="shared" si="0"/>
        <v>0</v>
      </c>
      <c r="AH30" s="17"/>
      <c r="AI30" s="153"/>
      <c r="AJ30" s="153"/>
    </row>
    <row r="31" spans="2:37">
      <c r="B31" s="22"/>
      <c r="C31" s="22"/>
      <c r="D31" s="22"/>
      <c r="E31" s="22"/>
      <c r="F31" s="22"/>
      <c r="G31" s="22"/>
      <c r="H31" s="12"/>
      <c r="I31" s="12"/>
      <c r="J31" s="12"/>
      <c r="K31" s="12"/>
      <c r="L31" s="12"/>
      <c r="M31" s="12"/>
      <c r="N31" s="12"/>
      <c r="O31" s="15"/>
      <c r="P31" s="14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3"/>
      <c r="AB31" s="13"/>
      <c r="AC31" s="13"/>
      <c r="AD31" s="13"/>
      <c r="AE31" s="13"/>
      <c r="AF31" s="13"/>
      <c r="AG31" s="21">
        <f t="shared" si="0"/>
        <v>0</v>
      </c>
      <c r="AH31" s="17"/>
      <c r="AI31" s="154"/>
      <c r="AJ31" s="154"/>
    </row>
    <row r="32" spans="2:37">
      <c r="B32" s="22"/>
      <c r="C32" s="22"/>
      <c r="D32" s="22"/>
      <c r="E32" s="22"/>
      <c r="F32" s="22"/>
      <c r="G32" s="22"/>
      <c r="H32" s="12"/>
      <c r="I32" s="12"/>
      <c r="J32" s="12"/>
      <c r="K32" s="12"/>
      <c r="L32" s="12"/>
      <c r="M32" s="12"/>
      <c r="N32" s="12"/>
      <c r="O32" s="15"/>
      <c r="P32" s="14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3"/>
      <c r="AB32" s="13"/>
      <c r="AC32" s="13"/>
      <c r="AD32" s="13"/>
      <c r="AE32" s="13"/>
      <c r="AF32" s="13"/>
      <c r="AG32" s="21">
        <f t="shared" si="0"/>
        <v>0</v>
      </c>
      <c r="AH32" s="17"/>
      <c r="AI32" s="154"/>
      <c r="AJ32" s="154"/>
    </row>
    <row r="33" spans="2:36">
      <c r="B33" s="22"/>
      <c r="C33" s="22"/>
      <c r="D33" s="22"/>
      <c r="E33" s="22"/>
      <c r="F33" s="22"/>
      <c r="G33" s="22"/>
      <c r="H33" s="12"/>
      <c r="I33" s="12"/>
      <c r="J33" s="12"/>
      <c r="K33" s="12"/>
      <c r="L33" s="12"/>
      <c r="M33" s="12"/>
      <c r="N33" s="12"/>
      <c r="O33" s="15"/>
      <c r="P33" s="14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3"/>
      <c r="AB33" s="13"/>
      <c r="AC33" s="13"/>
      <c r="AD33" s="13"/>
      <c r="AE33" s="13"/>
      <c r="AF33" s="13"/>
      <c r="AG33" s="21">
        <f t="shared" si="0"/>
        <v>0</v>
      </c>
      <c r="AH33" s="17"/>
      <c r="AI33" s="155"/>
      <c r="AJ33" s="155"/>
    </row>
    <row r="34" spans="2:36">
      <c r="B34" s="22"/>
      <c r="C34" s="22"/>
      <c r="D34" s="22"/>
      <c r="E34" s="22"/>
      <c r="F34" s="22"/>
      <c r="G34" s="22"/>
      <c r="H34" s="12"/>
      <c r="I34" s="12"/>
      <c r="J34" s="12"/>
      <c r="K34" s="12"/>
      <c r="L34" s="12"/>
      <c r="M34" s="12"/>
      <c r="N34" s="12"/>
      <c r="O34" s="15"/>
      <c r="P34" s="14"/>
      <c r="Q34" s="16"/>
      <c r="R34" s="16"/>
      <c r="S34" s="16"/>
      <c r="T34" s="16"/>
      <c r="U34" s="16"/>
      <c r="V34" s="16"/>
      <c r="W34" s="19"/>
      <c r="X34" s="19"/>
      <c r="Y34" s="19"/>
      <c r="Z34" s="16"/>
      <c r="AA34" s="13"/>
      <c r="AB34" s="13"/>
      <c r="AC34" s="13"/>
      <c r="AD34" s="13"/>
      <c r="AE34" s="13"/>
      <c r="AF34" s="13"/>
      <c r="AG34" s="21">
        <f t="shared" si="0"/>
        <v>0</v>
      </c>
      <c r="AH34" s="17"/>
      <c r="AI34" s="153"/>
      <c r="AJ34" s="153"/>
    </row>
    <row r="35" spans="2:36">
      <c r="B35" s="22"/>
      <c r="C35" s="22"/>
      <c r="D35" s="22"/>
      <c r="E35" s="22"/>
      <c r="F35" s="22"/>
      <c r="G35" s="22"/>
      <c r="H35" s="12"/>
      <c r="I35" s="12"/>
      <c r="J35" s="12"/>
      <c r="K35" s="12"/>
      <c r="L35" s="12"/>
      <c r="M35" s="12"/>
      <c r="N35" s="12"/>
      <c r="O35" s="15"/>
      <c r="P35" s="14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3"/>
      <c r="AB35" s="13"/>
      <c r="AC35" s="13"/>
      <c r="AD35" s="13"/>
      <c r="AE35" s="13"/>
      <c r="AF35" s="13"/>
      <c r="AG35" s="21">
        <f t="shared" si="0"/>
        <v>0</v>
      </c>
      <c r="AH35" s="17"/>
      <c r="AI35" s="154"/>
      <c r="AJ35" s="154"/>
    </row>
    <row r="36" spans="2:36">
      <c r="B36" s="22"/>
      <c r="C36" s="22"/>
      <c r="D36" s="22"/>
      <c r="E36" s="22"/>
      <c r="F36" s="22"/>
      <c r="G36" s="22"/>
      <c r="H36" s="12"/>
      <c r="I36" s="12"/>
      <c r="J36" s="12"/>
      <c r="K36" s="12"/>
      <c r="L36" s="12"/>
      <c r="M36" s="12"/>
      <c r="N36" s="12"/>
      <c r="O36" s="15"/>
      <c r="P36" s="14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3"/>
      <c r="AB36" s="13"/>
      <c r="AC36" s="13"/>
      <c r="AD36" s="13"/>
      <c r="AE36" s="13"/>
      <c r="AF36" s="13"/>
      <c r="AG36" s="21">
        <f t="shared" si="0"/>
        <v>0</v>
      </c>
      <c r="AH36" s="17"/>
      <c r="AI36" s="154"/>
      <c r="AJ36" s="154"/>
    </row>
    <row r="37" spans="2:36">
      <c r="B37" s="22"/>
      <c r="C37" s="22"/>
      <c r="D37" s="22"/>
      <c r="E37" s="22"/>
      <c r="F37" s="22"/>
      <c r="G37" s="22"/>
      <c r="H37" s="12"/>
      <c r="I37" s="12"/>
      <c r="J37" s="12"/>
      <c r="K37" s="12"/>
      <c r="L37" s="12"/>
      <c r="M37" s="12"/>
      <c r="N37" s="12"/>
      <c r="O37" s="15"/>
      <c r="P37" s="14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3"/>
      <c r="AB37" s="13"/>
      <c r="AC37" s="13"/>
      <c r="AD37" s="13"/>
      <c r="AE37" s="13"/>
      <c r="AF37" s="13"/>
      <c r="AG37" s="21">
        <f t="shared" si="0"/>
        <v>0</v>
      </c>
      <c r="AH37" s="17"/>
      <c r="AI37" s="155"/>
      <c r="AJ37" s="155"/>
    </row>
    <row r="38" spans="2:36">
      <c r="B38" s="22"/>
      <c r="C38" s="22"/>
      <c r="D38" s="22"/>
      <c r="E38" s="22"/>
      <c r="F38" s="22"/>
      <c r="G38" s="22"/>
      <c r="H38" s="12"/>
      <c r="I38" s="12"/>
      <c r="J38" s="12"/>
      <c r="K38" s="12"/>
      <c r="L38" s="12"/>
      <c r="M38" s="12"/>
      <c r="N38" s="12"/>
      <c r="O38" s="15"/>
      <c r="P38" s="14"/>
      <c r="Q38" s="16"/>
      <c r="R38" s="16"/>
      <c r="S38" s="16"/>
      <c r="T38" s="16"/>
      <c r="U38" s="16"/>
      <c r="V38" s="16"/>
      <c r="W38" s="19"/>
      <c r="X38" s="19"/>
      <c r="Y38" s="19"/>
      <c r="Z38" s="16"/>
      <c r="AA38" s="13"/>
      <c r="AB38" s="13"/>
      <c r="AC38" s="13"/>
      <c r="AD38" s="13"/>
      <c r="AE38" s="13"/>
      <c r="AF38" s="13"/>
      <c r="AG38" s="21">
        <f t="shared" si="0"/>
        <v>0</v>
      </c>
      <c r="AH38" s="17"/>
      <c r="AI38" s="153"/>
      <c r="AJ38" s="153"/>
    </row>
    <row r="39" spans="2:36">
      <c r="B39" s="22"/>
      <c r="C39" s="22"/>
      <c r="D39" s="22"/>
      <c r="E39" s="22"/>
      <c r="F39" s="22"/>
      <c r="G39" s="22"/>
      <c r="H39" s="12"/>
      <c r="I39" s="12"/>
      <c r="J39" s="12"/>
      <c r="K39" s="12"/>
      <c r="L39" s="12"/>
      <c r="M39" s="12"/>
      <c r="N39" s="12"/>
      <c r="O39" s="15"/>
      <c r="P39" s="14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3"/>
      <c r="AB39" s="13"/>
      <c r="AC39" s="13"/>
      <c r="AD39" s="13"/>
      <c r="AE39" s="13"/>
      <c r="AF39" s="13"/>
      <c r="AG39" s="21">
        <f t="shared" si="0"/>
        <v>0</v>
      </c>
      <c r="AH39" s="17"/>
      <c r="AI39" s="154"/>
      <c r="AJ39" s="154"/>
    </row>
    <row r="40" spans="2:36">
      <c r="B40" s="22"/>
      <c r="C40" s="22"/>
      <c r="D40" s="22"/>
      <c r="E40" s="22"/>
      <c r="F40" s="22"/>
      <c r="G40" s="22"/>
      <c r="H40" s="12"/>
      <c r="I40" s="12"/>
      <c r="J40" s="12"/>
      <c r="K40" s="12"/>
      <c r="L40" s="12"/>
      <c r="M40" s="12"/>
      <c r="N40" s="12"/>
      <c r="O40" s="15"/>
      <c r="P40" s="14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3"/>
      <c r="AB40" s="13"/>
      <c r="AC40" s="13"/>
      <c r="AD40" s="13"/>
      <c r="AE40" s="13"/>
      <c r="AF40" s="13"/>
      <c r="AG40" s="21">
        <f t="shared" si="0"/>
        <v>0</v>
      </c>
      <c r="AH40" s="17"/>
      <c r="AI40" s="154"/>
      <c r="AJ40" s="154"/>
    </row>
    <row r="41" spans="2:36">
      <c r="B41" s="22"/>
      <c r="C41" s="22"/>
      <c r="D41" s="22"/>
      <c r="E41" s="22"/>
      <c r="F41" s="22"/>
      <c r="G41" s="22"/>
      <c r="H41" s="12"/>
      <c r="I41" s="12"/>
      <c r="J41" s="12"/>
      <c r="K41" s="12"/>
      <c r="L41" s="12"/>
      <c r="M41" s="12"/>
      <c r="N41" s="12"/>
      <c r="O41" s="15"/>
      <c r="P41" s="14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3"/>
      <c r="AB41" s="13"/>
      <c r="AC41" s="13"/>
      <c r="AD41" s="13"/>
      <c r="AE41" s="13"/>
      <c r="AF41" s="13"/>
      <c r="AG41" s="21">
        <f t="shared" si="0"/>
        <v>0</v>
      </c>
      <c r="AH41" s="17"/>
      <c r="AI41" s="155"/>
      <c r="AJ41" s="155"/>
    </row>
    <row r="42" spans="2:36">
      <c r="B42" s="22"/>
      <c r="C42" s="22"/>
      <c r="D42" s="22"/>
      <c r="E42" s="22"/>
      <c r="F42" s="22"/>
      <c r="G42" s="22"/>
      <c r="H42" s="12"/>
      <c r="I42" s="12"/>
      <c r="J42" s="12"/>
      <c r="K42" s="12"/>
      <c r="L42" s="12"/>
      <c r="M42" s="12"/>
      <c r="N42" s="12"/>
      <c r="O42" s="15"/>
      <c r="P42" s="14"/>
      <c r="Q42" s="16"/>
      <c r="R42" s="16"/>
      <c r="S42" s="16"/>
      <c r="T42" s="16"/>
      <c r="U42" s="16"/>
      <c r="V42" s="16"/>
      <c r="W42" s="19"/>
      <c r="X42" s="19"/>
      <c r="Y42" s="19"/>
      <c r="Z42" s="16"/>
      <c r="AA42" s="13"/>
      <c r="AB42" s="13"/>
      <c r="AC42" s="13"/>
      <c r="AD42" s="13"/>
      <c r="AE42" s="13"/>
      <c r="AF42" s="13"/>
      <c r="AG42" s="21">
        <f t="shared" si="0"/>
        <v>0</v>
      </c>
      <c r="AH42" s="17"/>
      <c r="AI42" s="153"/>
      <c r="AJ42" s="153"/>
    </row>
    <row r="43" spans="2:36">
      <c r="B43" s="22"/>
      <c r="C43" s="22"/>
      <c r="D43" s="22"/>
      <c r="E43" s="22"/>
      <c r="F43" s="22"/>
      <c r="G43" s="22"/>
      <c r="H43" s="12"/>
      <c r="I43" s="12"/>
      <c r="J43" s="12"/>
      <c r="K43" s="12"/>
      <c r="L43" s="12"/>
      <c r="M43" s="12"/>
      <c r="N43" s="12"/>
      <c r="O43" s="15"/>
      <c r="P43" s="14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3"/>
      <c r="AB43" s="13"/>
      <c r="AC43" s="13"/>
      <c r="AD43" s="13"/>
      <c r="AE43" s="13"/>
      <c r="AF43" s="13"/>
      <c r="AG43" s="21">
        <f t="shared" si="0"/>
        <v>0</v>
      </c>
      <c r="AH43" s="17"/>
      <c r="AI43" s="154"/>
      <c r="AJ43" s="154"/>
    </row>
    <row r="44" spans="2:36">
      <c r="B44" s="22"/>
      <c r="C44" s="22"/>
      <c r="D44" s="22"/>
      <c r="E44" s="22"/>
      <c r="F44" s="22"/>
      <c r="G44" s="22"/>
      <c r="H44" s="12"/>
      <c r="I44" s="12"/>
      <c r="J44" s="12"/>
      <c r="K44" s="12"/>
      <c r="L44" s="12"/>
      <c r="M44" s="12"/>
      <c r="N44" s="12"/>
      <c r="O44" s="15"/>
      <c r="P44" s="14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3"/>
      <c r="AB44" s="13"/>
      <c r="AC44" s="13"/>
      <c r="AD44" s="13"/>
      <c r="AE44" s="13"/>
      <c r="AF44" s="13"/>
      <c r="AG44" s="21">
        <f t="shared" si="0"/>
        <v>0</v>
      </c>
      <c r="AH44" s="17"/>
      <c r="AI44" s="154"/>
      <c r="AJ44" s="154"/>
    </row>
    <row r="45" spans="2:36">
      <c r="B45" s="22"/>
      <c r="C45" s="22"/>
      <c r="D45" s="22"/>
      <c r="E45" s="22"/>
      <c r="F45" s="22"/>
      <c r="G45" s="22"/>
      <c r="H45" s="12"/>
      <c r="I45" s="12"/>
      <c r="J45" s="12"/>
      <c r="K45" s="12"/>
      <c r="L45" s="12"/>
      <c r="M45" s="12"/>
      <c r="N45" s="12"/>
      <c r="O45" s="15"/>
      <c r="P45" s="14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3"/>
      <c r="AB45" s="13"/>
      <c r="AC45" s="13"/>
      <c r="AD45" s="13"/>
      <c r="AE45" s="13"/>
      <c r="AF45" s="13"/>
      <c r="AG45" s="21">
        <f t="shared" si="0"/>
        <v>0</v>
      </c>
      <c r="AH45" s="17"/>
      <c r="AI45" s="155"/>
      <c r="AJ45" s="155"/>
    </row>
    <row r="46" spans="2:36">
      <c r="B46" s="22"/>
      <c r="C46" s="22"/>
      <c r="D46" s="22"/>
      <c r="E46" s="22"/>
      <c r="F46" s="22"/>
      <c r="G46" s="22"/>
      <c r="H46" s="12"/>
      <c r="I46" s="12"/>
      <c r="J46" s="12"/>
      <c r="K46" s="12"/>
      <c r="L46" s="12"/>
      <c r="M46" s="12"/>
      <c r="N46" s="12"/>
      <c r="O46" s="15"/>
      <c r="P46" s="14"/>
      <c r="Q46" s="16"/>
      <c r="R46" s="16"/>
      <c r="S46" s="16"/>
      <c r="T46" s="16"/>
      <c r="U46" s="16"/>
      <c r="V46" s="16"/>
      <c r="W46" s="19"/>
      <c r="X46" s="19"/>
      <c r="Y46" s="19"/>
      <c r="Z46" s="16"/>
      <c r="AA46" s="13"/>
      <c r="AB46" s="13"/>
      <c r="AC46" s="13"/>
      <c r="AD46" s="13"/>
      <c r="AE46" s="13"/>
      <c r="AF46" s="13"/>
      <c r="AG46" s="21">
        <f t="shared" si="0"/>
        <v>0</v>
      </c>
      <c r="AH46" s="17"/>
      <c r="AI46" s="153"/>
      <c r="AJ46" s="153"/>
    </row>
    <row r="47" spans="2:36">
      <c r="B47" s="22"/>
      <c r="C47" s="22"/>
      <c r="D47" s="22"/>
      <c r="E47" s="22"/>
      <c r="F47" s="22"/>
      <c r="G47" s="22"/>
      <c r="H47" s="12"/>
      <c r="I47" s="12"/>
      <c r="J47" s="12"/>
      <c r="K47" s="12"/>
      <c r="L47" s="12"/>
      <c r="M47" s="12"/>
      <c r="N47" s="12"/>
      <c r="O47" s="15"/>
      <c r="P47" s="14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3"/>
      <c r="AB47" s="13"/>
      <c r="AC47" s="13"/>
      <c r="AD47" s="13"/>
      <c r="AE47" s="13"/>
      <c r="AF47" s="13"/>
      <c r="AG47" s="21">
        <f t="shared" si="0"/>
        <v>0</v>
      </c>
      <c r="AH47" s="17"/>
      <c r="AI47" s="154"/>
      <c r="AJ47" s="154"/>
    </row>
    <row r="48" spans="2:36">
      <c r="B48" s="22"/>
      <c r="C48" s="22"/>
      <c r="D48" s="22"/>
      <c r="E48" s="22"/>
      <c r="F48" s="22"/>
      <c r="G48" s="22"/>
      <c r="H48" s="12"/>
      <c r="I48" s="12"/>
      <c r="J48" s="12"/>
      <c r="K48" s="12"/>
      <c r="L48" s="12"/>
      <c r="M48" s="12"/>
      <c r="N48" s="12"/>
      <c r="O48" s="15"/>
      <c r="P48" s="14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3"/>
      <c r="AB48" s="13"/>
      <c r="AC48" s="13"/>
      <c r="AD48" s="13"/>
      <c r="AE48" s="13"/>
      <c r="AF48" s="13"/>
      <c r="AG48" s="21">
        <f t="shared" si="0"/>
        <v>0</v>
      </c>
      <c r="AH48" s="17"/>
      <c r="AI48" s="154"/>
      <c r="AJ48" s="154"/>
    </row>
    <row r="49" spans="2:36">
      <c r="B49" s="22"/>
      <c r="C49" s="22"/>
      <c r="D49" s="22"/>
      <c r="E49" s="22"/>
      <c r="F49" s="22"/>
      <c r="G49" s="22"/>
      <c r="H49" s="12"/>
      <c r="I49" s="12"/>
      <c r="J49" s="12"/>
      <c r="K49" s="12"/>
      <c r="L49" s="12"/>
      <c r="M49" s="12"/>
      <c r="N49" s="12"/>
      <c r="O49" s="15"/>
      <c r="P49" s="14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3"/>
      <c r="AB49" s="13"/>
      <c r="AC49" s="13"/>
      <c r="AD49" s="13"/>
      <c r="AE49" s="13"/>
      <c r="AF49" s="13"/>
      <c r="AG49" s="21">
        <f t="shared" si="0"/>
        <v>0</v>
      </c>
      <c r="AH49" s="17"/>
      <c r="AI49" s="155"/>
      <c r="AJ49" s="155"/>
    </row>
    <row r="50" spans="2:36">
      <c r="B50" s="22"/>
      <c r="C50" s="22"/>
      <c r="D50" s="22"/>
      <c r="E50" s="22"/>
      <c r="F50" s="22"/>
      <c r="G50" s="22"/>
      <c r="H50" s="12"/>
      <c r="I50" s="12"/>
      <c r="J50" s="12"/>
      <c r="K50" s="12"/>
      <c r="L50" s="12"/>
      <c r="M50" s="12"/>
      <c r="N50" s="12"/>
      <c r="O50" s="15"/>
      <c r="P50" s="14"/>
      <c r="Q50" s="16"/>
      <c r="R50" s="16"/>
      <c r="S50" s="16"/>
      <c r="T50" s="16"/>
      <c r="U50" s="16"/>
      <c r="V50" s="16"/>
      <c r="W50" s="19"/>
      <c r="X50" s="19"/>
      <c r="Y50" s="19"/>
      <c r="Z50" s="16"/>
      <c r="AA50" s="13"/>
      <c r="AB50" s="13"/>
      <c r="AC50" s="13"/>
      <c r="AD50" s="13"/>
      <c r="AE50" s="13"/>
      <c r="AF50" s="13"/>
      <c r="AG50" s="21">
        <f t="shared" si="0"/>
        <v>0</v>
      </c>
      <c r="AH50" s="17"/>
      <c r="AI50" s="153"/>
      <c r="AJ50" s="153"/>
    </row>
    <row r="51" spans="2:36">
      <c r="B51" s="22"/>
      <c r="C51" s="22"/>
      <c r="D51" s="22"/>
      <c r="E51" s="22"/>
      <c r="F51" s="22"/>
      <c r="G51" s="22"/>
      <c r="H51" s="12"/>
      <c r="I51" s="12"/>
      <c r="J51" s="12"/>
      <c r="K51" s="12"/>
      <c r="L51" s="12"/>
      <c r="M51" s="12"/>
      <c r="N51" s="12"/>
      <c r="O51" s="15"/>
      <c r="P51" s="14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3"/>
      <c r="AB51" s="13"/>
      <c r="AC51" s="13"/>
      <c r="AD51" s="13"/>
      <c r="AE51" s="13"/>
      <c r="AF51" s="13"/>
      <c r="AG51" s="21">
        <f t="shared" si="0"/>
        <v>0</v>
      </c>
      <c r="AH51" s="17"/>
      <c r="AI51" s="154"/>
      <c r="AJ51" s="154"/>
    </row>
    <row r="52" spans="2:36">
      <c r="B52" s="22"/>
      <c r="C52" s="22"/>
      <c r="D52" s="22"/>
      <c r="E52" s="22"/>
      <c r="F52" s="22"/>
      <c r="G52" s="22"/>
      <c r="H52" s="12"/>
      <c r="I52" s="12"/>
      <c r="J52" s="12"/>
      <c r="K52" s="12"/>
      <c r="L52" s="12"/>
      <c r="M52" s="12"/>
      <c r="N52" s="12"/>
      <c r="O52" s="15"/>
      <c r="P52" s="14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3"/>
      <c r="AB52" s="13"/>
      <c r="AC52" s="13"/>
      <c r="AD52" s="13"/>
      <c r="AE52" s="13"/>
      <c r="AF52" s="13"/>
      <c r="AG52" s="21">
        <f t="shared" si="0"/>
        <v>0</v>
      </c>
      <c r="AH52" s="17"/>
      <c r="AI52" s="154"/>
      <c r="AJ52" s="154"/>
    </row>
    <row r="53" spans="2:36">
      <c r="B53" s="22"/>
      <c r="C53" s="22"/>
      <c r="D53" s="22"/>
      <c r="E53" s="22"/>
      <c r="F53" s="22"/>
      <c r="G53" s="22"/>
      <c r="H53" s="12"/>
      <c r="I53" s="12"/>
      <c r="J53" s="12"/>
      <c r="K53" s="12"/>
      <c r="L53" s="12"/>
      <c r="M53" s="12"/>
      <c r="N53" s="12"/>
      <c r="O53" s="15"/>
      <c r="P53" s="14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3"/>
      <c r="AB53" s="13"/>
      <c r="AC53" s="13"/>
      <c r="AD53" s="13"/>
      <c r="AE53" s="13"/>
      <c r="AF53" s="13"/>
      <c r="AG53" s="21">
        <f t="shared" si="0"/>
        <v>0</v>
      </c>
      <c r="AH53" s="17"/>
      <c r="AI53" s="155"/>
      <c r="AJ53" s="155"/>
    </row>
    <row r="54" spans="2:36">
      <c r="B54" s="22"/>
      <c r="C54" s="22"/>
      <c r="D54" s="22"/>
      <c r="E54" s="22"/>
      <c r="F54" s="22"/>
      <c r="G54" s="22"/>
      <c r="H54" s="12"/>
      <c r="I54" s="12"/>
      <c r="J54" s="12"/>
      <c r="K54" s="12"/>
      <c r="L54" s="12"/>
      <c r="M54" s="12"/>
      <c r="N54" s="12"/>
      <c r="O54" s="15"/>
      <c r="P54" s="14"/>
      <c r="Q54" s="16"/>
      <c r="R54" s="16"/>
      <c r="S54" s="16"/>
      <c r="T54" s="16"/>
      <c r="U54" s="16"/>
      <c r="V54" s="16"/>
      <c r="W54" s="19"/>
      <c r="X54" s="19"/>
      <c r="Y54" s="19"/>
      <c r="Z54" s="16"/>
      <c r="AA54" s="13"/>
      <c r="AB54" s="13"/>
      <c r="AC54" s="13"/>
      <c r="AD54" s="13"/>
      <c r="AE54" s="13"/>
      <c r="AF54" s="13"/>
      <c r="AG54" s="21">
        <f t="shared" si="0"/>
        <v>0</v>
      </c>
      <c r="AH54" s="17"/>
      <c r="AI54" s="153"/>
      <c r="AJ54" s="153"/>
    </row>
    <row r="55" spans="2:36">
      <c r="B55" s="22"/>
      <c r="C55" s="22"/>
      <c r="D55" s="22"/>
      <c r="E55" s="22"/>
      <c r="F55" s="22"/>
      <c r="G55" s="22"/>
      <c r="H55" s="12"/>
      <c r="I55" s="12"/>
      <c r="J55" s="12"/>
      <c r="K55" s="12"/>
      <c r="L55" s="12"/>
      <c r="M55" s="12"/>
      <c r="N55" s="12"/>
      <c r="O55" s="15"/>
      <c r="P55" s="14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3"/>
      <c r="AB55" s="13"/>
      <c r="AC55" s="13"/>
      <c r="AD55" s="13"/>
      <c r="AE55" s="13"/>
      <c r="AF55" s="13"/>
      <c r="AG55" s="21">
        <f t="shared" si="0"/>
        <v>0</v>
      </c>
      <c r="AH55" s="17"/>
      <c r="AI55" s="154"/>
      <c r="AJ55" s="154"/>
    </row>
    <row r="56" spans="2:36">
      <c r="B56" s="22"/>
      <c r="C56" s="22"/>
      <c r="D56" s="22"/>
      <c r="E56" s="22"/>
      <c r="F56" s="22"/>
      <c r="G56" s="22"/>
      <c r="H56" s="12"/>
      <c r="I56" s="12"/>
      <c r="J56" s="12"/>
      <c r="K56" s="12"/>
      <c r="L56" s="12"/>
      <c r="M56" s="12"/>
      <c r="N56" s="12"/>
      <c r="O56" s="15"/>
      <c r="P56" s="14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3"/>
      <c r="AB56" s="13"/>
      <c r="AC56" s="13"/>
      <c r="AD56" s="13"/>
      <c r="AE56" s="13"/>
      <c r="AF56" s="13"/>
      <c r="AG56" s="21">
        <f t="shared" si="0"/>
        <v>0</v>
      </c>
      <c r="AH56" s="17"/>
      <c r="AI56" s="154"/>
      <c r="AJ56" s="154"/>
    </row>
    <row r="57" spans="2:36">
      <c r="B57" s="22"/>
      <c r="C57" s="22"/>
      <c r="D57" s="22"/>
      <c r="E57" s="22"/>
      <c r="F57" s="22"/>
      <c r="G57" s="22"/>
      <c r="H57" s="12"/>
      <c r="I57" s="12"/>
      <c r="J57" s="12"/>
      <c r="K57" s="12"/>
      <c r="L57" s="12"/>
      <c r="M57" s="12"/>
      <c r="N57" s="12"/>
      <c r="O57" s="15"/>
      <c r="P57" s="14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3"/>
      <c r="AB57" s="13"/>
      <c r="AC57" s="13"/>
      <c r="AD57" s="13"/>
      <c r="AE57" s="13"/>
      <c r="AF57" s="13"/>
      <c r="AG57" s="21">
        <f t="shared" si="0"/>
        <v>0</v>
      </c>
      <c r="AH57" s="17"/>
      <c r="AI57" s="155"/>
      <c r="AJ57" s="155"/>
    </row>
    <row r="58" spans="2:36">
      <c r="B58" s="22"/>
      <c r="C58" s="22"/>
      <c r="D58" s="22"/>
      <c r="E58" s="22"/>
      <c r="F58" s="22"/>
      <c r="G58" s="22"/>
      <c r="H58" s="12"/>
      <c r="I58" s="12"/>
      <c r="J58" s="12"/>
      <c r="K58" s="12"/>
      <c r="L58" s="12"/>
      <c r="M58" s="12"/>
      <c r="N58" s="12"/>
      <c r="O58" s="15"/>
      <c r="P58" s="14"/>
      <c r="Q58" s="16"/>
      <c r="R58" s="16"/>
      <c r="S58" s="16"/>
      <c r="T58" s="16"/>
      <c r="U58" s="16"/>
      <c r="V58" s="16"/>
      <c r="W58" s="19"/>
      <c r="X58" s="19"/>
      <c r="Y58" s="19"/>
      <c r="Z58" s="16"/>
      <c r="AA58" s="13"/>
      <c r="AB58" s="13"/>
      <c r="AC58" s="13"/>
      <c r="AD58" s="13"/>
      <c r="AE58" s="13"/>
      <c r="AF58" s="13"/>
      <c r="AG58" s="21">
        <f t="shared" si="0"/>
        <v>0</v>
      </c>
      <c r="AH58" s="17"/>
      <c r="AI58" s="153"/>
      <c r="AJ58" s="153"/>
    </row>
    <row r="59" spans="2:36">
      <c r="B59" s="22"/>
      <c r="C59" s="22"/>
      <c r="D59" s="22"/>
      <c r="E59" s="22"/>
      <c r="F59" s="22"/>
      <c r="G59" s="22"/>
      <c r="H59" s="12"/>
      <c r="I59" s="12"/>
      <c r="J59" s="12"/>
      <c r="K59" s="12"/>
      <c r="L59" s="12"/>
      <c r="M59" s="12"/>
      <c r="N59" s="12"/>
      <c r="O59" s="15"/>
      <c r="P59" s="14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3"/>
      <c r="AB59" s="13"/>
      <c r="AC59" s="13"/>
      <c r="AD59" s="13"/>
      <c r="AE59" s="13"/>
      <c r="AF59" s="13"/>
      <c r="AG59" s="21">
        <f t="shared" si="0"/>
        <v>0</v>
      </c>
      <c r="AH59" s="17"/>
      <c r="AI59" s="154"/>
      <c r="AJ59" s="154"/>
    </row>
    <row r="60" spans="2:36">
      <c r="B60" s="22"/>
      <c r="C60" s="22"/>
      <c r="D60" s="22"/>
      <c r="E60" s="22"/>
      <c r="F60" s="22"/>
      <c r="G60" s="22"/>
      <c r="H60" s="12"/>
      <c r="I60" s="12"/>
      <c r="J60" s="12"/>
      <c r="K60" s="12"/>
      <c r="L60" s="12"/>
      <c r="M60" s="12"/>
      <c r="N60" s="12"/>
      <c r="O60" s="15"/>
      <c r="P60" s="14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3"/>
      <c r="AB60" s="13"/>
      <c r="AC60" s="13"/>
      <c r="AD60" s="13"/>
      <c r="AE60" s="13"/>
      <c r="AF60" s="13"/>
      <c r="AG60" s="21">
        <f t="shared" si="0"/>
        <v>0</v>
      </c>
      <c r="AH60" s="17"/>
      <c r="AI60" s="154"/>
      <c r="AJ60" s="154"/>
    </row>
    <row r="61" spans="2:36">
      <c r="B61" s="22"/>
      <c r="C61" s="22"/>
      <c r="D61" s="22"/>
      <c r="E61" s="22"/>
      <c r="F61" s="22"/>
      <c r="G61" s="22"/>
      <c r="H61" s="12"/>
      <c r="I61" s="12"/>
      <c r="J61" s="12"/>
      <c r="K61" s="12"/>
      <c r="L61" s="12"/>
      <c r="M61" s="12"/>
      <c r="N61" s="12"/>
      <c r="O61" s="15"/>
      <c r="P61" s="14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3"/>
      <c r="AB61" s="13"/>
      <c r="AC61" s="13"/>
      <c r="AD61" s="13"/>
      <c r="AE61" s="13"/>
      <c r="AF61" s="13"/>
      <c r="AG61" s="21">
        <f t="shared" si="0"/>
        <v>0</v>
      </c>
      <c r="AH61" s="17"/>
      <c r="AI61" s="155"/>
      <c r="AJ61" s="155"/>
    </row>
  </sheetData>
  <mergeCells count="45">
    <mergeCell ref="AI58:AI61"/>
    <mergeCell ref="AJ58:AJ61"/>
    <mergeCell ref="L8:L9"/>
    <mergeCell ref="AI50:AI53"/>
    <mergeCell ref="AJ50:AJ53"/>
    <mergeCell ref="AI54:AI57"/>
    <mergeCell ref="AJ54:AJ57"/>
    <mergeCell ref="AI42:AI45"/>
    <mergeCell ref="AJ42:AJ45"/>
    <mergeCell ref="AI46:AI49"/>
    <mergeCell ref="AJ46:AJ49"/>
    <mergeCell ref="AI34:AI37"/>
    <mergeCell ref="AJ34:AJ37"/>
    <mergeCell ref="AI38:AI41"/>
    <mergeCell ref="AJ38:AJ41"/>
    <mergeCell ref="AI26:AI29"/>
    <mergeCell ref="AJ26:AJ29"/>
    <mergeCell ref="AI30:AI33"/>
    <mergeCell ref="AJ30:AJ33"/>
    <mergeCell ref="AI18:AI21"/>
    <mergeCell ref="AJ18:AJ21"/>
    <mergeCell ref="AI22:AI25"/>
    <mergeCell ref="AJ22:AJ25"/>
    <mergeCell ref="AI10:AI13"/>
    <mergeCell ref="AJ10:AJ13"/>
    <mergeCell ref="AI14:AI17"/>
    <mergeCell ref="AJ14:AJ17"/>
    <mergeCell ref="R8:V8"/>
    <mergeCell ref="W8:AA8"/>
    <mergeCell ref="AB8:AF8"/>
    <mergeCell ref="AG8:AJ8"/>
    <mergeCell ref="M8:Q8"/>
    <mergeCell ref="A2:D4"/>
    <mergeCell ref="B6:L6"/>
    <mergeCell ref="M6:AJ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ageMargins left="0.39370078740157483" right="0.39370078740157483" top="0.39370078740157483" bottom="0.39370078740157483" header="0" footer="0"/>
  <pageSetup scale="46" orientation="landscape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Seguimiento I Trimestre 2024</vt:lpstr>
      <vt:lpstr>SEGUIMIENTO</vt:lpstr>
      <vt:lpstr>PORTADA!Área_de_impresión</vt:lpstr>
      <vt:lpstr>SEGUIMIENTO!Área_de_impresión</vt:lpstr>
      <vt:lpstr>'Seguimiento I Trimestre 2024'!Área_de_impresión</vt:lpstr>
      <vt:lpstr>'Seguimiento I Trimestre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Gomez Gamba</dc:creator>
  <cp:lastModifiedBy>Victor Hugo Aguilera Pineda</cp:lastModifiedBy>
  <cp:lastPrinted>2022-06-08T20:36:55Z</cp:lastPrinted>
  <dcterms:created xsi:type="dcterms:W3CDTF">2019-01-29T13:29:48Z</dcterms:created>
  <dcterms:modified xsi:type="dcterms:W3CDTF">2024-09-23T20:14:40Z</dcterms:modified>
</cp:coreProperties>
</file>