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HAP\Planes\"/>
    </mc:Choice>
  </mc:AlternateContent>
  <xr:revisionPtr revIDLastSave="0" documentId="13_ncr:1_{C94A3067-3BED-45EA-8C8E-4C2DDEB70861}" xr6:coauthVersionLast="36" xr6:coauthVersionMax="47" xr10:uidLastSave="{00000000-0000-0000-0000-000000000000}"/>
  <bookViews>
    <workbookView xWindow="0" yWindow="0" windowWidth="24000" windowHeight="9525" tabRatio="277" xr2:uid="{00000000-000D-0000-FFFF-FFFF00000000}"/>
  </bookViews>
  <sheets>
    <sheet name="Seg_II_Trim_2024" sheetId="5" r:id="rId1"/>
    <sheet name="SEGUIMIENTO" sheetId="8" state="hidden" r:id="rId2"/>
  </sheets>
  <definedNames>
    <definedName name="_xlnm._FilterDatabase" localSheetId="0" hidden="1">Seg_II_Trim_2024!$A$8:$IQ$29</definedName>
    <definedName name="_xlnm._FilterDatabase" localSheetId="1" hidden="1">SEGUIMIENTO!$B$7:$AP$35</definedName>
    <definedName name="_xlnm.Print_Area" localSheetId="0">Seg_II_Trim_2024!$A$1:$BD$28</definedName>
    <definedName name="_xlnm.Print_Area" localSheetId="1">SEGUIMIENTO!$A$1:$AP$35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1" i="5" l="1"/>
  <c r="AY19" i="5"/>
  <c r="AY18" i="5"/>
  <c r="AY17" i="5"/>
  <c r="AY16" i="5"/>
  <c r="AY15" i="5"/>
  <c r="AY14" i="5"/>
  <c r="AY13" i="5"/>
  <c r="AY12" i="5"/>
  <c r="AY11" i="5"/>
  <c r="AY10" i="5"/>
  <c r="AY9" i="5"/>
  <c r="AO15" i="5" l="1"/>
  <c r="AO14" i="5"/>
  <c r="AO13" i="5"/>
  <c r="AO12" i="5" l="1"/>
  <c r="AO11" i="5"/>
  <c r="AO10" i="5"/>
  <c r="AY20" i="5" l="1"/>
  <c r="AO9" i="5"/>
  <c r="AP9" i="5" s="1"/>
  <c r="AJ16" i="5" l="1"/>
  <c r="AK16" i="5" s="1"/>
  <c r="AJ14" i="5"/>
  <c r="AK14" i="5" s="1"/>
  <c r="AP10" i="5"/>
  <c r="AP11" i="5"/>
  <c r="AP12" i="5"/>
  <c r="AP13" i="5"/>
  <c r="AP14" i="5"/>
  <c r="AP15" i="5"/>
  <c r="AX29" i="5"/>
  <c r="AO20" i="5"/>
  <c r="AP20" i="5" s="1"/>
  <c r="AO19" i="5"/>
  <c r="AP19" i="5" s="1"/>
  <c r="AO18" i="5"/>
  <c r="AP18" i="5" s="1"/>
  <c r="AO17" i="5"/>
  <c r="AP17" i="5" s="1"/>
  <c r="AP16" i="5"/>
  <c r="AJ20" i="5"/>
  <c r="AK20" i="5" s="1"/>
  <c r="AJ19" i="5"/>
  <c r="AK19" i="5" s="1"/>
  <c r="AJ18" i="5"/>
  <c r="AK18" i="5" s="1"/>
  <c r="AJ17" i="5"/>
  <c r="AK17" i="5" s="1"/>
  <c r="AE20" i="5"/>
  <c r="AF20" i="5" s="1"/>
  <c r="AE19" i="5"/>
  <c r="AF19" i="5" s="1"/>
  <c r="AE18" i="5"/>
  <c r="AF18" i="5" s="1"/>
  <c r="AE17" i="5"/>
  <c r="AF17" i="5" s="1"/>
  <c r="AE16" i="5"/>
  <c r="AF16" i="5" s="1"/>
  <c r="Z20" i="5"/>
  <c r="AA20" i="5" s="1"/>
  <c r="Z19" i="5"/>
  <c r="AA19" i="5" s="1"/>
  <c r="Z18" i="5"/>
  <c r="AA18" i="5" s="1"/>
  <c r="Z17" i="5"/>
  <c r="AA17" i="5" s="1"/>
  <c r="Z16" i="5"/>
  <c r="AA16" i="5" s="1"/>
  <c r="U20" i="5"/>
  <c r="V20" i="5" s="1"/>
  <c r="U19" i="5"/>
  <c r="V19" i="5" s="1"/>
  <c r="U18" i="5"/>
  <c r="V18" i="5" s="1"/>
  <c r="U17" i="5"/>
  <c r="V17" i="5" s="1"/>
  <c r="U16" i="5"/>
  <c r="V16" i="5" s="1"/>
  <c r="AY27" i="5"/>
  <c r="AY26" i="5"/>
  <c r="AY25" i="5"/>
  <c r="AY24" i="5"/>
  <c r="AO27" i="5"/>
  <c r="AP27" i="5" s="1"/>
  <c r="AO26" i="5"/>
  <c r="AP26" i="5" s="1"/>
  <c r="AO25" i="5"/>
  <c r="AP25" i="5" s="1"/>
  <c r="AO24" i="5"/>
  <c r="AP24" i="5" s="1"/>
  <c r="AJ27" i="5"/>
  <c r="AK27" i="5" s="1"/>
  <c r="AJ26" i="5"/>
  <c r="AK26" i="5" s="1"/>
  <c r="AJ25" i="5"/>
  <c r="AK25" i="5" s="1"/>
  <c r="AJ24" i="5"/>
  <c r="AK24" i="5" s="1"/>
  <c r="AE27" i="5"/>
  <c r="AF27" i="5" s="1"/>
  <c r="AE26" i="5"/>
  <c r="AF26" i="5" s="1"/>
  <c r="AE25" i="5"/>
  <c r="AF25" i="5" s="1"/>
  <c r="AE24" i="5"/>
  <c r="AF24" i="5" s="1"/>
  <c r="Z27" i="5"/>
  <c r="AA27" i="5" s="1"/>
  <c r="Z26" i="5"/>
  <c r="AA26" i="5" s="1"/>
  <c r="Z25" i="5"/>
  <c r="AA25" i="5" s="1"/>
  <c r="Z24" i="5"/>
  <c r="AA24" i="5" s="1"/>
  <c r="U27" i="5"/>
  <c r="V27" i="5" s="1"/>
  <c r="U26" i="5"/>
  <c r="V26" i="5" s="1"/>
  <c r="U25" i="5"/>
  <c r="V25" i="5" s="1"/>
  <c r="U24" i="5"/>
  <c r="V24" i="5" s="1"/>
  <c r="AY28" i="5"/>
  <c r="AY23" i="5"/>
  <c r="AY22" i="5"/>
  <c r="AO28" i="5"/>
  <c r="AP28" i="5" s="1"/>
  <c r="AO23" i="5"/>
  <c r="AP23" i="5" s="1"/>
  <c r="AO22" i="5"/>
  <c r="AP22" i="5" s="1"/>
  <c r="AO21" i="5"/>
  <c r="AP21" i="5" s="1"/>
  <c r="AJ28" i="5"/>
  <c r="AK28" i="5" s="1"/>
  <c r="AJ23" i="5"/>
  <c r="AK23" i="5" s="1"/>
  <c r="AJ22" i="5"/>
  <c r="AK22" i="5" s="1"/>
  <c r="AJ21" i="5"/>
  <c r="AK21" i="5" s="1"/>
  <c r="AE28" i="5"/>
  <c r="AF28" i="5" s="1"/>
  <c r="AE23" i="5"/>
  <c r="AF23" i="5" s="1"/>
  <c r="AE22" i="5"/>
  <c r="AF22" i="5" s="1"/>
  <c r="AE21" i="5"/>
  <c r="AF21" i="5" s="1"/>
  <c r="Z28" i="5"/>
  <c r="AA28" i="5" s="1"/>
  <c r="Z23" i="5"/>
  <c r="AA23" i="5" s="1"/>
  <c r="Z22" i="5"/>
  <c r="AA22" i="5" s="1"/>
  <c r="Z21" i="5"/>
  <c r="AA21" i="5" s="1"/>
  <c r="U28" i="5"/>
  <c r="V28" i="5" s="1"/>
  <c r="U23" i="5"/>
  <c r="V23" i="5" s="1"/>
  <c r="U22" i="5"/>
  <c r="V22" i="5" s="1"/>
  <c r="U21" i="5"/>
  <c r="V21" i="5" s="1"/>
  <c r="AJ13" i="5"/>
  <c r="AK13" i="5" s="1"/>
  <c r="AE13" i="5"/>
  <c r="AF13" i="5" s="1"/>
  <c r="AE12" i="5"/>
  <c r="AF12" i="5" s="1"/>
  <c r="Z13" i="5"/>
  <c r="AA13" i="5" s="1"/>
  <c r="Z12" i="5"/>
  <c r="AA12" i="5" s="1"/>
  <c r="U13" i="5"/>
  <c r="V13" i="5" s="1"/>
  <c r="AJ15" i="5"/>
  <c r="AK15" i="5" s="1"/>
  <c r="AE15" i="5"/>
  <c r="AF15" i="5" s="1"/>
  <c r="AE14" i="5"/>
  <c r="AF14" i="5" s="1"/>
  <c r="Z15" i="5"/>
  <c r="AA15" i="5" s="1"/>
  <c r="Z14" i="5"/>
  <c r="AA14" i="5" s="1"/>
  <c r="U15" i="5"/>
  <c r="V15" i="5" s="1"/>
  <c r="U14" i="5"/>
  <c r="V14" i="5" s="1"/>
  <c r="AJ11" i="5"/>
  <c r="AK11" i="5" s="1"/>
  <c r="AJ10" i="5"/>
  <c r="AK10" i="5" s="1"/>
  <c r="AJ9" i="5"/>
  <c r="AK9" i="5" s="1"/>
  <c r="AJ12" i="5"/>
  <c r="AK12" i="5" s="1"/>
  <c r="AE11" i="5"/>
  <c r="AF11" i="5" s="1"/>
  <c r="AE10" i="5"/>
  <c r="AF10" i="5" s="1"/>
  <c r="AE9" i="5"/>
  <c r="AF9" i="5" s="1"/>
  <c r="Z11" i="5"/>
  <c r="AA11" i="5" s="1"/>
  <c r="Z10" i="5"/>
  <c r="AA10" i="5" s="1"/>
  <c r="Z9" i="5"/>
  <c r="AA9" i="5" s="1"/>
  <c r="U11" i="5"/>
  <c r="V11" i="5" s="1"/>
  <c r="U10" i="5"/>
  <c r="V10" i="5" s="1"/>
  <c r="U9" i="5"/>
  <c r="V9" i="5" s="1"/>
  <c r="U12" i="5"/>
  <c r="V12" i="5" s="1"/>
  <c r="AQ14" i="5" l="1"/>
  <c r="AQ9" i="5"/>
  <c r="AQ16" i="5"/>
  <c r="AQ12" i="5"/>
  <c r="W9" i="5"/>
  <c r="AG16" i="5"/>
  <c r="AL16" i="5"/>
  <c r="W16" i="5"/>
  <c r="AB16" i="5"/>
  <c r="AL12" i="5"/>
  <c r="W12" i="5"/>
  <c r="AG12" i="5"/>
  <c r="AB12" i="5"/>
  <c r="AL14" i="5"/>
  <c r="W14" i="5"/>
  <c r="AB14" i="5"/>
  <c r="AG14" i="5"/>
  <c r="AL9" i="5"/>
  <c r="AG9" i="5"/>
  <c r="AB9" i="5"/>
  <c r="AS16" i="5" l="1"/>
  <c r="AR9" i="5"/>
  <c r="AS9" i="5"/>
  <c r="AS12" i="5"/>
  <c r="AS14" i="5"/>
  <c r="AR16" i="5"/>
  <c r="AR14" i="5"/>
  <c r="AR12" i="5"/>
  <c r="AW29" i="5" l="1"/>
  <c r="AY29" i="5" s="1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9" i="8"/>
  <c r="AE10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3" i="8"/>
  <c r="AE24" i="8"/>
  <c r="AE25" i="8"/>
  <c r="AE26" i="8"/>
  <c r="AE27" i="8"/>
  <c r="AE28" i="8"/>
  <c r="AE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9" i="8"/>
</calcChain>
</file>

<file path=xl/sharedStrings.xml><?xml version="1.0" encoding="utf-8"?>
<sst xmlns="http://schemas.openxmlformats.org/spreadsheetml/2006/main" count="760" uniqueCount="170">
  <si>
    <t>Meta</t>
  </si>
  <si>
    <t>Proyecto de Inversión</t>
  </si>
  <si>
    <t>Programa</t>
  </si>
  <si>
    <t>Proceso</t>
  </si>
  <si>
    <t>Complemento</t>
  </si>
  <si>
    <t>Estrategia</t>
  </si>
  <si>
    <t>Periodicidad de seguimiento</t>
  </si>
  <si>
    <t>Fecha de terminación de la meta</t>
  </si>
  <si>
    <t>Unidad de Medidas</t>
  </si>
  <si>
    <t xml:space="preserve">Cantidad </t>
  </si>
  <si>
    <t>Fecha de inicio de la meta</t>
  </si>
  <si>
    <t xml:space="preserve">Código </t>
  </si>
  <si>
    <t>Versión</t>
  </si>
  <si>
    <t>Vigencia desde</t>
  </si>
  <si>
    <t>PROCESO Y/O DOCUMENTO: PLANEACIÓN Y GESTIÓN INSTITUCIONAL</t>
  </si>
  <si>
    <t xml:space="preserve">Responsable  del proyecto de inversión </t>
  </si>
  <si>
    <t xml:space="preserve">Recursos </t>
  </si>
  <si>
    <t xml:space="preserve">Recurso Humano </t>
  </si>
  <si>
    <t>Físicos</t>
  </si>
  <si>
    <t>Técnológicos</t>
  </si>
  <si>
    <t>Evaluación de riesgos</t>
  </si>
  <si>
    <t>Código de Integridad</t>
  </si>
  <si>
    <t>127-FORDE-32</t>
  </si>
  <si>
    <t>Propósito</t>
  </si>
  <si>
    <t>Logro</t>
  </si>
  <si>
    <t>Meta Sectorial</t>
  </si>
  <si>
    <t>02 - Cambiar nuestros hábitos de vida para reverdecer a Bogotá y adaptarnos y mitigar la crisis climática</t>
  </si>
  <si>
    <t>33 - Más árboles y más y mejor espacio público</t>
  </si>
  <si>
    <t>243 - Desarrollar una (1) estrategia de pedagogía para promover la cultura ciudadana en el espacio público</t>
  </si>
  <si>
    <t>7838 – Fortalecimiento de la sostenibilidad y defensa del patrimonio inmobiliario distrital y el espacio público a cargo del DADEP en Bogotá</t>
  </si>
  <si>
    <t>Realizar el</t>
  </si>
  <si>
    <t>%</t>
  </si>
  <si>
    <t>del diseño, formulación, estructuración e implementación de la Escuela de espacio público.</t>
  </si>
  <si>
    <t>Aumentar el uso, goce y disfrute del patrimonio inmobiliario distrital y el espacio público con acceso universal a la ciudadanía</t>
  </si>
  <si>
    <t>de las actividades necesarias para la administración, defensa y recuperación del patrimonio inmobiliario distrital y el espacio público a cargo del DADEP.</t>
  </si>
  <si>
    <t>Gestionar el</t>
  </si>
  <si>
    <t>de las iniciativas públicas y/o privadas para la administración del patrimonio inmobiliario distrital y el espacio público.</t>
  </si>
  <si>
    <t>de los diagnósticos de los espacios públicos objeto de defensa, administración y sosteniblidad del patrimonio inmobiliario distrital a cargo del DADEP.</t>
  </si>
  <si>
    <t>Semestral</t>
  </si>
  <si>
    <t xml:space="preserve">Los servidores públicos de la Defensoría del Espacio Público cumplen con los establecido en el Código de Integridad, el cual, aunque reconoce que cada persona tiene principios y valores, lo que pretende establecer es la unificación de criterios al respecto y que los funcionarios nos dirijamos por el mismo camino en beneficio de nosotros mismos y de los ciudadanos a los cuales nos debemos y pertenecemos. </t>
  </si>
  <si>
    <t>246 - Gestionar el 100% de las iniciativas públicas y/o privadas para la administración del patrimonio inmobiliario distrital y el espacio público</t>
  </si>
  <si>
    <t>252 - Recuperar 1.000.000 de m2 de Espacio Público</t>
  </si>
  <si>
    <t>Programado 2021</t>
  </si>
  <si>
    <t>245 - Fortalecer un (1)  Observatorio del espacio público mediante la implementación de la política Distrital de Espacio Público</t>
  </si>
  <si>
    <t>7861 – Implementación de la Política de Espacio Público para la generación de más y mejores áreas para encuentro, cuidado y disfrute en Bogotá</t>
  </si>
  <si>
    <t>Elaborar</t>
  </si>
  <si>
    <t>documentos</t>
  </si>
  <si>
    <t>de investigación derivados de la batería de Indicadores de la Política Pública Distrital de Espacio Público y el Observatorio de espacio público</t>
  </si>
  <si>
    <t>Incrementar la eficacia y eficiencia para la generación de nuevo espacio público formal en el marco de un sistema de espacio público coordinado</t>
  </si>
  <si>
    <t>247 - Incorporar 3.500.000 m2 de espacio público al inventario general de espacio público y bienes fiscales</t>
  </si>
  <si>
    <t>de la actualización cartográfica y los documentos normativos y legales de los predios constitutivos del Espacio Público Distrital en el sistema de información, garantizando su interoperabilidad.</t>
  </si>
  <si>
    <t>Elaborar el</t>
  </si>
  <si>
    <t>de los documentos técnicos derivados de la identificación jurídica, urbanistica o catastral para la titulación y saneamiento de bienes públicos.</t>
  </si>
  <si>
    <t>Programado 2022</t>
  </si>
  <si>
    <t>Programado 2023</t>
  </si>
  <si>
    <t>Programado 2024</t>
  </si>
  <si>
    <t>16 - Aumentar la oferta de espacio público y áreas verdes de Bogotá promoviendo su uso, goce y disfrute con acceso universal para la ciudadanía</t>
  </si>
  <si>
    <t>05 - Construir Bogotá - Región con gobierno abierto, transparente y ciudadanía consciente</t>
  </si>
  <si>
    <t>526 - Implementar una (1) estrategia para fortalecer la capacidad operativa y de gestión administrativa del Sector Gobierno</t>
  </si>
  <si>
    <t>7877 – Fortalecimiento de la gestión y el conocimiento jurídico en el DADEP, para la defensa del espacio público y el patrimonio inmobiliario de Bogotá D.C.</t>
  </si>
  <si>
    <t>Fortalecer la seguridad y gestión jurídica del DADEP</t>
  </si>
  <si>
    <t>Formular</t>
  </si>
  <si>
    <t>plan estratégico</t>
  </si>
  <si>
    <t>para el fortalecimiento, la prevención y dinamización en materia jurídica, que incluya evaluación diagnóstica de la gestión jurídica del DADEP.</t>
  </si>
  <si>
    <t xml:space="preserve">Realizar el </t>
  </si>
  <si>
    <t>de acciones para el diseño, actualización, implementación, divulgación y seguimiento de instrumentos de planeación y gestión de la OAJ.</t>
  </si>
  <si>
    <t>Garantizar el</t>
  </si>
  <si>
    <t>de la contratación del talento humano necesario para atender los ejes funcionales de la OAJ.</t>
  </si>
  <si>
    <t>Desarrollar</t>
  </si>
  <si>
    <t>programa</t>
  </si>
  <si>
    <t>de gestión del conocimiento jurídico basado en la herramienta de unificación conceptual, actualización y consulta.</t>
  </si>
  <si>
    <t>Implementar</t>
  </si>
  <si>
    <t>mesa</t>
  </si>
  <si>
    <t>de ayuda jurídica a las áreas misionales.</t>
  </si>
  <si>
    <t>Programado 2020</t>
  </si>
  <si>
    <t>30 - Incrementar la efectividad de la gestión pública distrital y local</t>
  </si>
  <si>
    <t>56 - Gestión Pública Efectiva</t>
  </si>
  <si>
    <t>7862 – Fortalecimiento de la gestión y desempeño institucional del DADEP, para un mejor servicio a la ciudadania en Bogota</t>
  </si>
  <si>
    <t>Fortalecer la capacidad institucional para que la gestión administrativa, financiera, de planeación y de control interno de la entidad, se oriente a la modernización, la eficiencia administrativa, la innovación y la vocación del servicio.</t>
  </si>
  <si>
    <t>Adelantar el</t>
  </si>
  <si>
    <t>de las actividades programadas en el plan anual de auditoría, relacionadas con el Sistema de Control Interno y en articulación con la séptima dimensión</t>
  </si>
  <si>
    <t>Cumplir con el</t>
  </si>
  <si>
    <t>de las actividades de apoyo administrativo, financiero, ambiental, documental, archivo y de control disciplinario que fueron identificadas en el plan de trabajo para el año.</t>
  </si>
  <si>
    <t>Desarrollar el</t>
  </si>
  <si>
    <t>de las actividades requeridas para el mejoramiento de la infraestructura física, dotacional y administrativa priorizadas en el diagnóstico de mantenimiento anual realizado</t>
  </si>
  <si>
    <t>527 - Implementar una (1) estrategia para fortalecer y modernizar la capacidad tecnológica del Sector Gobierno</t>
  </si>
  <si>
    <t>Alcanzar el nivel de madurez de Tecnología necesario para transformar a TI en un aliado estrategico en el logro de los objetivos de la Entidad</t>
  </si>
  <si>
    <t>7876 – Fortalecimiento de las TIC como componente estratégico institucional del DADEP en Bogotá D.C.</t>
  </si>
  <si>
    <t>Establecer</t>
  </si>
  <si>
    <t>oficina</t>
  </si>
  <si>
    <t>de gestión de Proyectos Táctica</t>
  </si>
  <si>
    <t xml:space="preserve">Establecer el </t>
  </si>
  <si>
    <t>de los procesos, políticas y guías que rigen la gobernabilidad de las TIC basados en buenas prácticas</t>
  </si>
  <si>
    <t>Mantener el</t>
  </si>
  <si>
    <t>de disponibilidad en los servicios críticos de la Entidad</t>
  </si>
  <si>
    <t>Prestar el</t>
  </si>
  <si>
    <t>de los servicios de asesoría y consultoría a los proyectos e iniciativas que se apalacan en el uso de la tecnología de la entidad</t>
  </si>
  <si>
    <t>528 - Implementar una (1) estrategia para la sostenibilidad y mejora de las dimensiones y políticas del MIPG en el Sector Gobierno</t>
  </si>
  <si>
    <t>del plan de sostenibilidad de MIPG en el marco de la normatividad legal vigente y los lineamientos expedidos por la Administración Distrital</t>
  </si>
  <si>
    <t>Subdirector de Administración Inmobiliaria y Espacio Público</t>
  </si>
  <si>
    <t>Subdirector de Registro Inmobiliario</t>
  </si>
  <si>
    <t>Jefe Oficina de Sistemas</t>
  </si>
  <si>
    <t>Jefe Oficina Asesora Jurídica</t>
  </si>
  <si>
    <t>Subdirectora Administrativa, Financiera y de Control Disciplinario</t>
  </si>
  <si>
    <t>La Entidad cuenta con dos sedes administrativas,  dotadas con los elementos ofimaticos requeridos</t>
  </si>
  <si>
    <t>Los componentes tecnológicos con que cuenta la entidad están conformados por infraestructura como redes de comunicaciones, Servidores físicos y virtuales, almacenamiento, centro de datos, computadores de escritorio, portátiles y otros periféricos. Adicionalmente se cuenta con sistemas de información misionales y administrativos, licencias de herramientas de desarrollo de software y soporte de los componentes TIC.</t>
  </si>
  <si>
    <t>Tipo de Meta</t>
  </si>
  <si>
    <t>Constante</t>
  </si>
  <si>
    <t>Suma</t>
  </si>
  <si>
    <t>Producto PMR</t>
  </si>
  <si>
    <t>Objetivo PMR</t>
  </si>
  <si>
    <t>Las acciones de control para mitigar los riesgos  en los procesos institucionales se establecen en el Mapa de Riegos para la vigencia</t>
  </si>
  <si>
    <t>La  Entidad cuenta con el recurso humano según su planta de personal, y  contratistas para  apoyo a los procesos, según el plan de contratación vigente https://www.dadep.gov.co/transparencia/contratacion/plan-anual-adquisiciones/</t>
  </si>
  <si>
    <r>
      <t>PROCESO:</t>
    </r>
    <r>
      <rPr>
        <sz val="11"/>
        <color indexed="9"/>
        <rFont val="Museo Sans 300"/>
        <family val="3"/>
      </rPr>
      <t xml:space="preserve"> DIRECCIONAMIENTO ESTRATÉGICO</t>
    </r>
  </si>
  <si>
    <t>Objetivo del Proyecto de Inversión</t>
  </si>
  <si>
    <t>Objetivo Estratégico</t>
  </si>
  <si>
    <t>% Aporte al Objetivo Estrategico</t>
  </si>
  <si>
    <t>Ejecutado 2021</t>
  </si>
  <si>
    <t>Ejecutado 2020</t>
  </si>
  <si>
    <t>Ejecutado 2022</t>
  </si>
  <si>
    <t>Ejecutado 2023</t>
  </si>
  <si>
    <t>Ejecutado 2024</t>
  </si>
  <si>
    <t>Seguimiento</t>
  </si>
  <si>
    <t>% Avance</t>
  </si>
  <si>
    <t>Financieros Programados</t>
  </si>
  <si>
    <t>% Ejecución Financieros</t>
  </si>
  <si>
    <t>Financieros Ejecutados</t>
  </si>
  <si>
    <t>Ponderación Producto PMR</t>
  </si>
  <si>
    <t>Avance transcurrido PE</t>
  </si>
  <si>
    <t>Avance Cuatrenio PE</t>
  </si>
  <si>
    <t>3. Mejorar la coordinación interinstitucional con todas las entidades que tienen competencia en materia de espacio público, así como la comunicación con los grupos de interés y de valor.</t>
  </si>
  <si>
    <t>Cultura Ciudadana
Gestión del conocimiento
Gestión social</t>
  </si>
  <si>
    <t>1.  	Contribuir al incremento del uso, goce y disfrute del patrimonio inmobiliario distrital y el espacio público, con acceso universal a la ciudadanía</t>
  </si>
  <si>
    <t>Alianza público, privada y comunitaria
Gestión social</t>
  </si>
  <si>
    <t>Alianza público, privada y comunitaria</t>
  </si>
  <si>
    <t>Gestión del conocimiento</t>
  </si>
  <si>
    <t>Cultura Ciudadana
Gestión del conocimiento</t>
  </si>
  <si>
    <t>2. Aumentar  la oferta cuantitativa, cualitativa y la equidad territorial del patrimonio inmobiliario distrital y el espacio público.</t>
  </si>
  <si>
    <t>Gestión del conocimiento
Madurez Tecnológica</t>
  </si>
  <si>
    <t>4. Fortalecer la capacidad institucional en el marco del Modelo Integrado de Planeación y Gestión, bajo los enfoques de una gestión orientada a resultados, la eficiencia en el manejo de recursos, la transparencia, el gobierno abierto y la participación de los grupos de interés.</t>
  </si>
  <si>
    <t>Gestión del conocimiento
Fortalecimiento de la Gestión jurídica</t>
  </si>
  <si>
    <t>Fortalecimiento de la Gestión jurídica
Innovación administrativa</t>
  </si>
  <si>
    <t>Gestión del conocimiento
Innovación administrativa</t>
  </si>
  <si>
    <t>Gestión social
Innovación administrativa</t>
  </si>
  <si>
    <t>Madurez tecnológica</t>
  </si>
  <si>
    <t>Creciente</t>
  </si>
  <si>
    <t>Porcentaje de avance en la implementación del plan de acción de la Política Pública de
Espacio Público</t>
  </si>
  <si>
    <t>127-PPPDE-12</t>
  </si>
  <si>
    <r>
      <rPr>
        <sz val="11"/>
        <color theme="0"/>
        <rFont val="Museo Sans Condensed"/>
      </rPr>
      <t>PROCESO:</t>
    </r>
    <r>
      <rPr>
        <b/>
        <sz val="11"/>
        <color rgb="FFFFFFFF"/>
        <rFont val="Museo Sans Condensed"/>
      </rPr>
      <t xml:space="preserve"> DIRECCIONAMIENTO ESTRATÉGICO</t>
    </r>
  </si>
  <si>
    <r>
      <rPr>
        <sz val="11"/>
        <color theme="0"/>
        <rFont val="Museo Sans Condensed"/>
      </rPr>
      <t xml:space="preserve">PROCESO Y/O DOCUMENTO: </t>
    </r>
    <r>
      <rPr>
        <b/>
        <sz val="11"/>
        <color theme="0"/>
        <rFont val="Museo Sans Condensed"/>
      </rPr>
      <t>PLANEACIÓN Y GESTIÓN INSTITUCIONAL</t>
    </r>
  </si>
  <si>
    <t>Trimestral</t>
  </si>
  <si>
    <t>Jefe Oficina Jurídica</t>
  </si>
  <si>
    <t>Jefe Oficina de Tecnologías de la Información y las Comunicaciones</t>
  </si>
  <si>
    <t>Subdirector de Gestión Inmobiliaria y de Espacio Público</t>
  </si>
  <si>
    <t>Subdirectora de Gestión Corporativa</t>
  </si>
  <si>
    <t>253 - Sanear y/o titular 1.500.000 m2 de bienes públicos</t>
  </si>
  <si>
    <t>Prog.</t>
  </si>
  <si>
    <t>Ejec.</t>
  </si>
  <si>
    <t>% Ejec</t>
  </si>
  <si>
    <t>Ponderado</t>
  </si>
  <si>
    <t>Avance Vigencia</t>
  </si>
  <si>
    <t>Transcurrido PDD</t>
  </si>
  <si>
    <t>Cuatrienio</t>
  </si>
  <si>
    <t>Programado
2020 -2024</t>
  </si>
  <si>
    <t>03_Servicio de generación de conocimiento en temas de espacio público.
06_Servicios de asistencia técnica para la recuperación de bienes de uso público y de bienes fiscales.
07_Servicio de administración y mantenimiento de bienes a cargo de DADEP</t>
  </si>
  <si>
    <t xml:space="preserve">2023
</t>
  </si>
  <si>
    <t>01_Bienes fiscales y de uso público saneados y/o titulados.
02_Inventario general de los bienes fiscales y de uso público actualizado.
03_Servicio de generación de conocimiento en temas de espacio público.</t>
  </si>
  <si>
    <t>08_Servicios para la planeación y sistemas de gestión y comunicación estratégica</t>
  </si>
  <si>
    <t>09_Infraestructura tecnológica y documental (sistemas de información y tecnologia y gestión documental)</t>
  </si>
  <si>
    <t>Ejecutados
2020 -2024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</si>
</sst>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,,,"/>
    <numFmt numFmtId="165" formatCode="#,##0;[Red]#,##0"/>
    <numFmt numFmtId="166" formatCode="#,##0.0000"/>
    <numFmt numFmtId="167" formatCode="dd/mm/yyyy;@"/>
    <numFmt numFmtId="168" formatCode="&quot;$&quot;\ #,##0.00"/>
    <numFmt numFmtId="169" formatCode="0.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sz val="10"/>
      <name val="Arial"/>
      <family val="2"/>
    </font>
    <font>
      <b/>
      <sz val="11"/>
      <name val="Trebuchet MS"/>
      <family val="2"/>
    </font>
    <font>
      <sz val="12"/>
      <name val="Arial"/>
      <family val="2"/>
    </font>
    <font>
      <sz val="12"/>
      <name val="Trebuchet MS"/>
      <family val="2"/>
    </font>
    <font>
      <b/>
      <sz val="26"/>
      <name val="Trebuchet MS"/>
      <family val="2"/>
    </font>
    <font>
      <sz val="8"/>
      <color rgb="FFFF0000"/>
      <name val="Trebuchet MS"/>
      <family val="2"/>
    </font>
    <font>
      <sz val="8"/>
      <name val="Calibri"/>
      <family val="2"/>
      <scheme val="minor"/>
    </font>
    <font>
      <b/>
      <sz val="11"/>
      <color theme="0"/>
      <name val="Museo Sans 300"/>
      <family val="3"/>
    </font>
    <font>
      <sz val="11"/>
      <color indexed="9"/>
      <name val="Museo Sans 300"/>
      <family val="3"/>
    </font>
    <font>
      <sz val="11"/>
      <color theme="0"/>
      <name val="Museo Sans Condensed"/>
    </font>
    <font>
      <b/>
      <sz val="11"/>
      <name val="Museo Sans 300"/>
      <family val="3"/>
    </font>
    <font>
      <sz val="11"/>
      <color theme="1"/>
      <name val="Museo Sans 300"/>
      <family val="3"/>
    </font>
    <font>
      <sz val="12"/>
      <name val="Museo Sans 300"/>
      <family val="3"/>
    </font>
    <font>
      <b/>
      <sz val="26"/>
      <name val="Museo Sans 300"/>
      <family val="3"/>
    </font>
    <font>
      <sz val="11"/>
      <color theme="0"/>
      <name val="Museo Sans 300"/>
      <family val="3"/>
    </font>
    <font>
      <sz val="11"/>
      <name val="Museo Sans 300"/>
      <family val="3"/>
    </font>
    <font>
      <sz val="8"/>
      <name val="Museo Sans 300"/>
      <family val="3"/>
    </font>
    <font>
      <sz val="8"/>
      <color theme="1"/>
      <name val="Museo Sans 300"/>
      <family val="3"/>
    </font>
    <font>
      <sz val="11"/>
      <color theme="1"/>
      <name val="Museo Sans Condensed"/>
    </font>
    <font>
      <b/>
      <sz val="11"/>
      <color theme="0"/>
      <name val="Museo Sans Condensed"/>
    </font>
    <font>
      <b/>
      <sz val="11"/>
      <name val="Museo Sans Condensed"/>
    </font>
    <font>
      <b/>
      <sz val="11"/>
      <color rgb="FFFFFFFF"/>
      <name val="Museo Sans Condensed"/>
    </font>
    <font>
      <b/>
      <sz val="11"/>
      <color theme="0"/>
      <name val="Museo Sans 300"/>
    </font>
    <font>
      <sz val="8"/>
      <color theme="1"/>
      <name val="Museo sans conder"/>
    </font>
    <font>
      <sz val="8"/>
      <color theme="1"/>
      <name val="Museo sans 300"/>
    </font>
    <font>
      <sz val="8"/>
      <name val="Museo sans 300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F5FCF"/>
        <bgColor indexed="64"/>
      </patternFill>
    </fill>
    <fill>
      <patternFill patternType="solid">
        <fgColor rgb="FFEE833A"/>
        <bgColor indexed="64"/>
      </patternFill>
    </fill>
    <fill>
      <patternFill patternType="solid">
        <fgColor rgb="FFAC192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16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 readingOrder="1"/>
    </xf>
    <xf numFmtId="0" fontId="4" fillId="0" borderId="1" xfId="0" applyFont="1" applyBorder="1" applyAlignment="1">
      <alignment horizontal="center" vertical="center" wrapText="1" readingOrder="1"/>
    </xf>
    <xf numFmtId="9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justify" vertical="center" wrapText="1" readingOrder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 vertical="center" wrapText="1" readingOrder="1"/>
    </xf>
    <xf numFmtId="9" fontId="4" fillId="0" borderId="1" xfId="1" applyFont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7" fillId="3" borderId="0" xfId="2" applyFont="1" applyFill="1" applyAlignment="1">
      <alignment vertical="center" wrapText="1"/>
    </xf>
    <xf numFmtId="0" fontId="7" fillId="3" borderId="0" xfId="2" applyFont="1" applyFill="1" applyAlignment="1">
      <alignment horizontal="left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0" xfId="3" applyFont="1"/>
    <xf numFmtId="0" fontId="10" fillId="0" borderId="0" xfId="3" applyFont="1" applyAlignment="1">
      <alignment vertical="center"/>
    </xf>
    <xf numFmtId="14" fontId="9" fillId="0" borderId="1" xfId="3" applyNumberFormat="1" applyFont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center"/>
    </xf>
    <xf numFmtId="0" fontId="2" fillId="0" borderId="0" xfId="0" applyFont="1" applyAlignment="1">
      <alignment horizontal="left"/>
    </xf>
    <xf numFmtId="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3" fontId="5" fillId="0" borderId="0" xfId="0" applyNumberFormat="1" applyFont="1"/>
    <xf numFmtId="3" fontId="11" fillId="0" borderId="1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4" fontId="3" fillId="0" borderId="0" xfId="0" applyNumberFormat="1" applyFont="1"/>
    <xf numFmtId="166" fontId="3" fillId="0" borderId="0" xfId="0" applyNumberFormat="1" applyFont="1"/>
    <xf numFmtId="2" fontId="3" fillId="0" borderId="0" xfId="0" applyNumberFormat="1" applyFont="1"/>
    <xf numFmtId="1" fontId="3" fillId="0" borderId="0" xfId="0" applyNumberFormat="1" applyFont="1"/>
    <xf numFmtId="9" fontId="3" fillId="0" borderId="0" xfId="0" applyNumberFormat="1" applyFont="1"/>
    <xf numFmtId="10" fontId="3" fillId="0" borderId="0" xfId="0" applyNumberFormat="1" applyFont="1"/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7" fillId="3" borderId="0" xfId="2" applyFont="1" applyFill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3" fillId="4" borderId="4" xfId="2" applyFont="1" applyFill="1" applyBorder="1" applyAlignment="1">
      <alignment horizontal="left" vertical="center" wrapText="1" indent="1"/>
    </xf>
    <xf numFmtId="0" fontId="13" fillId="4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 readingOrder="1"/>
    </xf>
    <xf numFmtId="0" fontId="16" fillId="3" borderId="0" xfId="2" applyFont="1" applyFill="1" applyAlignment="1">
      <alignment vertical="center" wrapText="1"/>
    </xf>
    <xf numFmtId="0" fontId="16" fillId="3" borderId="0" xfId="2" applyFont="1" applyFill="1" applyAlignment="1">
      <alignment horizontal="center" vertical="center" wrapText="1"/>
    </xf>
    <xf numFmtId="0" fontId="17" fillId="0" borderId="0" xfId="0" applyFont="1"/>
    <xf numFmtId="0" fontId="18" fillId="0" borderId="1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0" xfId="3" applyFont="1"/>
    <xf numFmtId="0" fontId="19" fillId="0" borderId="0" xfId="3" applyFont="1" applyAlignment="1">
      <alignment vertical="center"/>
    </xf>
    <xf numFmtId="14" fontId="18" fillId="0" borderId="1" xfId="3" applyNumberFormat="1" applyFont="1" applyBorder="1" applyAlignment="1">
      <alignment horizontal="center" vertical="center"/>
    </xf>
    <xf numFmtId="14" fontId="18" fillId="0" borderId="0" xfId="3" applyNumberFormat="1" applyFont="1" applyAlignment="1">
      <alignment horizontal="center" vertical="center"/>
    </xf>
    <xf numFmtId="0" fontId="16" fillId="3" borderId="2" xfId="2" applyFont="1" applyFill="1" applyBorder="1" applyAlignment="1">
      <alignment horizontal="center" vertical="center" wrapText="1"/>
    </xf>
    <xf numFmtId="0" fontId="18" fillId="0" borderId="0" xfId="3" applyFont="1" applyAlignment="1">
      <alignment horizontal="left" vertical="center"/>
    </xf>
    <xf numFmtId="0" fontId="18" fillId="0" borderId="0" xfId="3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0" xfId="0" applyFont="1"/>
    <xf numFmtId="164" fontId="22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4" fontId="23" fillId="0" borderId="0" xfId="0" applyNumberFormat="1" applyFont="1"/>
    <xf numFmtId="3" fontId="23" fillId="0" borderId="0" xfId="0" applyNumberFormat="1" applyFont="1"/>
    <xf numFmtId="0" fontId="24" fillId="0" borderId="0" xfId="0" applyFont="1"/>
    <xf numFmtId="0" fontId="26" fillId="3" borderId="0" xfId="2" applyFont="1" applyFill="1" applyAlignment="1">
      <alignment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 readingOrder="1"/>
    </xf>
    <xf numFmtId="0" fontId="20" fillId="8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10" fontId="29" fillId="2" borderId="1" xfId="0" applyNumberFormat="1" applyFont="1" applyFill="1" applyBorder="1" applyAlignment="1">
      <alignment horizontal="center" vertical="center"/>
    </xf>
    <xf numFmtId="9" fontId="30" fillId="0" borderId="1" xfId="0" applyNumberFormat="1" applyFont="1" applyBorder="1" applyAlignment="1">
      <alignment horizontal="center" vertical="center"/>
    </xf>
    <xf numFmtId="14" fontId="31" fillId="0" borderId="1" xfId="0" applyNumberFormat="1" applyFont="1" applyBorder="1" applyAlignment="1">
      <alignment horizontal="center" vertical="center"/>
    </xf>
    <xf numFmtId="167" fontId="31" fillId="0" borderId="1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0" fontId="30" fillId="0" borderId="1" xfId="0" applyNumberFormat="1" applyFont="1" applyBorder="1" applyAlignment="1">
      <alignment horizontal="center" vertical="center"/>
    </xf>
    <xf numFmtId="10" fontId="30" fillId="2" borderId="1" xfId="0" applyNumberFormat="1" applyFont="1" applyFill="1" applyBorder="1" applyAlignment="1">
      <alignment horizontal="center" vertical="center"/>
    </xf>
    <xf numFmtId="168" fontId="30" fillId="0" borderId="1" xfId="4" applyNumberFormat="1" applyFont="1" applyFill="1" applyBorder="1" applyAlignment="1">
      <alignment horizontal="center" vertical="center"/>
    </xf>
    <xf numFmtId="10" fontId="29" fillId="0" borderId="1" xfId="0" applyNumberFormat="1" applyFont="1" applyBorder="1" applyAlignment="1">
      <alignment horizontal="center" vertical="center"/>
    </xf>
    <xf numFmtId="4" fontId="21" fillId="0" borderId="0" xfId="0" applyNumberFormat="1" applyFont="1"/>
    <xf numFmtId="0" fontId="23" fillId="0" borderId="1" xfId="0" applyFont="1" applyBorder="1" applyAlignment="1">
      <alignment horizontal="left" vertical="center" wrapText="1"/>
    </xf>
    <xf numFmtId="9" fontId="23" fillId="0" borderId="1" xfId="1" applyFont="1" applyFill="1" applyBorder="1" applyAlignment="1">
      <alignment horizontal="center" vertical="center" wrapText="1"/>
    </xf>
    <xf numFmtId="9" fontId="30" fillId="0" borderId="1" xfId="1" applyFont="1" applyFill="1" applyBorder="1" applyAlignment="1">
      <alignment horizontal="center" vertical="center" wrapText="1"/>
    </xf>
    <xf numFmtId="0" fontId="21" fillId="2" borderId="0" xfId="0" applyFont="1" applyFill="1"/>
    <xf numFmtId="164" fontId="22" fillId="2" borderId="1" xfId="0" applyNumberFormat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9" fontId="23" fillId="2" borderId="1" xfId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9" fontId="30" fillId="2" borderId="1" xfId="1" applyFont="1" applyFill="1" applyBorder="1" applyAlignment="1">
      <alignment horizontal="center" vertical="center" wrapText="1"/>
    </xf>
    <xf numFmtId="9" fontId="30" fillId="2" borderId="1" xfId="0" applyNumberFormat="1" applyFont="1" applyFill="1" applyBorder="1" applyAlignment="1">
      <alignment horizontal="center" vertical="center"/>
    </xf>
    <xf numFmtId="169" fontId="30" fillId="2" borderId="1" xfId="0" applyNumberFormat="1" applyFont="1" applyFill="1" applyBorder="1" applyAlignment="1">
      <alignment horizontal="center" vertical="center"/>
    </xf>
    <xf numFmtId="14" fontId="31" fillId="2" borderId="1" xfId="0" applyNumberFormat="1" applyFont="1" applyFill="1" applyBorder="1" applyAlignment="1">
      <alignment horizontal="center" vertical="center"/>
    </xf>
    <xf numFmtId="167" fontId="31" fillId="2" borderId="1" xfId="0" applyNumberFormat="1" applyFont="1" applyFill="1" applyBorder="1" applyAlignment="1">
      <alignment horizontal="center" vertical="center"/>
    </xf>
    <xf numFmtId="165" fontId="31" fillId="2" borderId="1" xfId="0" applyNumberFormat="1" applyFont="1" applyFill="1" applyBorder="1" applyAlignment="1">
      <alignment horizontal="center" vertical="center"/>
    </xf>
    <xf numFmtId="4" fontId="21" fillId="2" borderId="0" xfId="0" applyNumberFormat="1" applyFont="1" applyFill="1"/>
    <xf numFmtId="164" fontId="22" fillId="2" borderId="1" xfId="0" applyNumberFormat="1" applyFont="1" applyFill="1" applyBorder="1" applyAlignment="1">
      <alignment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9" fontId="23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166" fontId="21" fillId="2" borderId="0" xfId="0" applyNumberFormat="1" applyFont="1" applyFill="1"/>
    <xf numFmtId="10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2" fontId="30" fillId="2" borderId="1" xfId="0" applyNumberFormat="1" applyFont="1" applyFill="1" applyBorder="1" applyAlignment="1">
      <alignment horizontal="center" vertical="center"/>
    </xf>
    <xf numFmtId="2" fontId="21" fillId="2" borderId="0" xfId="0" applyNumberFormat="1" applyFont="1" applyFill="1"/>
    <xf numFmtId="1" fontId="21" fillId="2" borderId="0" xfId="0" applyNumberFormat="1" applyFont="1" applyFill="1"/>
    <xf numFmtId="43" fontId="30" fillId="2" borderId="1" xfId="5" applyFont="1" applyFill="1" applyBorder="1" applyAlignment="1">
      <alignment horizontal="center" vertical="center"/>
    </xf>
    <xf numFmtId="9" fontId="21" fillId="2" borderId="0" xfId="0" applyNumberFormat="1" applyFont="1" applyFill="1"/>
    <xf numFmtId="0" fontId="23" fillId="2" borderId="0" xfId="0" applyFont="1" applyFill="1"/>
    <xf numFmtId="0" fontId="23" fillId="2" borderId="0" xfId="0" applyFont="1" applyFill="1" applyAlignment="1">
      <alignment horizontal="center"/>
    </xf>
    <xf numFmtId="0" fontId="30" fillId="2" borderId="0" xfId="0" applyFont="1" applyFill="1"/>
    <xf numFmtId="4" fontId="30" fillId="2" borderId="0" xfId="0" applyNumberFormat="1" applyFont="1" applyFill="1"/>
    <xf numFmtId="168" fontId="30" fillId="2" borderId="0" xfId="4" applyNumberFormat="1" applyFont="1" applyFill="1" applyAlignment="1">
      <alignment horizontal="center" vertical="center"/>
    </xf>
    <xf numFmtId="4" fontId="23" fillId="2" borderId="0" xfId="0" applyNumberFormat="1" applyFont="1" applyFill="1"/>
    <xf numFmtId="0" fontId="17" fillId="2" borderId="0" xfId="0" applyFont="1" applyFill="1"/>
    <xf numFmtId="0" fontId="20" fillId="9" borderId="1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16" fillId="3" borderId="0" xfId="2" applyFont="1" applyFill="1" applyAlignment="1">
      <alignment horizontal="center" vertical="center" wrapText="1"/>
    </xf>
    <xf numFmtId="0" fontId="25" fillId="10" borderId="3" xfId="2" applyFont="1" applyFill="1" applyBorder="1" applyAlignment="1">
      <alignment horizontal="left" vertical="center" wrapText="1" inden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5" fillId="10" borderId="4" xfId="2" applyFont="1" applyFill="1" applyBorder="1" applyAlignment="1">
      <alignment horizontal="left" vertical="center" wrapText="1"/>
    </xf>
    <xf numFmtId="0" fontId="25" fillId="10" borderId="0" xfId="2" applyFont="1" applyFill="1" applyAlignment="1">
      <alignment horizontal="left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20" fillId="8" borderId="8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28" fillId="6" borderId="9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9" fontId="30" fillId="0" borderId="5" xfId="0" applyNumberFormat="1" applyFont="1" applyBorder="1" applyAlignment="1">
      <alignment horizontal="center" vertical="center"/>
    </xf>
    <xf numFmtId="9" fontId="30" fillId="0" borderId="10" xfId="0" applyNumberFormat="1" applyFont="1" applyBorder="1" applyAlignment="1">
      <alignment horizontal="center" vertical="center"/>
    </xf>
    <xf numFmtId="9" fontId="30" fillId="0" borderId="6" xfId="0" applyNumberFormat="1" applyFont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10" xfId="0" applyFont="1" applyFill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vertical="center" wrapText="1"/>
    </xf>
    <xf numFmtId="0" fontId="15" fillId="12" borderId="10" xfId="0" applyFont="1" applyFill="1" applyBorder="1" applyAlignment="1">
      <alignment horizontal="center" vertical="center" wrapText="1"/>
    </xf>
    <xf numFmtId="10" fontId="30" fillId="0" borderId="5" xfId="1" applyNumberFormat="1" applyFont="1" applyFill="1" applyBorder="1" applyAlignment="1">
      <alignment horizontal="center" vertical="center"/>
    </xf>
    <xf numFmtId="10" fontId="30" fillId="0" borderId="10" xfId="1" applyNumberFormat="1" applyFont="1" applyFill="1" applyBorder="1" applyAlignment="1">
      <alignment horizontal="center" vertical="center"/>
    </xf>
    <xf numFmtId="10" fontId="30" fillId="0" borderId="6" xfId="1" applyNumberFormat="1" applyFont="1" applyFill="1" applyBorder="1" applyAlignment="1">
      <alignment horizontal="center" vertical="center"/>
    </xf>
    <xf numFmtId="10" fontId="30" fillId="2" borderId="5" xfId="1" applyNumberFormat="1" applyFont="1" applyFill="1" applyBorder="1" applyAlignment="1">
      <alignment horizontal="center" vertical="center"/>
    </xf>
    <xf numFmtId="10" fontId="30" fillId="2" borderId="6" xfId="1" applyNumberFormat="1" applyFont="1" applyFill="1" applyBorder="1" applyAlignment="1">
      <alignment horizontal="center" vertical="center"/>
    </xf>
    <xf numFmtId="9" fontId="30" fillId="2" borderId="5" xfId="0" applyNumberFormat="1" applyFont="1" applyFill="1" applyBorder="1" applyAlignment="1">
      <alignment horizontal="center" vertical="center"/>
    </xf>
    <xf numFmtId="9" fontId="30" fillId="2" borderId="6" xfId="0" applyNumberFormat="1" applyFont="1" applyFill="1" applyBorder="1" applyAlignment="1">
      <alignment horizontal="center" vertical="center"/>
    </xf>
    <xf numFmtId="10" fontId="30" fillId="2" borderId="5" xfId="0" applyNumberFormat="1" applyFont="1" applyFill="1" applyBorder="1" applyAlignment="1">
      <alignment horizontal="center" vertical="center"/>
    </xf>
    <xf numFmtId="10" fontId="30" fillId="2" borderId="6" xfId="0" applyNumberFormat="1" applyFont="1" applyFill="1" applyBorder="1" applyAlignment="1">
      <alignment horizontal="center" vertical="center"/>
    </xf>
    <xf numFmtId="10" fontId="30" fillId="2" borderId="10" xfId="1" applyNumberFormat="1" applyFont="1" applyFill="1" applyBorder="1" applyAlignment="1">
      <alignment horizontal="center" vertical="center"/>
    </xf>
    <xf numFmtId="10" fontId="30" fillId="2" borderId="10" xfId="0" applyNumberFormat="1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 wrapText="1"/>
    </xf>
    <xf numFmtId="0" fontId="13" fillId="4" borderId="3" xfId="2" applyFont="1" applyFill="1" applyBorder="1" applyAlignment="1">
      <alignment horizontal="left" vertical="center" wrapText="1" indent="1"/>
    </xf>
    <xf numFmtId="0" fontId="13" fillId="4" borderId="4" xfId="2" applyFont="1" applyFill="1" applyBorder="1" applyAlignment="1">
      <alignment horizontal="left" vertical="center" wrapText="1"/>
    </xf>
    <xf numFmtId="0" fontId="13" fillId="4" borderId="0" xfId="2" applyFont="1" applyFill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 readingOrder="1"/>
    </xf>
    <xf numFmtId="9" fontId="4" fillId="0" borderId="9" xfId="0" applyNumberFormat="1" applyFont="1" applyBorder="1" applyAlignment="1">
      <alignment horizontal="center" vertical="center" wrapText="1" readingOrder="1"/>
    </xf>
    <xf numFmtId="9" fontId="4" fillId="0" borderId="8" xfId="0" applyNumberFormat="1" applyFont="1" applyBorder="1" applyAlignment="1">
      <alignment horizontal="center" vertical="center" wrapText="1" readingOrder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</cellXfs>
  <cellStyles count="6">
    <cellStyle name="Millares" xfId="5" builtinId="3"/>
    <cellStyle name="Moneda" xfId="4" builtinId="4"/>
    <cellStyle name="Normal" xfId="0" builtinId="0"/>
    <cellStyle name="Normal 3" xfId="3" xr:uid="{00000000-0005-0000-0000-000001000000}"/>
    <cellStyle name="Normal_Fac 17 - 001" xfId="2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AC1925"/>
      <color rgb="FFEE833A"/>
      <color rgb="FF9F5FC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69273</xdr:rowOff>
    </xdr:from>
    <xdr:to>
      <xdr:col>1</xdr:col>
      <xdr:colOff>817418</xdr:colOff>
      <xdr:row>2</xdr:row>
      <xdr:rowOff>356514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6EE990D-BCBB-4805-9389-E78B89B4F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8233" t="3761" r="18082" b="13202"/>
        <a:stretch>
          <a:fillRect/>
        </a:stretch>
      </xdr:blipFill>
      <xdr:spPr bwMode="auto">
        <a:xfrm>
          <a:off x="103909" y="69273"/>
          <a:ext cx="800100" cy="1014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952499</xdr:colOff>
      <xdr:row>0</xdr:row>
      <xdr:rowOff>69273</xdr:rowOff>
    </xdr:from>
    <xdr:to>
      <xdr:col>38</xdr:col>
      <xdr:colOff>536864</xdr:colOff>
      <xdr:row>2</xdr:row>
      <xdr:rowOff>329045</xdr:rowOff>
    </xdr:to>
    <xdr:sp macro="" textlink="">
      <xdr:nvSpPr>
        <xdr:cNvPr id="7" name="1 Rectángulo redondeado">
          <a:extLst>
            <a:ext uri="{FF2B5EF4-FFF2-40B4-BE49-F238E27FC236}">
              <a16:creationId xmlns:a16="http://schemas.microsoft.com/office/drawing/2014/main" id="{36E475C3-64B9-48CC-9B96-0D76907DB5BF}"/>
            </a:ext>
          </a:extLst>
        </xdr:cNvPr>
        <xdr:cNvSpPr/>
      </xdr:nvSpPr>
      <xdr:spPr>
        <a:xfrm>
          <a:off x="1041796" y="69273"/>
          <a:ext cx="29984990" cy="993991"/>
        </a:xfrm>
        <a:prstGeom prst="roundRect">
          <a:avLst/>
        </a:prstGeom>
        <a:ln w="28575">
          <a:solidFill>
            <a:srgbClr val="AC1925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3200" b="0">
              <a:solidFill>
                <a:srgbClr val="AC1925"/>
              </a:solidFill>
              <a:latin typeface="Museo Sans Condensed" panose="02000000000000000000" pitchFamily="2" charset="0"/>
            </a:rPr>
            <a:t>PLAN ESTRATÉGICO</a:t>
          </a:r>
          <a:r>
            <a:rPr lang="es-CO" sz="3200" b="0" baseline="0">
              <a:solidFill>
                <a:srgbClr val="AC1925"/>
              </a:solidFill>
              <a:latin typeface="Museo Sans Condensed" panose="02000000000000000000" pitchFamily="2" charset="0"/>
            </a:rPr>
            <a:t> 2024</a:t>
          </a:r>
        </a:p>
        <a:p>
          <a:pPr algn="ctr"/>
          <a:r>
            <a:rPr lang="es-CO" sz="1800" b="0" baseline="0">
              <a:solidFill>
                <a:srgbClr val="AC1925"/>
              </a:solidFill>
              <a:latin typeface="Museo Sans Condensed" panose="02000000000000000000" pitchFamily="2" charset="0"/>
            </a:rPr>
            <a:t>Departamento Administrativo de la Defensoría del Espacio Público - DADEP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1354665</xdr:colOff>
      <xdr:row>0</xdr:row>
      <xdr:rowOff>72116</xdr:rowOff>
    </xdr:from>
    <xdr:to>
      <xdr:col>39</xdr:col>
      <xdr:colOff>1581150</xdr:colOff>
      <xdr:row>3</xdr:row>
      <xdr:rowOff>28574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AC43F0E1-462E-43D1-BB08-671334BF02B2}"/>
            </a:ext>
          </a:extLst>
        </xdr:cNvPr>
        <xdr:cNvSpPr/>
      </xdr:nvSpPr>
      <xdr:spPr>
        <a:xfrm>
          <a:off x="1440390" y="72116"/>
          <a:ext cx="44536785" cy="1070883"/>
        </a:xfrm>
        <a:prstGeom prst="roundRect">
          <a:avLst/>
        </a:prstGeom>
        <a:ln w="38100">
          <a:solidFill>
            <a:srgbClr val="00206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CO" sz="2400" b="1" baseline="0">
              <a:solidFill>
                <a:srgbClr val="002060"/>
              </a:solidFill>
              <a:latin typeface="Museo Sans Condensed" panose="02000000000000000000" pitchFamily="2" charset="0"/>
            </a:rPr>
            <a:t>FORMATO</a:t>
          </a:r>
          <a:r>
            <a:rPr lang="es-CO" sz="500" b="1" baseline="0">
              <a:solidFill>
                <a:srgbClr val="002060"/>
              </a:solidFill>
              <a:latin typeface="Museo Sans Condensed" panose="02000000000000000000" pitchFamily="2" charset="0"/>
            </a:rPr>
            <a:t> </a:t>
          </a:r>
        </a:p>
        <a:p>
          <a:pPr algn="ctr"/>
          <a:endParaRPr lang="es-CO" sz="500" b="1" baseline="0">
            <a:solidFill>
              <a:srgbClr val="002060"/>
            </a:solidFill>
            <a:latin typeface="Museo Sans Condensed" panose="02000000000000000000" pitchFamily="2" charset="0"/>
          </a:endParaRPr>
        </a:p>
        <a:p>
          <a:pPr algn="ctr"/>
          <a:r>
            <a:rPr lang="es-CO" sz="2400" b="1" baseline="0">
              <a:solidFill>
                <a:srgbClr val="002060"/>
              </a:solidFill>
              <a:latin typeface="Museo Sans Condensed" panose="02000000000000000000" pitchFamily="2" charset="0"/>
            </a:rPr>
            <a:t>PLAN ESTRATÉGICO</a:t>
          </a:r>
        </a:p>
      </xdr:txBody>
    </xdr:sp>
    <xdr:clientData/>
  </xdr:twoCellAnchor>
  <xdr:twoCellAnchor editAs="oneCell">
    <xdr:from>
      <xdr:col>1</xdr:col>
      <xdr:colOff>54617</xdr:colOff>
      <xdr:row>0</xdr:row>
      <xdr:rowOff>97897</xdr:rowOff>
    </xdr:from>
    <xdr:to>
      <xdr:col>1</xdr:col>
      <xdr:colOff>1247775</xdr:colOff>
      <xdr:row>3</xdr:row>
      <xdr:rowOff>19050</xdr:rowOff>
    </xdr:to>
    <xdr:pic>
      <xdr:nvPicPr>
        <xdr:cNvPr id="3" name="Imagen 2" descr="Descripción: Descripción: Descripción: PROCEDIMIENTO-03.png">
          <a:extLst>
            <a:ext uri="{FF2B5EF4-FFF2-40B4-BE49-F238E27FC236}">
              <a16:creationId xmlns:a16="http://schemas.microsoft.com/office/drawing/2014/main" id="{4E440654-06A0-4747-97FA-9BCD3C0DFD3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19" t="6877" r="16673" b="11517"/>
        <a:stretch/>
      </xdr:blipFill>
      <xdr:spPr bwMode="auto">
        <a:xfrm>
          <a:off x="140342" y="97897"/>
          <a:ext cx="1193158" cy="1035578"/>
        </a:xfrm>
        <a:prstGeom prst="roundRect">
          <a:avLst>
            <a:gd name="adj" fmla="val 4167"/>
          </a:avLst>
        </a:prstGeom>
        <a:solidFill>
          <a:srgbClr val="FFFFFF"/>
        </a:solidFill>
        <a:ln w="19050" cap="sq" cmpd="sng" algn="ctr">
          <a:solidFill>
            <a:srgbClr val="002060"/>
          </a:solidFill>
          <a:prstDash val="solid"/>
          <a:miter lim="800000"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43"/>
  <sheetViews>
    <sheetView showGridLines="0" tabSelected="1" zoomScale="80" zoomScaleNormal="80" zoomScaleSheetLayoutView="25" workbookViewId="0">
      <pane ySplit="8" topLeftCell="A9" activePane="bottomLeft" state="frozenSplit"/>
      <selection sqref="A1:XFD1"/>
      <selection pane="bottomLeft" activeCell="B7" sqref="B7:B8"/>
    </sheetView>
  </sheetViews>
  <sheetFormatPr baseColWidth="10" defaultColWidth="11.42578125" defaultRowHeight="15"/>
  <cols>
    <col min="1" max="1" width="3.5703125" style="59" customWidth="1"/>
    <col min="2" max="2" width="26.140625" style="59" customWidth="1"/>
    <col min="3" max="3" width="28.7109375" style="59" customWidth="1"/>
    <col min="4" max="4" width="26.140625" style="59" customWidth="1"/>
    <col min="5" max="5" width="32.85546875" style="59" customWidth="1"/>
    <col min="6" max="6" width="37.7109375" style="59" customWidth="1"/>
    <col min="7" max="7" width="25.85546875" style="59" customWidth="1"/>
    <col min="8" max="8" width="26.140625" style="59" customWidth="1"/>
    <col min="9" max="9" width="23.28515625" style="69" customWidth="1"/>
    <col min="10" max="10" width="33.7109375" style="59" customWidth="1"/>
    <col min="11" max="11" width="17.28515625" style="69" customWidth="1"/>
    <col min="12" max="12" width="45.28515625" style="59" customWidth="1"/>
    <col min="13" max="13" width="10.7109375" style="59" customWidth="1"/>
    <col min="14" max="14" width="9" style="59" customWidth="1"/>
    <col min="15" max="15" width="10.140625" style="59" customWidth="1"/>
    <col min="16" max="16" width="9.85546875" style="59" customWidth="1"/>
    <col min="17" max="17" width="6.7109375" style="59" customWidth="1"/>
    <col min="18" max="18" width="19.140625" style="59" customWidth="1"/>
    <col min="19" max="19" width="11.5703125" style="59" customWidth="1"/>
    <col min="20" max="20" width="10.140625" style="59" customWidth="1"/>
    <col min="21" max="21" width="10.7109375" style="59" customWidth="1"/>
    <col min="22" max="22" width="8.85546875" style="59" customWidth="1"/>
    <col min="23" max="23" width="8.42578125" style="59" customWidth="1"/>
    <col min="24" max="24" width="9.5703125" style="59" customWidth="1"/>
    <col min="25" max="25" width="9.140625" style="59" customWidth="1"/>
    <col min="26" max="26" width="11.42578125" style="59" customWidth="1"/>
    <col min="27" max="27" width="10" style="59" customWidth="1"/>
    <col min="28" max="28" width="9.28515625" style="59" customWidth="1"/>
    <col min="29" max="29" width="9.42578125" style="59" customWidth="1"/>
    <col min="30" max="30" width="12.85546875" style="59" customWidth="1"/>
    <col min="31" max="31" width="12.42578125" style="59" customWidth="1"/>
    <col min="32" max="32" width="10" style="59" customWidth="1"/>
    <col min="33" max="33" width="10.5703125" style="59" customWidth="1"/>
    <col min="34" max="34" width="9.5703125" style="59" customWidth="1"/>
    <col min="35" max="35" width="10" style="59" customWidth="1"/>
    <col min="36" max="36" width="9.28515625" style="59" customWidth="1"/>
    <col min="37" max="37" width="13.5703125" style="59" customWidth="1"/>
    <col min="38" max="38" width="11.7109375" style="59" customWidth="1"/>
    <col min="39" max="39" width="10.7109375" style="59" customWidth="1"/>
    <col min="40" max="40" width="12" style="59" customWidth="1"/>
    <col min="41" max="41" width="11" style="59" customWidth="1"/>
    <col min="42" max="42" width="12.28515625" style="59" customWidth="1"/>
    <col min="43" max="43" width="10.7109375" style="59" customWidth="1"/>
    <col min="44" max="44" width="12.7109375" style="59" customWidth="1"/>
    <col min="45" max="45" width="11" style="59" customWidth="1"/>
    <col min="46" max="46" width="22.85546875" style="59" customWidth="1"/>
    <col min="47" max="47" width="17.42578125" style="59" customWidth="1"/>
    <col min="48" max="48" width="16.5703125" style="59" customWidth="1"/>
    <col min="49" max="49" width="17.42578125" style="59" customWidth="1"/>
    <col min="50" max="50" width="16.85546875" style="59" customWidth="1"/>
    <col min="51" max="51" width="9.140625" style="59" customWidth="1"/>
    <col min="52" max="52" width="48.5703125" style="59" customWidth="1"/>
    <col min="53" max="53" width="42.7109375" style="59" customWidth="1"/>
    <col min="54" max="54" width="64.5703125" style="59" customWidth="1"/>
    <col min="55" max="56" width="55.7109375" style="59" customWidth="1"/>
    <col min="57" max="58" width="13.85546875" style="59" customWidth="1"/>
    <col min="59" max="69" width="11.42578125" style="59" customWidth="1"/>
    <col min="70" max="16384" width="11.42578125" style="59"/>
  </cols>
  <sheetData>
    <row r="1" spans="1:251" ht="29.25" customHeight="1">
      <c r="A1" s="139"/>
      <c r="B1" s="139"/>
      <c r="C1" s="139"/>
      <c r="D1" s="139"/>
      <c r="E1" s="57"/>
      <c r="F1" s="57"/>
      <c r="G1" s="57"/>
      <c r="H1" s="57"/>
      <c r="I1" s="58"/>
      <c r="J1" s="57"/>
      <c r="K1" s="58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T1" s="60" t="s">
        <v>11</v>
      </c>
      <c r="AU1" s="60" t="s">
        <v>147</v>
      </c>
      <c r="AW1" s="57"/>
      <c r="AX1" s="57"/>
      <c r="AY1" s="57"/>
      <c r="AZ1" s="57"/>
      <c r="BA1" s="57"/>
      <c r="BB1" s="57"/>
      <c r="BC1" s="61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3"/>
    </row>
    <row r="2" spans="1:251" ht="29.25" customHeight="1">
      <c r="A2" s="139"/>
      <c r="B2" s="139"/>
      <c r="C2" s="139"/>
      <c r="D2" s="139"/>
      <c r="E2" s="57"/>
      <c r="F2" s="57"/>
      <c r="G2" s="57"/>
      <c r="H2" s="57"/>
      <c r="I2" s="58"/>
      <c r="J2" s="57"/>
      <c r="K2" s="58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T2" s="60" t="s">
        <v>12</v>
      </c>
      <c r="AU2" s="60">
        <v>1</v>
      </c>
      <c r="AW2" s="57"/>
      <c r="AX2" s="57"/>
      <c r="AY2" s="57"/>
      <c r="AZ2" s="57"/>
      <c r="BA2" s="57"/>
      <c r="BB2" s="57"/>
      <c r="BC2" s="61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3"/>
    </row>
    <row r="3" spans="1:251" ht="29.25" customHeight="1">
      <c r="A3" s="139"/>
      <c r="B3" s="139"/>
      <c r="C3" s="139"/>
      <c r="D3" s="139"/>
      <c r="E3" s="57"/>
      <c r="F3" s="57"/>
      <c r="G3" s="57"/>
      <c r="H3" s="57"/>
      <c r="I3" s="58"/>
      <c r="J3" s="57"/>
      <c r="K3" s="58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T3" s="60" t="s">
        <v>13</v>
      </c>
      <c r="AU3" s="64">
        <v>44225</v>
      </c>
      <c r="AW3" s="57"/>
      <c r="AX3" s="57"/>
      <c r="AY3" s="57"/>
      <c r="AZ3" s="57"/>
      <c r="BA3" s="57"/>
      <c r="BB3" s="57"/>
      <c r="BC3" s="65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3"/>
    </row>
    <row r="4" spans="1:251" ht="7.5" customHeight="1">
      <c r="A4" s="66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T4" s="57"/>
      <c r="AU4" s="57"/>
      <c r="AV4" s="57"/>
      <c r="AW4" s="58"/>
      <c r="AX4" s="58"/>
      <c r="AY4" s="58"/>
      <c r="AZ4" s="58"/>
      <c r="BA4" s="58"/>
      <c r="BB4" s="58"/>
      <c r="BC4" s="57"/>
      <c r="BD4" s="57"/>
      <c r="BE4" s="57"/>
      <c r="BF4" s="57"/>
      <c r="BG4" s="57"/>
      <c r="BH4" s="58"/>
      <c r="BI4" s="58"/>
      <c r="BJ4" s="58"/>
      <c r="BK4" s="58"/>
      <c r="BL4" s="58"/>
      <c r="BM4" s="58"/>
      <c r="BN4" s="58"/>
      <c r="BO4" s="58"/>
      <c r="BP4" s="58"/>
      <c r="BQ4" s="58"/>
      <c r="BX4" s="67"/>
      <c r="BY4" s="67"/>
      <c r="BZ4" s="67"/>
      <c r="CA4" s="67"/>
      <c r="CB4" s="67"/>
      <c r="CC4" s="67"/>
      <c r="CD4" s="68"/>
      <c r="CE4" s="68"/>
      <c r="CF4" s="68"/>
      <c r="CG4" s="68"/>
      <c r="CH4" s="68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3"/>
    </row>
    <row r="5" spans="1:251" s="81" customFormat="1" ht="18" customHeight="1">
      <c r="B5" s="140" t="s">
        <v>148</v>
      </c>
      <c r="C5" s="140"/>
      <c r="D5" s="140"/>
      <c r="E5" s="140"/>
      <c r="F5" s="140"/>
      <c r="G5" s="140"/>
      <c r="H5" s="140"/>
      <c r="I5" s="140"/>
      <c r="J5" s="145" t="s">
        <v>149</v>
      </c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82"/>
      <c r="BF5" s="82"/>
      <c r="BG5" s="82"/>
    </row>
    <row r="6" spans="1:251" ht="12.75" customHeight="1"/>
    <row r="7" spans="1:251" ht="40.5" customHeight="1">
      <c r="B7" s="141" t="s">
        <v>23</v>
      </c>
      <c r="C7" s="141" t="s">
        <v>24</v>
      </c>
      <c r="D7" s="141" t="s">
        <v>2</v>
      </c>
      <c r="E7" s="141" t="s">
        <v>25</v>
      </c>
      <c r="F7" s="143" t="s">
        <v>115</v>
      </c>
      <c r="G7" s="143" t="s">
        <v>5</v>
      </c>
      <c r="H7" s="143" t="s">
        <v>110</v>
      </c>
      <c r="I7" s="143" t="s">
        <v>109</v>
      </c>
      <c r="J7" s="137" t="s">
        <v>114</v>
      </c>
      <c r="K7" s="137" t="s">
        <v>15</v>
      </c>
      <c r="L7" s="137" t="s">
        <v>1</v>
      </c>
      <c r="M7" s="147" t="s">
        <v>0</v>
      </c>
      <c r="N7" s="148"/>
      <c r="O7" s="148"/>
      <c r="P7" s="148"/>
      <c r="Q7" s="148"/>
      <c r="R7" s="148"/>
      <c r="S7" s="152">
        <v>2020</v>
      </c>
      <c r="T7" s="153"/>
      <c r="U7" s="153"/>
      <c r="V7" s="153"/>
      <c r="W7" s="154"/>
      <c r="X7" s="152">
        <v>2021</v>
      </c>
      <c r="Y7" s="153"/>
      <c r="Z7" s="153"/>
      <c r="AA7" s="153"/>
      <c r="AB7" s="154"/>
      <c r="AC7" s="152">
        <v>2022</v>
      </c>
      <c r="AD7" s="153"/>
      <c r="AE7" s="153"/>
      <c r="AF7" s="153"/>
      <c r="AG7" s="154"/>
      <c r="AH7" s="152" t="s">
        <v>165</v>
      </c>
      <c r="AI7" s="153"/>
      <c r="AJ7" s="153"/>
      <c r="AK7" s="153"/>
      <c r="AL7" s="154"/>
      <c r="AM7" s="152">
        <v>2024</v>
      </c>
      <c r="AN7" s="153"/>
      <c r="AO7" s="153"/>
      <c r="AP7" s="153"/>
      <c r="AQ7" s="154"/>
      <c r="AR7" s="159" t="s">
        <v>161</v>
      </c>
      <c r="AS7" s="161" t="s">
        <v>162</v>
      </c>
      <c r="AT7" s="137" t="s">
        <v>10</v>
      </c>
      <c r="AU7" s="137" t="s">
        <v>7</v>
      </c>
      <c r="AV7" s="137" t="s">
        <v>6</v>
      </c>
      <c r="AW7" s="149" t="s">
        <v>16</v>
      </c>
      <c r="AX7" s="150"/>
      <c r="AY7" s="150"/>
      <c r="AZ7" s="150"/>
      <c r="BA7" s="150"/>
      <c r="BB7" s="151"/>
      <c r="BC7" s="136" t="s">
        <v>21</v>
      </c>
      <c r="BD7" s="135" t="s">
        <v>20</v>
      </c>
    </row>
    <row r="8" spans="1:251" ht="50.25" customHeight="1">
      <c r="B8" s="141"/>
      <c r="C8" s="141"/>
      <c r="D8" s="141"/>
      <c r="E8" s="142"/>
      <c r="F8" s="144"/>
      <c r="G8" s="144"/>
      <c r="H8" s="144"/>
      <c r="I8" s="144"/>
      <c r="J8" s="138"/>
      <c r="K8" s="138"/>
      <c r="L8" s="138"/>
      <c r="M8" s="83" t="s">
        <v>116</v>
      </c>
      <c r="N8" s="83" t="s">
        <v>106</v>
      </c>
      <c r="O8" s="83" t="s">
        <v>3</v>
      </c>
      <c r="P8" s="83" t="s">
        <v>9</v>
      </c>
      <c r="Q8" s="83" t="s">
        <v>8</v>
      </c>
      <c r="R8" s="83" t="s">
        <v>4</v>
      </c>
      <c r="S8" s="84" t="s">
        <v>156</v>
      </c>
      <c r="T8" s="84" t="s">
        <v>157</v>
      </c>
      <c r="U8" s="84" t="s">
        <v>158</v>
      </c>
      <c r="V8" s="84" t="s">
        <v>159</v>
      </c>
      <c r="W8" s="84" t="s">
        <v>160</v>
      </c>
      <c r="X8" s="84" t="s">
        <v>156</v>
      </c>
      <c r="Y8" s="84" t="s">
        <v>157</v>
      </c>
      <c r="Z8" s="84" t="s">
        <v>158</v>
      </c>
      <c r="AA8" s="84" t="s">
        <v>159</v>
      </c>
      <c r="AB8" s="84" t="s">
        <v>160</v>
      </c>
      <c r="AC8" s="84" t="s">
        <v>156</v>
      </c>
      <c r="AD8" s="84" t="s">
        <v>157</v>
      </c>
      <c r="AE8" s="84" t="s">
        <v>158</v>
      </c>
      <c r="AF8" s="84" t="s">
        <v>159</v>
      </c>
      <c r="AG8" s="84" t="s">
        <v>160</v>
      </c>
      <c r="AH8" s="84" t="s">
        <v>156</v>
      </c>
      <c r="AI8" s="84" t="s">
        <v>157</v>
      </c>
      <c r="AJ8" s="84" t="s">
        <v>158</v>
      </c>
      <c r="AK8" s="84" t="s">
        <v>159</v>
      </c>
      <c r="AL8" s="84" t="s">
        <v>160</v>
      </c>
      <c r="AM8" s="84" t="s">
        <v>156</v>
      </c>
      <c r="AN8" s="84" t="s">
        <v>157</v>
      </c>
      <c r="AO8" s="84" t="s">
        <v>158</v>
      </c>
      <c r="AP8" s="84" t="s">
        <v>159</v>
      </c>
      <c r="AQ8" s="84" t="s">
        <v>160</v>
      </c>
      <c r="AR8" s="160"/>
      <c r="AS8" s="162"/>
      <c r="AT8" s="138"/>
      <c r="AU8" s="138"/>
      <c r="AV8" s="138"/>
      <c r="AW8" s="86" t="s">
        <v>163</v>
      </c>
      <c r="AX8" s="86" t="s">
        <v>169</v>
      </c>
      <c r="AY8" s="86" t="s">
        <v>158</v>
      </c>
      <c r="AZ8" s="85" t="s">
        <v>17</v>
      </c>
      <c r="BA8" s="85" t="s">
        <v>18</v>
      </c>
      <c r="BB8" s="85" t="s">
        <v>19</v>
      </c>
      <c r="BC8" s="158"/>
      <c r="BD8" s="136"/>
    </row>
    <row r="9" spans="1:251" s="70" customFormat="1" ht="66" customHeight="1">
      <c r="B9" s="71" t="s">
        <v>26</v>
      </c>
      <c r="C9" s="71" t="s">
        <v>56</v>
      </c>
      <c r="D9" s="71" t="s">
        <v>27</v>
      </c>
      <c r="E9" s="73" t="s">
        <v>40</v>
      </c>
      <c r="F9" s="73" t="s">
        <v>132</v>
      </c>
      <c r="G9" s="72" t="s">
        <v>134</v>
      </c>
      <c r="H9" s="72" t="s">
        <v>146</v>
      </c>
      <c r="I9" s="76" t="s">
        <v>164</v>
      </c>
      <c r="J9" s="73" t="s">
        <v>33</v>
      </c>
      <c r="K9" s="72" t="s">
        <v>153</v>
      </c>
      <c r="L9" s="97" t="s">
        <v>29</v>
      </c>
      <c r="M9" s="98">
        <v>0.33</v>
      </c>
      <c r="N9" s="72" t="s">
        <v>107</v>
      </c>
      <c r="O9" s="74" t="s">
        <v>35</v>
      </c>
      <c r="P9" s="74">
        <v>100</v>
      </c>
      <c r="Q9" s="74" t="s">
        <v>31</v>
      </c>
      <c r="R9" s="75" t="s">
        <v>36</v>
      </c>
      <c r="S9" s="99">
        <v>1</v>
      </c>
      <c r="T9" s="99">
        <v>1</v>
      </c>
      <c r="U9" s="99">
        <f t="shared" ref="U9:U11" si="0">T9/S9</f>
        <v>1</v>
      </c>
      <c r="V9" s="99">
        <f>(U9*$M9)</f>
        <v>0.33</v>
      </c>
      <c r="W9" s="155">
        <f>+V9+V10+V11</f>
        <v>1</v>
      </c>
      <c r="X9" s="88">
        <v>1</v>
      </c>
      <c r="Y9" s="88">
        <v>1</v>
      </c>
      <c r="Z9" s="92">
        <f t="shared" ref="Z9:Z11" si="1">Y9/X9</f>
        <v>1</v>
      </c>
      <c r="AA9" s="92">
        <f>(Z9*$M9)</f>
        <v>0.33</v>
      </c>
      <c r="AB9" s="155">
        <f>+AA9+AA10+AA11</f>
        <v>1</v>
      </c>
      <c r="AC9" s="88">
        <v>1</v>
      </c>
      <c r="AD9" s="88">
        <v>1</v>
      </c>
      <c r="AE9" s="92">
        <f t="shared" ref="AE9:AE12" si="2">AD9/AC9</f>
        <v>1</v>
      </c>
      <c r="AF9" s="92">
        <f t="shared" ref="AF9:AF11" si="3">(AE9*$M9)</f>
        <v>0.33</v>
      </c>
      <c r="AG9" s="155">
        <f>+AF9+AF10+AF11</f>
        <v>1</v>
      </c>
      <c r="AH9" s="88">
        <v>1</v>
      </c>
      <c r="AI9" s="92">
        <v>1</v>
      </c>
      <c r="AJ9" s="92">
        <f t="shared" ref="AJ9:AJ11" si="4">AI9/AH9</f>
        <v>1</v>
      </c>
      <c r="AK9" s="92">
        <f>(AJ9*$M9)</f>
        <v>0.33</v>
      </c>
      <c r="AL9" s="155">
        <f>+AK9+AK10+AK11</f>
        <v>1</v>
      </c>
      <c r="AM9" s="88">
        <v>1</v>
      </c>
      <c r="AN9" s="88">
        <v>1</v>
      </c>
      <c r="AO9" s="92">
        <f t="shared" ref="AO9:AO15" si="5">+AN9/AM9</f>
        <v>1</v>
      </c>
      <c r="AP9" s="92">
        <f>(AO9*$M9)</f>
        <v>0.33</v>
      </c>
      <c r="AQ9" s="155">
        <f>+AP9+AP10+AP11</f>
        <v>1</v>
      </c>
      <c r="AR9" s="163">
        <f>(W9+AB9+AG9+AL9)/4</f>
        <v>1</v>
      </c>
      <c r="AS9" s="163">
        <f>(W9+AB9+AG9+AL9+AQ9)/5</f>
        <v>1</v>
      </c>
      <c r="AT9" s="89">
        <v>44013</v>
      </c>
      <c r="AU9" s="90">
        <v>45443</v>
      </c>
      <c r="AV9" s="91" t="s">
        <v>150</v>
      </c>
      <c r="AW9" s="94">
        <v>12719540385</v>
      </c>
      <c r="AX9" s="94">
        <v>11175843716</v>
      </c>
      <c r="AY9" s="95">
        <f t="shared" ref="AY9:AY23" si="6">AX9/AW9</f>
        <v>0.87863581369493016</v>
      </c>
      <c r="AZ9" s="73" t="s">
        <v>112</v>
      </c>
      <c r="BA9" s="73" t="s">
        <v>104</v>
      </c>
      <c r="BB9" s="73" t="s">
        <v>105</v>
      </c>
      <c r="BC9" s="73" t="s">
        <v>39</v>
      </c>
      <c r="BD9" s="73" t="s">
        <v>111</v>
      </c>
    </row>
    <row r="10" spans="1:251" s="70" customFormat="1" ht="54" customHeight="1">
      <c r="B10" s="71" t="s">
        <v>26</v>
      </c>
      <c r="C10" s="71" t="s">
        <v>56</v>
      </c>
      <c r="D10" s="71" t="s">
        <v>27</v>
      </c>
      <c r="E10" s="73" t="s">
        <v>41</v>
      </c>
      <c r="F10" s="73" t="s">
        <v>132</v>
      </c>
      <c r="G10" s="72" t="s">
        <v>133</v>
      </c>
      <c r="H10" s="72" t="s">
        <v>146</v>
      </c>
      <c r="I10" s="76" t="s">
        <v>164</v>
      </c>
      <c r="J10" s="73" t="s">
        <v>33</v>
      </c>
      <c r="K10" s="72" t="s">
        <v>153</v>
      </c>
      <c r="L10" s="97" t="s">
        <v>29</v>
      </c>
      <c r="M10" s="98">
        <v>0.34</v>
      </c>
      <c r="N10" s="72" t="s">
        <v>107</v>
      </c>
      <c r="O10" s="74" t="s">
        <v>30</v>
      </c>
      <c r="P10" s="74">
        <v>100</v>
      </c>
      <c r="Q10" s="74" t="s">
        <v>31</v>
      </c>
      <c r="R10" s="75" t="s">
        <v>34</v>
      </c>
      <c r="S10" s="99">
        <v>1</v>
      </c>
      <c r="T10" s="99">
        <v>1</v>
      </c>
      <c r="U10" s="99">
        <f t="shared" si="0"/>
        <v>1</v>
      </c>
      <c r="V10" s="99">
        <f t="shared" ref="V10:V11" si="7">(U10*$M10)</f>
        <v>0.34</v>
      </c>
      <c r="W10" s="156"/>
      <c r="X10" s="88">
        <v>1</v>
      </c>
      <c r="Y10" s="88">
        <v>1</v>
      </c>
      <c r="Z10" s="92">
        <f t="shared" si="1"/>
        <v>1</v>
      </c>
      <c r="AA10" s="92">
        <f>(Z10*$M10)</f>
        <v>0.34</v>
      </c>
      <c r="AB10" s="156"/>
      <c r="AC10" s="88">
        <v>1</v>
      </c>
      <c r="AD10" s="88">
        <v>1</v>
      </c>
      <c r="AE10" s="92">
        <f t="shared" si="2"/>
        <v>1</v>
      </c>
      <c r="AF10" s="92">
        <f t="shared" si="3"/>
        <v>0.34</v>
      </c>
      <c r="AG10" s="156"/>
      <c r="AH10" s="88">
        <v>1</v>
      </c>
      <c r="AI10" s="92">
        <v>1</v>
      </c>
      <c r="AJ10" s="92">
        <f t="shared" si="4"/>
        <v>1</v>
      </c>
      <c r="AK10" s="92">
        <f t="shared" ref="AK10:AK11" si="8">(AJ10*$M10)</f>
        <v>0.34</v>
      </c>
      <c r="AL10" s="156"/>
      <c r="AM10" s="88">
        <v>1</v>
      </c>
      <c r="AN10" s="88">
        <v>1</v>
      </c>
      <c r="AO10" s="92">
        <f t="shared" si="5"/>
        <v>1</v>
      </c>
      <c r="AP10" s="92">
        <f t="shared" ref="AP10:AP11" si="9">(AO10*$M10)</f>
        <v>0.34</v>
      </c>
      <c r="AQ10" s="156"/>
      <c r="AR10" s="164"/>
      <c r="AS10" s="164"/>
      <c r="AT10" s="89">
        <v>44013</v>
      </c>
      <c r="AU10" s="90">
        <v>45443</v>
      </c>
      <c r="AV10" s="91" t="s">
        <v>150</v>
      </c>
      <c r="AW10" s="94">
        <v>25304996172</v>
      </c>
      <c r="AX10" s="94">
        <v>22101803104</v>
      </c>
      <c r="AY10" s="95">
        <f t="shared" si="6"/>
        <v>0.87341657567431941</v>
      </c>
      <c r="AZ10" s="73" t="s">
        <v>112</v>
      </c>
      <c r="BA10" s="73" t="s">
        <v>104</v>
      </c>
      <c r="BB10" s="73" t="s">
        <v>105</v>
      </c>
      <c r="BC10" s="73" t="s">
        <v>39</v>
      </c>
      <c r="BD10" s="73" t="s">
        <v>111</v>
      </c>
      <c r="BE10" s="96"/>
      <c r="BF10" s="96"/>
    </row>
    <row r="11" spans="1:251" s="100" customFormat="1" ht="40.5" customHeight="1">
      <c r="B11" s="101" t="s">
        <v>26</v>
      </c>
      <c r="C11" s="101" t="s">
        <v>56</v>
      </c>
      <c r="D11" s="101" t="s">
        <v>27</v>
      </c>
      <c r="E11" s="102" t="s">
        <v>41</v>
      </c>
      <c r="F11" s="102" t="s">
        <v>132</v>
      </c>
      <c r="G11" s="103" t="s">
        <v>135</v>
      </c>
      <c r="H11" s="103" t="s">
        <v>146</v>
      </c>
      <c r="I11" s="104" t="s">
        <v>164</v>
      </c>
      <c r="J11" s="102" t="s">
        <v>33</v>
      </c>
      <c r="K11" s="103" t="s">
        <v>153</v>
      </c>
      <c r="L11" s="105" t="s">
        <v>29</v>
      </c>
      <c r="M11" s="106">
        <v>0.33</v>
      </c>
      <c r="N11" s="103" t="s">
        <v>107</v>
      </c>
      <c r="O11" s="107" t="s">
        <v>30</v>
      </c>
      <c r="P11" s="107">
        <v>100</v>
      </c>
      <c r="Q11" s="107" t="s">
        <v>31</v>
      </c>
      <c r="R11" s="108" t="s">
        <v>37</v>
      </c>
      <c r="S11" s="109">
        <v>1</v>
      </c>
      <c r="T11" s="109">
        <v>1</v>
      </c>
      <c r="U11" s="109">
        <f t="shared" si="0"/>
        <v>1</v>
      </c>
      <c r="V11" s="109">
        <f t="shared" si="7"/>
        <v>0.33</v>
      </c>
      <c r="W11" s="157"/>
      <c r="X11" s="110">
        <v>1</v>
      </c>
      <c r="Y11" s="110">
        <v>1</v>
      </c>
      <c r="Z11" s="93">
        <f t="shared" si="1"/>
        <v>1</v>
      </c>
      <c r="AA11" s="93">
        <f t="shared" ref="AA11" si="10">(Z11*$M11)</f>
        <v>0.33</v>
      </c>
      <c r="AB11" s="157"/>
      <c r="AC11" s="110">
        <v>1</v>
      </c>
      <c r="AD11" s="110">
        <v>1</v>
      </c>
      <c r="AE11" s="93">
        <f t="shared" si="2"/>
        <v>1</v>
      </c>
      <c r="AF11" s="93">
        <f t="shared" si="3"/>
        <v>0.33</v>
      </c>
      <c r="AG11" s="157"/>
      <c r="AH11" s="110">
        <v>1</v>
      </c>
      <c r="AI11" s="111">
        <v>1</v>
      </c>
      <c r="AJ11" s="93">
        <f t="shared" si="4"/>
        <v>1</v>
      </c>
      <c r="AK11" s="93">
        <f t="shared" si="8"/>
        <v>0.33</v>
      </c>
      <c r="AL11" s="157"/>
      <c r="AM11" s="110">
        <v>1</v>
      </c>
      <c r="AN11" s="110">
        <v>1</v>
      </c>
      <c r="AO11" s="93">
        <f t="shared" si="5"/>
        <v>1</v>
      </c>
      <c r="AP11" s="93">
        <f t="shared" si="9"/>
        <v>0.33</v>
      </c>
      <c r="AQ11" s="157"/>
      <c r="AR11" s="165"/>
      <c r="AS11" s="165"/>
      <c r="AT11" s="112">
        <v>44013</v>
      </c>
      <c r="AU11" s="113">
        <v>45443</v>
      </c>
      <c r="AV11" s="114" t="s">
        <v>150</v>
      </c>
      <c r="AW11" s="94">
        <v>4160224344</v>
      </c>
      <c r="AX11" s="94">
        <v>3776729635</v>
      </c>
      <c r="AY11" s="87">
        <f t="shared" si="6"/>
        <v>0.90781874310382138</v>
      </c>
      <c r="AZ11" s="102" t="s">
        <v>112</v>
      </c>
      <c r="BA11" s="102" t="s">
        <v>104</v>
      </c>
      <c r="BB11" s="102" t="s">
        <v>105</v>
      </c>
      <c r="BC11" s="102" t="s">
        <v>39</v>
      </c>
      <c r="BD11" s="102" t="s">
        <v>111</v>
      </c>
      <c r="BE11" s="115"/>
      <c r="BF11" s="115"/>
    </row>
    <row r="12" spans="1:251" s="100" customFormat="1" ht="60" customHeight="1">
      <c r="B12" s="101" t="s">
        <v>26</v>
      </c>
      <c r="C12" s="101" t="s">
        <v>56</v>
      </c>
      <c r="D12" s="101" t="s">
        <v>27</v>
      </c>
      <c r="E12" s="102" t="s">
        <v>28</v>
      </c>
      <c r="F12" s="116" t="s">
        <v>130</v>
      </c>
      <c r="G12" s="117" t="s">
        <v>131</v>
      </c>
      <c r="H12" s="103" t="s">
        <v>146</v>
      </c>
      <c r="I12" s="104" t="s">
        <v>164</v>
      </c>
      <c r="J12" s="102" t="s">
        <v>33</v>
      </c>
      <c r="K12" s="103" t="s">
        <v>153</v>
      </c>
      <c r="L12" s="105" t="s">
        <v>29</v>
      </c>
      <c r="M12" s="106">
        <v>0.5</v>
      </c>
      <c r="N12" s="103" t="s">
        <v>107</v>
      </c>
      <c r="O12" s="107" t="s">
        <v>30</v>
      </c>
      <c r="P12" s="107">
        <v>100</v>
      </c>
      <c r="Q12" s="107" t="s">
        <v>31</v>
      </c>
      <c r="R12" s="108" t="s">
        <v>32</v>
      </c>
      <c r="S12" s="109">
        <v>1</v>
      </c>
      <c r="T12" s="109">
        <v>1</v>
      </c>
      <c r="U12" s="109">
        <f>T12/S12</f>
        <v>1</v>
      </c>
      <c r="V12" s="109">
        <f>(U12*$M12)</f>
        <v>0.5</v>
      </c>
      <c r="W12" s="170">
        <f>V12+V13</f>
        <v>1</v>
      </c>
      <c r="X12" s="110">
        <v>1</v>
      </c>
      <c r="Y12" s="110">
        <v>1</v>
      </c>
      <c r="Z12" s="93">
        <f>Y12/X12</f>
        <v>1</v>
      </c>
      <c r="AA12" s="93">
        <f>(Z12*$M12)</f>
        <v>0.5</v>
      </c>
      <c r="AB12" s="170">
        <f>AA12+AA13</f>
        <v>1</v>
      </c>
      <c r="AC12" s="110">
        <v>1</v>
      </c>
      <c r="AD12" s="110">
        <v>1</v>
      </c>
      <c r="AE12" s="93">
        <f t="shared" si="2"/>
        <v>1</v>
      </c>
      <c r="AF12" s="93">
        <f>(AE12*$M12)</f>
        <v>0.5</v>
      </c>
      <c r="AG12" s="170">
        <f>AF12+AF13</f>
        <v>1</v>
      </c>
      <c r="AH12" s="110">
        <v>1</v>
      </c>
      <c r="AI12" s="93">
        <v>1</v>
      </c>
      <c r="AJ12" s="93">
        <f>AI12/AH12</f>
        <v>1</v>
      </c>
      <c r="AK12" s="93">
        <f>(AJ12*$M12)</f>
        <v>0.5</v>
      </c>
      <c r="AL12" s="170">
        <f>AK12+AK13</f>
        <v>1</v>
      </c>
      <c r="AM12" s="110">
        <v>1</v>
      </c>
      <c r="AN12" s="110">
        <v>1</v>
      </c>
      <c r="AO12" s="93">
        <f t="shared" si="5"/>
        <v>1</v>
      </c>
      <c r="AP12" s="93">
        <f t="shared" ref="AP12" si="11">(AO12*$M12)</f>
        <v>0.5</v>
      </c>
      <c r="AQ12" s="170">
        <f>AP12+AP13</f>
        <v>1</v>
      </c>
      <c r="AR12" s="166">
        <f>(W12+AB12+AG12+AL12)/4</f>
        <v>1</v>
      </c>
      <c r="AS12" s="166">
        <f>(W12+AB12+AG12+AL12+AQ12)/5</f>
        <v>1</v>
      </c>
      <c r="AT12" s="112">
        <v>44013</v>
      </c>
      <c r="AU12" s="113">
        <v>45443</v>
      </c>
      <c r="AV12" s="114" t="s">
        <v>150</v>
      </c>
      <c r="AW12" s="94">
        <v>2444703099</v>
      </c>
      <c r="AX12" s="94">
        <v>2204974766</v>
      </c>
      <c r="AY12" s="87">
        <f t="shared" si="6"/>
        <v>0.90193969439558519</v>
      </c>
      <c r="AZ12" s="102" t="s">
        <v>112</v>
      </c>
      <c r="BA12" s="102" t="s">
        <v>104</v>
      </c>
      <c r="BB12" s="102" t="s">
        <v>105</v>
      </c>
      <c r="BC12" s="102" t="s">
        <v>39</v>
      </c>
      <c r="BD12" s="102" t="s">
        <v>111</v>
      </c>
    </row>
    <row r="13" spans="1:251" s="100" customFormat="1" ht="44.25" customHeight="1">
      <c r="B13" s="101" t="s">
        <v>26</v>
      </c>
      <c r="C13" s="101" t="s">
        <v>56</v>
      </c>
      <c r="D13" s="101" t="s">
        <v>27</v>
      </c>
      <c r="E13" s="102" t="s">
        <v>43</v>
      </c>
      <c r="F13" s="102" t="s">
        <v>130</v>
      </c>
      <c r="G13" s="103" t="s">
        <v>136</v>
      </c>
      <c r="H13" s="103" t="s">
        <v>146</v>
      </c>
      <c r="I13" s="104" t="s">
        <v>166</v>
      </c>
      <c r="J13" s="102" t="s">
        <v>48</v>
      </c>
      <c r="K13" s="103" t="s">
        <v>100</v>
      </c>
      <c r="L13" s="102" t="s">
        <v>44</v>
      </c>
      <c r="M13" s="118">
        <v>0.5</v>
      </c>
      <c r="N13" s="103" t="s">
        <v>108</v>
      </c>
      <c r="O13" s="107" t="s">
        <v>45</v>
      </c>
      <c r="P13" s="107">
        <v>12</v>
      </c>
      <c r="Q13" s="107" t="s">
        <v>46</v>
      </c>
      <c r="R13" s="108" t="s">
        <v>47</v>
      </c>
      <c r="S13" s="119">
        <v>1</v>
      </c>
      <c r="T13" s="119">
        <v>1</v>
      </c>
      <c r="U13" s="93">
        <f>T13/S13</f>
        <v>1</v>
      </c>
      <c r="V13" s="93">
        <f>(U13*$M13)</f>
        <v>0.5</v>
      </c>
      <c r="W13" s="171"/>
      <c r="X13" s="119">
        <v>3</v>
      </c>
      <c r="Y13" s="119">
        <v>3</v>
      </c>
      <c r="Z13" s="93">
        <f t="shared" ref="Z13" si="12">Y13/X13</f>
        <v>1</v>
      </c>
      <c r="AA13" s="93">
        <f>(Z13*$M13)</f>
        <v>0.5</v>
      </c>
      <c r="AB13" s="171"/>
      <c r="AC13" s="119">
        <v>3</v>
      </c>
      <c r="AD13" s="119">
        <v>3</v>
      </c>
      <c r="AE13" s="93">
        <f>AD13/AC13</f>
        <v>1</v>
      </c>
      <c r="AF13" s="93">
        <f>(AE13*$M13)</f>
        <v>0.5</v>
      </c>
      <c r="AG13" s="171"/>
      <c r="AH13" s="119">
        <v>3</v>
      </c>
      <c r="AI13" s="119">
        <v>3</v>
      </c>
      <c r="AJ13" s="93">
        <f>AI13/AH13</f>
        <v>1</v>
      </c>
      <c r="AK13" s="93">
        <f>(AJ13*$M13)</f>
        <v>0.5</v>
      </c>
      <c r="AL13" s="171"/>
      <c r="AM13" s="119">
        <v>2</v>
      </c>
      <c r="AN13" s="119">
        <v>2</v>
      </c>
      <c r="AO13" s="93">
        <f t="shared" si="5"/>
        <v>1</v>
      </c>
      <c r="AP13" s="93">
        <f t="shared" ref="AP13" si="13">(AO13*$M13)</f>
        <v>0.5</v>
      </c>
      <c r="AQ13" s="171"/>
      <c r="AR13" s="167"/>
      <c r="AS13" s="167"/>
      <c r="AT13" s="112">
        <v>44013</v>
      </c>
      <c r="AU13" s="113">
        <v>45443</v>
      </c>
      <c r="AV13" s="114" t="s">
        <v>150</v>
      </c>
      <c r="AW13" s="94">
        <v>2995557191</v>
      </c>
      <c r="AX13" s="94">
        <v>2715693593</v>
      </c>
      <c r="AY13" s="87">
        <f t="shared" si="6"/>
        <v>0.90657377570996278</v>
      </c>
      <c r="AZ13" s="102" t="s">
        <v>112</v>
      </c>
      <c r="BA13" s="102" t="s">
        <v>104</v>
      </c>
      <c r="BB13" s="102" t="s">
        <v>105</v>
      </c>
      <c r="BC13" s="102" t="s">
        <v>39</v>
      </c>
      <c r="BD13" s="102" t="s">
        <v>111</v>
      </c>
      <c r="BE13" s="115"/>
    </row>
    <row r="14" spans="1:251" s="100" customFormat="1" ht="55.5" customHeight="1">
      <c r="B14" s="101" t="s">
        <v>26</v>
      </c>
      <c r="C14" s="101" t="s">
        <v>56</v>
      </c>
      <c r="D14" s="101" t="s">
        <v>27</v>
      </c>
      <c r="E14" s="102" t="s">
        <v>49</v>
      </c>
      <c r="F14" s="102" t="s">
        <v>137</v>
      </c>
      <c r="G14" s="103" t="s">
        <v>138</v>
      </c>
      <c r="H14" s="103" t="s">
        <v>146</v>
      </c>
      <c r="I14" s="104" t="s">
        <v>166</v>
      </c>
      <c r="J14" s="102" t="s">
        <v>48</v>
      </c>
      <c r="K14" s="103" t="s">
        <v>100</v>
      </c>
      <c r="L14" s="102" t="s">
        <v>44</v>
      </c>
      <c r="M14" s="118">
        <v>0.5</v>
      </c>
      <c r="N14" s="103" t="s">
        <v>108</v>
      </c>
      <c r="O14" s="107" t="s">
        <v>30</v>
      </c>
      <c r="P14" s="107">
        <v>100</v>
      </c>
      <c r="Q14" s="107" t="s">
        <v>31</v>
      </c>
      <c r="R14" s="108" t="s">
        <v>50</v>
      </c>
      <c r="S14" s="93">
        <v>0.1</v>
      </c>
      <c r="T14" s="93">
        <v>0.1</v>
      </c>
      <c r="U14" s="93">
        <f t="shared" ref="U14" si="14">T14/S14</f>
        <v>1</v>
      </c>
      <c r="V14" s="93">
        <f t="shared" ref="V14" si="15">(U14*$M14)</f>
        <v>0.5</v>
      </c>
      <c r="W14" s="168">
        <f>V14+V15</f>
        <v>1</v>
      </c>
      <c r="X14" s="110">
        <v>0.25</v>
      </c>
      <c r="Y14" s="93">
        <v>0.25</v>
      </c>
      <c r="Z14" s="93">
        <f t="shared" ref="Z14:Z20" si="16">Y14/X14</f>
        <v>1</v>
      </c>
      <c r="AA14" s="93">
        <f t="shared" ref="AA14:AA20" si="17">(Z14*$M14)</f>
        <v>0.5</v>
      </c>
      <c r="AB14" s="168">
        <f>AA14+AA15</f>
        <v>1</v>
      </c>
      <c r="AC14" s="110">
        <v>0.25</v>
      </c>
      <c r="AD14" s="93">
        <v>0.25</v>
      </c>
      <c r="AE14" s="93">
        <f t="shared" ref="AE14:AE20" si="18">AD14/AC14</f>
        <v>1</v>
      </c>
      <c r="AF14" s="93">
        <f t="shared" ref="AF14:AF20" si="19">(AE14*$M14)</f>
        <v>0.5</v>
      </c>
      <c r="AG14" s="168">
        <f>AF14+AF15</f>
        <v>1</v>
      </c>
      <c r="AH14" s="110">
        <v>0.25</v>
      </c>
      <c r="AI14" s="93">
        <v>0.25</v>
      </c>
      <c r="AJ14" s="93">
        <f>AI14/AH14</f>
        <v>1</v>
      </c>
      <c r="AK14" s="93">
        <f>(AJ14*$M14)</f>
        <v>0.5</v>
      </c>
      <c r="AL14" s="168">
        <f>AK14+AK15</f>
        <v>1</v>
      </c>
      <c r="AM14" s="110">
        <v>0.15</v>
      </c>
      <c r="AN14" s="110">
        <v>0.15</v>
      </c>
      <c r="AO14" s="93">
        <f t="shared" si="5"/>
        <v>1</v>
      </c>
      <c r="AP14" s="93">
        <f t="shared" ref="AP14" si="20">(AO14*$M14)</f>
        <v>0.5</v>
      </c>
      <c r="AQ14" s="168">
        <f>AP14+AP15</f>
        <v>1</v>
      </c>
      <c r="AR14" s="170">
        <f>(W14+AB14+AG14+AL14)/4</f>
        <v>1</v>
      </c>
      <c r="AS14" s="170">
        <f>(W14+AB14+AG14+AL14+AQ14)/5</f>
        <v>1</v>
      </c>
      <c r="AT14" s="112">
        <v>44013</v>
      </c>
      <c r="AU14" s="113">
        <v>45443</v>
      </c>
      <c r="AV14" s="114" t="s">
        <v>150</v>
      </c>
      <c r="AW14" s="94">
        <v>14496241973</v>
      </c>
      <c r="AX14" s="94">
        <v>12318179557</v>
      </c>
      <c r="AY14" s="87">
        <f t="shared" si="6"/>
        <v>0.84974985792478119</v>
      </c>
      <c r="AZ14" s="102" t="s">
        <v>112</v>
      </c>
      <c r="BA14" s="102" t="s">
        <v>104</v>
      </c>
      <c r="BB14" s="102" t="s">
        <v>105</v>
      </c>
      <c r="BC14" s="102" t="s">
        <v>39</v>
      </c>
      <c r="BD14" s="102" t="s">
        <v>111</v>
      </c>
      <c r="BE14" s="120"/>
    </row>
    <row r="15" spans="1:251" s="100" customFormat="1" ht="48.75" customHeight="1">
      <c r="B15" s="101" t="s">
        <v>26</v>
      </c>
      <c r="C15" s="101" t="s">
        <v>56</v>
      </c>
      <c r="D15" s="101" t="s">
        <v>27</v>
      </c>
      <c r="E15" s="102" t="s">
        <v>155</v>
      </c>
      <c r="F15" s="104" t="s">
        <v>137</v>
      </c>
      <c r="G15" s="103" t="s">
        <v>138</v>
      </c>
      <c r="H15" s="103" t="s">
        <v>146</v>
      </c>
      <c r="I15" s="104" t="s">
        <v>166</v>
      </c>
      <c r="J15" s="102" t="s">
        <v>48</v>
      </c>
      <c r="K15" s="103" t="s">
        <v>100</v>
      </c>
      <c r="L15" s="102" t="s">
        <v>44</v>
      </c>
      <c r="M15" s="118">
        <v>0.5</v>
      </c>
      <c r="N15" s="103" t="s">
        <v>108</v>
      </c>
      <c r="O15" s="107" t="s">
        <v>51</v>
      </c>
      <c r="P15" s="107">
        <v>100</v>
      </c>
      <c r="Q15" s="107" t="s">
        <v>31</v>
      </c>
      <c r="R15" s="108" t="s">
        <v>52</v>
      </c>
      <c r="S15" s="93">
        <v>0.1</v>
      </c>
      <c r="T15" s="93">
        <v>0.1</v>
      </c>
      <c r="U15" s="93">
        <f t="shared" ref="U15:U20" si="21">T15/S15</f>
        <v>1</v>
      </c>
      <c r="V15" s="93">
        <f t="shared" ref="V15:V20" si="22">(U15*$M15)</f>
        <v>0.5</v>
      </c>
      <c r="W15" s="169"/>
      <c r="X15" s="110">
        <v>0.24</v>
      </c>
      <c r="Y15" s="93">
        <v>0.24</v>
      </c>
      <c r="Z15" s="93">
        <f t="shared" si="16"/>
        <v>1</v>
      </c>
      <c r="AA15" s="93">
        <f t="shared" si="17"/>
        <v>0.5</v>
      </c>
      <c r="AB15" s="169"/>
      <c r="AC15" s="110">
        <v>0.26</v>
      </c>
      <c r="AD15" s="93">
        <v>0.26</v>
      </c>
      <c r="AE15" s="93">
        <f t="shared" si="18"/>
        <v>1</v>
      </c>
      <c r="AF15" s="93">
        <f t="shared" si="19"/>
        <v>0.5</v>
      </c>
      <c r="AG15" s="169"/>
      <c r="AH15" s="110">
        <v>0.26</v>
      </c>
      <c r="AI15" s="93">
        <v>0.26</v>
      </c>
      <c r="AJ15" s="93">
        <f>AI15/AH15</f>
        <v>1</v>
      </c>
      <c r="AK15" s="93">
        <f>(AJ15*$M15)</f>
        <v>0.5</v>
      </c>
      <c r="AL15" s="169"/>
      <c r="AM15" s="110">
        <v>0.14000000000000001</v>
      </c>
      <c r="AN15" s="110">
        <v>0.14000000000000001</v>
      </c>
      <c r="AO15" s="93">
        <f t="shared" si="5"/>
        <v>1</v>
      </c>
      <c r="AP15" s="93">
        <f t="shared" ref="AP15" si="23">(AO15*$M15)</f>
        <v>0.5</v>
      </c>
      <c r="AQ15" s="169"/>
      <c r="AR15" s="171"/>
      <c r="AS15" s="171"/>
      <c r="AT15" s="112">
        <v>44013</v>
      </c>
      <c r="AU15" s="113">
        <v>45443</v>
      </c>
      <c r="AV15" s="114" t="s">
        <v>150</v>
      </c>
      <c r="AW15" s="94">
        <v>5888514961</v>
      </c>
      <c r="AX15" s="94">
        <v>5140829615</v>
      </c>
      <c r="AY15" s="87">
        <f t="shared" si="6"/>
        <v>0.87302650142659632</v>
      </c>
      <c r="AZ15" s="102" t="s">
        <v>112</v>
      </c>
      <c r="BA15" s="102" t="s">
        <v>104</v>
      </c>
      <c r="BB15" s="102" t="s">
        <v>105</v>
      </c>
      <c r="BC15" s="102" t="s">
        <v>39</v>
      </c>
      <c r="BD15" s="102" t="s">
        <v>111</v>
      </c>
    </row>
    <row r="16" spans="1:251" s="100" customFormat="1" ht="30.75" customHeight="1">
      <c r="B16" s="101" t="s">
        <v>57</v>
      </c>
      <c r="C16" s="101" t="s">
        <v>75</v>
      </c>
      <c r="D16" s="101" t="s">
        <v>76</v>
      </c>
      <c r="E16" s="102" t="s">
        <v>58</v>
      </c>
      <c r="F16" s="102" t="s">
        <v>139</v>
      </c>
      <c r="G16" s="103" t="s">
        <v>140</v>
      </c>
      <c r="H16" s="103" t="s">
        <v>146</v>
      </c>
      <c r="I16" s="104" t="s">
        <v>167</v>
      </c>
      <c r="J16" s="102" t="s">
        <v>60</v>
      </c>
      <c r="K16" s="103" t="s">
        <v>151</v>
      </c>
      <c r="L16" s="102" t="s">
        <v>59</v>
      </c>
      <c r="M16" s="121">
        <v>7.4999999999999997E-2</v>
      </c>
      <c r="N16" s="103" t="s">
        <v>108</v>
      </c>
      <c r="O16" s="107" t="s">
        <v>61</v>
      </c>
      <c r="P16" s="107">
        <v>1</v>
      </c>
      <c r="Q16" s="122" t="s">
        <v>62</v>
      </c>
      <c r="R16" s="108" t="s">
        <v>63</v>
      </c>
      <c r="S16" s="123">
        <v>0.19</v>
      </c>
      <c r="T16" s="123">
        <v>0.19</v>
      </c>
      <c r="U16" s="93">
        <f t="shared" si="21"/>
        <v>1</v>
      </c>
      <c r="V16" s="93">
        <f t="shared" si="22"/>
        <v>7.4999999999999997E-2</v>
      </c>
      <c r="W16" s="170">
        <f>V16+V17+V18+V19+V20+V21+V22+V23+V24+V25+V26+V27+V28</f>
        <v>0.96999999999999975</v>
      </c>
      <c r="X16" s="123">
        <v>0.61</v>
      </c>
      <c r="Y16" s="123">
        <v>0.35</v>
      </c>
      <c r="Z16" s="93">
        <f t="shared" si="16"/>
        <v>0.57377049180327866</v>
      </c>
      <c r="AA16" s="93">
        <f t="shared" si="17"/>
        <v>4.3032786885245901E-2</v>
      </c>
      <c r="AB16" s="170">
        <f>AA16+AA17+AA18+AA19+AA20+AA21+AA22+AA23+AA24+AA25+AA26+AA27+AA28</f>
        <v>0.96513425747348103</v>
      </c>
      <c r="AC16" s="119">
        <v>0.46</v>
      </c>
      <c r="AD16" s="119">
        <v>0.46</v>
      </c>
      <c r="AE16" s="93">
        <f t="shared" si="18"/>
        <v>1</v>
      </c>
      <c r="AF16" s="93">
        <f t="shared" si="19"/>
        <v>7.4999999999999997E-2</v>
      </c>
      <c r="AG16" s="170">
        <f>AF16+AF17+AF18+AF19+AF20+AF21+AF22+AF23+AF24+AF25+AF26+AF27+AF28</f>
        <v>0.99999999999999978</v>
      </c>
      <c r="AH16" s="119">
        <v>0</v>
      </c>
      <c r="AI16" s="119">
        <v>0</v>
      </c>
      <c r="AJ16" s="93">
        <f>IFERROR(AI16/AH16,0)</f>
        <v>0</v>
      </c>
      <c r="AK16" s="93">
        <f t="shared" ref="AK16:AK20" si="24">(AJ16*$M16)</f>
        <v>0</v>
      </c>
      <c r="AL16" s="170">
        <f>AK16+AK17+AK18+AK19+AK20+AK21+AK22+AK23+AK24+AK25+AK26+AK27+AK28</f>
        <v>0.92499999999999982</v>
      </c>
      <c r="AM16" s="119">
        <v>0</v>
      </c>
      <c r="AN16" s="119">
        <v>0</v>
      </c>
      <c r="AO16" s="93">
        <v>0</v>
      </c>
      <c r="AP16" s="93">
        <f t="shared" ref="AP16:AP20" si="25">(AO16*$M16)</f>
        <v>0</v>
      </c>
      <c r="AQ16" s="170">
        <f>AP16+AP17+AP18+AP19+AP20+AP21+AP22+AP23+AP24+AP25+AP26+AP27+AP28</f>
        <v>0.92499999999999982</v>
      </c>
      <c r="AR16" s="166">
        <f>(W16+AB16+AG16+AL16)/4</f>
        <v>0.96503356436837007</v>
      </c>
      <c r="AS16" s="166">
        <f>(W16+AB16+AG16+AL16+AQ16)/5</f>
        <v>0.95702685149469602</v>
      </c>
      <c r="AT16" s="112">
        <v>44013</v>
      </c>
      <c r="AU16" s="113">
        <v>45443</v>
      </c>
      <c r="AV16" s="114" t="s">
        <v>150</v>
      </c>
      <c r="AW16" s="94">
        <v>180023240</v>
      </c>
      <c r="AX16" s="94">
        <v>175952101</v>
      </c>
      <c r="AY16" s="87">
        <f t="shared" si="6"/>
        <v>0.97738548089679977</v>
      </c>
      <c r="AZ16" s="102" t="s">
        <v>112</v>
      </c>
      <c r="BA16" s="102" t="s">
        <v>104</v>
      </c>
      <c r="BB16" s="102" t="s">
        <v>105</v>
      </c>
      <c r="BC16" s="102" t="s">
        <v>39</v>
      </c>
      <c r="BD16" s="102" t="s">
        <v>111</v>
      </c>
    </row>
    <row r="17" spans="2:58" s="100" customFormat="1" ht="30.75" customHeight="1">
      <c r="B17" s="101" t="s">
        <v>57</v>
      </c>
      <c r="C17" s="101" t="s">
        <v>75</v>
      </c>
      <c r="D17" s="101" t="s">
        <v>76</v>
      </c>
      <c r="E17" s="102" t="s">
        <v>58</v>
      </c>
      <c r="F17" s="102" t="s">
        <v>139</v>
      </c>
      <c r="G17" s="103" t="s">
        <v>141</v>
      </c>
      <c r="H17" s="103" t="s">
        <v>146</v>
      </c>
      <c r="I17" s="104" t="s">
        <v>167</v>
      </c>
      <c r="J17" s="102" t="s">
        <v>60</v>
      </c>
      <c r="K17" s="103" t="s">
        <v>151</v>
      </c>
      <c r="L17" s="102" t="s">
        <v>59</v>
      </c>
      <c r="M17" s="121">
        <v>7.4999999999999997E-2</v>
      </c>
      <c r="N17" s="103" t="s">
        <v>107</v>
      </c>
      <c r="O17" s="107" t="s">
        <v>64</v>
      </c>
      <c r="P17" s="107">
        <v>100</v>
      </c>
      <c r="Q17" s="122" t="s">
        <v>31</v>
      </c>
      <c r="R17" s="108" t="s">
        <v>65</v>
      </c>
      <c r="S17" s="110">
        <v>1</v>
      </c>
      <c r="T17" s="93">
        <v>0.96</v>
      </c>
      <c r="U17" s="93">
        <f t="shared" si="21"/>
        <v>0.96</v>
      </c>
      <c r="V17" s="93">
        <f t="shared" si="22"/>
        <v>7.1999999999999995E-2</v>
      </c>
      <c r="W17" s="173"/>
      <c r="X17" s="110">
        <v>1</v>
      </c>
      <c r="Y17" s="93">
        <v>1</v>
      </c>
      <c r="Z17" s="93">
        <f t="shared" si="16"/>
        <v>1</v>
      </c>
      <c r="AA17" s="93">
        <f t="shared" si="17"/>
        <v>7.4999999999999997E-2</v>
      </c>
      <c r="AB17" s="173"/>
      <c r="AC17" s="110">
        <v>1</v>
      </c>
      <c r="AD17" s="93">
        <v>1</v>
      </c>
      <c r="AE17" s="93">
        <f t="shared" si="18"/>
        <v>1</v>
      </c>
      <c r="AF17" s="93">
        <f t="shared" si="19"/>
        <v>7.4999999999999997E-2</v>
      </c>
      <c r="AG17" s="173"/>
      <c r="AH17" s="110">
        <v>1</v>
      </c>
      <c r="AI17" s="93">
        <v>1</v>
      </c>
      <c r="AJ17" s="93">
        <f t="shared" ref="AJ17:AJ20" si="26">AI17/AH17</f>
        <v>1</v>
      </c>
      <c r="AK17" s="93">
        <f t="shared" si="24"/>
        <v>7.4999999999999997E-2</v>
      </c>
      <c r="AL17" s="173"/>
      <c r="AM17" s="110">
        <v>1</v>
      </c>
      <c r="AN17" s="110">
        <v>1</v>
      </c>
      <c r="AO17" s="93">
        <f t="shared" ref="AO17:AO20" si="27">AN17/AM17</f>
        <v>1</v>
      </c>
      <c r="AP17" s="93">
        <f t="shared" si="25"/>
        <v>7.4999999999999997E-2</v>
      </c>
      <c r="AQ17" s="173"/>
      <c r="AR17" s="172"/>
      <c r="AS17" s="172"/>
      <c r="AT17" s="112">
        <v>44013</v>
      </c>
      <c r="AU17" s="113">
        <v>45443</v>
      </c>
      <c r="AV17" s="114" t="s">
        <v>150</v>
      </c>
      <c r="AW17" s="94">
        <v>758906667</v>
      </c>
      <c r="AX17" s="94">
        <v>614256667</v>
      </c>
      <c r="AY17" s="87">
        <f t="shared" si="6"/>
        <v>0.80939685169480791</v>
      </c>
      <c r="AZ17" s="102" t="s">
        <v>112</v>
      </c>
      <c r="BA17" s="102" t="s">
        <v>104</v>
      </c>
      <c r="BB17" s="102" t="s">
        <v>105</v>
      </c>
      <c r="BC17" s="102" t="s">
        <v>39</v>
      </c>
      <c r="BD17" s="102" t="s">
        <v>111</v>
      </c>
      <c r="BE17" s="124"/>
    </row>
    <row r="18" spans="2:58" s="100" customFormat="1" ht="30.75" customHeight="1">
      <c r="B18" s="101" t="s">
        <v>57</v>
      </c>
      <c r="C18" s="101" t="s">
        <v>75</v>
      </c>
      <c r="D18" s="101" t="s">
        <v>76</v>
      </c>
      <c r="E18" s="102" t="s">
        <v>58</v>
      </c>
      <c r="F18" s="102" t="s">
        <v>139</v>
      </c>
      <c r="G18" s="103" t="s">
        <v>141</v>
      </c>
      <c r="H18" s="103" t="s">
        <v>146</v>
      </c>
      <c r="I18" s="104" t="s">
        <v>167</v>
      </c>
      <c r="J18" s="102" t="s">
        <v>60</v>
      </c>
      <c r="K18" s="103" t="s">
        <v>151</v>
      </c>
      <c r="L18" s="102" t="s">
        <v>59</v>
      </c>
      <c r="M18" s="121">
        <v>7.4999999999999997E-2</v>
      </c>
      <c r="N18" s="103" t="s">
        <v>107</v>
      </c>
      <c r="O18" s="107" t="s">
        <v>66</v>
      </c>
      <c r="P18" s="107">
        <v>100</v>
      </c>
      <c r="Q18" s="122" t="s">
        <v>31</v>
      </c>
      <c r="R18" s="108" t="s">
        <v>67</v>
      </c>
      <c r="S18" s="110">
        <v>1</v>
      </c>
      <c r="T18" s="93">
        <v>0.86999999999999988</v>
      </c>
      <c r="U18" s="93">
        <f t="shared" si="21"/>
        <v>0.86999999999999988</v>
      </c>
      <c r="V18" s="93">
        <f t="shared" si="22"/>
        <v>6.5249999999999989E-2</v>
      </c>
      <c r="W18" s="173"/>
      <c r="X18" s="110">
        <v>1</v>
      </c>
      <c r="Y18" s="93">
        <v>1</v>
      </c>
      <c r="Z18" s="93">
        <f t="shared" si="16"/>
        <v>1</v>
      </c>
      <c r="AA18" s="93">
        <f t="shared" si="17"/>
        <v>7.4999999999999997E-2</v>
      </c>
      <c r="AB18" s="173"/>
      <c r="AC18" s="110">
        <v>1</v>
      </c>
      <c r="AD18" s="93">
        <v>1</v>
      </c>
      <c r="AE18" s="93">
        <f t="shared" si="18"/>
        <v>1</v>
      </c>
      <c r="AF18" s="93">
        <f t="shared" si="19"/>
        <v>7.4999999999999997E-2</v>
      </c>
      <c r="AG18" s="173"/>
      <c r="AH18" s="110">
        <v>1</v>
      </c>
      <c r="AI18" s="93">
        <v>1</v>
      </c>
      <c r="AJ18" s="93">
        <f t="shared" si="26"/>
        <v>1</v>
      </c>
      <c r="AK18" s="93">
        <f t="shared" si="24"/>
        <v>7.4999999999999997E-2</v>
      </c>
      <c r="AL18" s="173"/>
      <c r="AM18" s="110">
        <v>1</v>
      </c>
      <c r="AN18" s="110">
        <v>1</v>
      </c>
      <c r="AO18" s="93">
        <f t="shared" si="27"/>
        <v>1</v>
      </c>
      <c r="AP18" s="93">
        <f t="shared" si="25"/>
        <v>7.4999999999999997E-2</v>
      </c>
      <c r="AQ18" s="173"/>
      <c r="AR18" s="172"/>
      <c r="AS18" s="172"/>
      <c r="AT18" s="112">
        <v>44013</v>
      </c>
      <c r="AU18" s="113">
        <v>45443</v>
      </c>
      <c r="AV18" s="114" t="s">
        <v>150</v>
      </c>
      <c r="AW18" s="94">
        <v>8558289663</v>
      </c>
      <c r="AX18" s="94">
        <v>7364664412</v>
      </c>
      <c r="AY18" s="87">
        <f t="shared" si="6"/>
        <v>0.86052993086219176</v>
      </c>
      <c r="AZ18" s="102" t="s">
        <v>112</v>
      </c>
      <c r="BA18" s="102" t="s">
        <v>104</v>
      </c>
      <c r="BB18" s="102" t="s">
        <v>105</v>
      </c>
      <c r="BC18" s="102" t="s">
        <v>39</v>
      </c>
      <c r="BD18" s="102" t="s">
        <v>111</v>
      </c>
      <c r="BE18" s="124"/>
    </row>
    <row r="19" spans="2:58" s="100" customFormat="1" ht="30.75" customHeight="1">
      <c r="B19" s="101" t="s">
        <v>57</v>
      </c>
      <c r="C19" s="101" t="s">
        <v>75</v>
      </c>
      <c r="D19" s="101" t="s">
        <v>76</v>
      </c>
      <c r="E19" s="102" t="s">
        <v>58</v>
      </c>
      <c r="F19" s="102" t="s">
        <v>139</v>
      </c>
      <c r="G19" s="103" t="s">
        <v>140</v>
      </c>
      <c r="H19" s="103" t="s">
        <v>146</v>
      </c>
      <c r="I19" s="104" t="s">
        <v>167</v>
      </c>
      <c r="J19" s="102" t="s">
        <v>60</v>
      </c>
      <c r="K19" s="103" t="s">
        <v>151</v>
      </c>
      <c r="L19" s="102" t="s">
        <v>59</v>
      </c>
      <c r="M19" s="121">
        <v>7.4999999999999997E-2</v>
      </c>
      <c r="N19" s="103" t="s">
        <v>145</v>
      </c>
      <c r="O19" s="107" t="s">
        <v>68</v>
      </c>
      <c r="P19" s="107">
        <v>1</v>
      </c>
      <c r="Q19" s="122" t="s">
        <v>69</v>
      </c>
      <c r="R19" s="108" t="s">
        <v>70</v>
      </c>
      <c r="S19" s="123">
        <v>0.1</v>
      </c>
      <c r="T19" s="123">
        <v>8.3000000000000004E-2</v>
      </c>
      <c r="U19" s="93">
        <f t="shared" si="21"/>
        <v>0.83</v>
      </c>
      <c r="V19" s="93">
        <f t="shared" si="22"/>
        <v>6.2249999999999993E-2</v>
      </c>
      <c r="W19" s="173"/>
      <c r="X19" s="123">
        <v>0.4</v>
      </c>
      <c r="Y19" s="123">
        <v>0.4</v>
      </c>
      <c r="Z19" s="93">
        <f t="shared" si="16"/>
        <v>1</v>
      </c>
      <c r="AA19" s="93">
        <f t="shared" si="17"/>
        <v>7.4999999999999997E-2</v>
      </c>
      <c r="AB19" s="173"/>
      <c r="AC19" s="123">
        <v>0.7</v>
      </c>
      <c r="AD19" s="123">
        <v>0.7</v>
      </c>
      <c r="AE19" s="93">
        <f t="shared" si="18"/>
        <v>1</v>
      </c>
      <c r="AF19" s="93">
        <f t="shared" si="19"/>
        <v>7.4999999999999997E-2</v>
      </c>
      <c r="AG19" s="173"/>
      <c r="AH19" s="123">
        <v>0.9</v>
      </c>
      <c r="AI19" s="123">
        <v>0.9</v>
      </c>
      <c r="AJ19" s="93">
        <f t="shared" si="26"/>
        <v>1</v>
      </c>
      <c r="AK19" s="93">
        <f t="shared" si="24"/>
        <v>7.4999999999999997E-2</v>
      </c>
      <c r="AL19" s="173"/>
      <c r="AM19" s="119">
        <v>1</v>
      </c>
      <c r="AN19" s="119">
        <v>1</v>
      </c>
      <c r="AO19" s="93">
        <f t="shared" si="27"/>
        <v>1</v>
      </c>
      <c r="AP19" s="93">
        <f t="shared" si="25"/>
        <v>7.4999999999999997E-2</v>
      </c>
      <c r="AQ19" s="173"/>
      <c r="AR19" s="172"/>
      <c r="AS19" s="172"/>
      <c r="AT19" s="112">
        <v>44013</v>
      </c>
      <c r="AU19" s="113">
        <v>45443</v>
      </c>
      <c r="AV19" s="114" t="s">
        <v>150</v>
      </c>
      <c r="AW19" s="94">
        <v>556163334</v>
      </c>
      <c r="AX19" s="94">
        <v>446263334</v>
      </c>
      <c r="AY19" s="87">
        <f t="shared" si="6"/>
        <v>0.80239617881749825</v>
      </c>
      <c r="AZ19" s="102" t="s">
        <v>112</v>
      </c>
      <c r="BA19" s="102" t="s">
        <v>104</v>
      </c>
      <c r="BB19" s="102" t="s">
        <v>105</v>
      </c>
      <c r="BC19" s="102" t="s">
        <v>39</v>
      </c>
      <c r="BD19" s="102" t="s">
        <v>111</v>
      </c>
      <c r="BE19" s="125"/>
    </row>
    <row r="20" spans="2:58" s="100" customFormat="1" ht="30.75" customHeight="1">
      <c r="B20" s="101" t="s">
        <v>57</v>
      </c>
      <c r="C20" s="101" t="s">
        <v>75</v>
      </c>
      <c r="D20" s="101" t="s">
        <v>76</v>
      </c>
      <c r="E20" s="102" t="s">
        <v>58</v>
      </c>
      <c r="F20" s="102" t="s">
        <v>139</v>
      </c>
      <c r="G20" s="103" t="s">
        <v>142</v>
      </c>
      <c r="H20" s="103" t="s">
        <v>146</v>
      </c>
      <c r="I20" s="104" t="s">
        <v>167</v>
      </c>
      <c r="J20" s="102" t="s">
        <v>60</v>
      </c>
      <c r="K20" s="103" t="s">
        <v>151</v>
      </c>
      <c r="L20" s="102" t="s">
        <v>59</v>
      </c>
      <c r="M20" s="121">
        <v>7.4999999999999997E-2</v>
      </c>
      <c r="N20" s="103" t="s">
        <v>145</v>
      </c>
      <c r="O20" s="107" t="s">
        <v>71</v>
      </c>
      <c r="P20" s="107">
        <v>1</v>
      </c>
      <c r="Q20" s="122" t="s">
        <v>72</v>
      </c>
      <c r="R20" s="108" t="s">
        <v>73</v>
      </c>
      <c r="S20" s="123">
        <v>0.1</v>
      </c>
      <c r="T20" s="123">
        <v>9.4E-2</v>
      </c>
      <c r="U20" s="93">
        <f t="shared" si="21"/>
        <v>0.94</v>
      </c>
      <c r="V20" s="93">
        <f t="shared" si="22"/>
        <v>7.0499999999999993E-2</v>
      </c>
      <c r="W20" s="173"/>
      <c r="X20" s="123">
        <v>0.4</v>
      </c>
      <c r="Y20" s="123">
        <v>0.39</v>
      </c>
      <c r="Z20" s="93">
        <f t="shared" si="16"/>
        <v>0.97499999999999998</v>
      </c>
      <c r="AA20" s="93">
        <f t="shared" si="17"/>
        <v>7.3124999999999996E-2</v>
      </c>
      <c r="AB20" s="173"/>
      <c r="AC20" s="123">
        <v>0.7</v>
      </c>
      <c r="AD20" s="123">
        <v>0.7</v>
      </c>
      <c r="AE20" s="93">
        <f t="shared" si="18"/>
        <v>1</v>
      </c>
      <c r="AF20" s="93">
        <f t="shared" si="19"/>
        <v>7.4999999999999997E-2</v>
      </c>
      <c r="AG20" s="173"/>
      <c r="AH20" s="123">
        <v>0.9</v>
      </c>
      <c r="AI20" s="123">
        <v>0.9</v>
      </c>
      <c r="AJ20" s="93">
        <f t="shared" si="26"/>
        <v>1</v>
      </c>
      <c r="AK20" s="93">
        <f t="shared" si="24"/>
        <v>7.4999999999999997E-2</v>
      </c>
      <c r="AL20" s="173"/>
      <c r="AM20" s="119">
        <v>1</v>
      </c>
      <c r="AN20" s="119">
        <v>1</v>
      </c>
      <c r="AO20" s="93">
        <f t="shared" si="27"/>
        <v>1</v>
      </c>
      <c r="AP20" s="93">
        <f t="shared" si="25"/>
        <v>7.4999999999999997E-2</v>
      </c>
      <c r="AQ20" s="173"/>
      <c r="AR20" s="172"/>
      <c r="AS20" s="172"/>
      <c r="AT20" s="112">
        <v>44013</v>
      </c>
      <c r="AU20" s="113">
        <v>45443</v>
      </c>
      <c r="AV20" s="114" t="s">
        <v>150</v>
      </c>
      <c r="AW20" s="94">
        <v>316004217</v>
      </c>
      <c r="AX20" s="94">
        <v>280454217</v>
      </c>
      <c r="AY20" s="87">
        <f t="shared" si="6"/>
        <v>0.88750150128534522</v>
      </c>
      <c r="AZ20" s="102" t="s">
        <v>112</v>
      </c>
      <c r="BA20" s="102" t="s">
        <v>104</v>
      </c>
      <c r="BB20" s="102" t="s">
        <v>105</v>
      </c>
      <c r="BC20" s="102" t="s">
        <v>39</v>
      </c>
      <c r="BD20" s="102" t="s">
        <v>111</v>
      </c>
    </row>
    <row r="21" spans="2:58" s="100" customFormat="1" ht="40.5" customHeight="1">
      <c r="B21" s="101" t="s">
        <v>57</v>
      </c>
      <c r="C21" s="101" t="s">
        <v>75</v>
      </c>
      <c r="D21" s="101" t="s">
        <v>76</v>
      </c>
      <c r="E21" s="102" t="s">
        <v>58</v>
      </c>
      <c r="F21" s="102" t="s">
        <v>139</v>
      </c>
      <c r="G21" s="103" t="s">
        <v>143</v>
      </c>
      <c r="H21" s="103" t="s">
        <v>146</v>
      </c>
      <c r="I21" s="104" t="s">
        <v>167</v>
      </c>
      <c r="J21" s="102" t="s">
        <v>78</v>
      </c>
      <c r="K21" s="103" t="s">
        <v>154</v>
      </c>
      <c r="L21" s="102" t="s">
        <v>77</v>
      </c>
      <c r="M21" s="121">
        <v>7.4999999999999997E-2</v>
      </c>
      <c r="N21" s="103" t="s">
        <v>107</v>
      </c>
      <c r="O21" s="107" t="s">
        <v>79</v>
      </c>
      <c r="P21" s="107">
        <v>100</v>
      </c>
      <c r="Q21" s="107" t="s">
        <v>31</v>
      </c>
      <c r="R21" s="108" t="s">
        <v>80</v>
      </c>
      <c r="S21" s="110">
        <v>1</v>
      </c>
      <c r="T21" s="110">
        <v>1</v>
      </c>
      <c r="U21" s="110">
        <f>T21/S21</f>
        <v>1</v>
      </c>
      <c r="V21" s="93">
        <f>(U21*$M21)</f>
        <v>7.4999999999999997E-2</v>
      </c>
      <c r="W21" s="173"/>
      <c r="X21" s="110">
        <v>1</v>
      </c>
      <c r="Y21" s="110">
        <v>1</v>
      </c>
      <c r="Z21" s="110">
        <f>Y21/X21</f>
        <v>1</v>
      </c>
      <c r="AA21" s="93">
        <f>(Z21*$M21)</f>
        <v>7.4999999999999997E-2</v>
      </c>
      <c r="AB21" s="173"/>
      <c r="AC21" s="110">
        <v>1</v>
      </c>
      <c r="AD21" s="110">
        <v>1</v>
      </c>
      <c r="AE21" s="110">
        <f>AD21/AC21</f>
        <v>1</v>
      </c>
      <c r="AF21" s="93">
        <f>(AE21*$M21)</f>
        <v>7.4999999999999997E-2</v>
      </c>
      <c r="AG21" s="173"/>
      <c r="AH21" s="110">
        <v>1</v>
      </c>
      <c r="AI21" s="93">
        <v>1</v>
      </c>
      <c r="AJ21" s="93">
        <f t="shared" ref="AJ21" si="28">AI21/AH21</f>
        <v>1</v>
      </c>
      <c r="AK21" s="93">
        <f t="shared" ref="AK21" si="29">(AJ21*$M21)</f>
        <v>7.4999999999999997E-2</v>
      </c>
      <c r="AL21" s="173"/>
      <c r="AM21" s="110">
        <v>1</v>
      </c>
      <c r="AN21" s="110">
        <v>1</v>
      </c>
      <c r="AO21" s="110">
        <f t="shared" ref="AO21:AO27" si="30">AN21/AM21</f>
        <v>1</v>
      </c>
      <c r="AP21" s="93">
        <f>(AO21*$M21)</f>
        <v>7.4999999999999997E-2</v>
      </c>
      <c r="AQ21" s="173"/>
      <c r="AR21" s="172"/>
      <c r="AS21" s="172"/>
      <c r="AT21" s="112">
        <v>44013</v>
      </c>
      <c r="AU21" s="113">
        <v>45443</v>
      </c>
      <c r="AV21" s="114" t="s">
        <v>150</v>
      </c>
      <c r="AW21" s="94">
        <v>1286652333</v>
      </c>
      <c r="AX21" s="94">
        <v>1133534667</v>
      </c>
      <c r="AY21" s="87">
        <f t="shared" si="6"/>
        <v>0.88099530691170791</v>
      </c>
      <c r="AZ21" s="102" t="s">
        <v>112</v>
      </c>
      <c r="BA21" s="102" t="s">
        <v>104</v>
      </c>
      <c r="BB21" s="102" t="s">
        <v>105</v>
      </c>
      <c r="BC21" s="102" t="s">
        <v>39</v>
      </c>
      <c r="BD21" s="102" t="s">
        <v>111</v>
      </c>
    </row>
    <row r="22" spans="2:58" s="100" customFormat="1" ht="30.75" customHeight="1">
      <c r="B22" s="101" t="s">
        <v>57</v>
      </c>
      <c r="C22" s="101" t="s">
        <v>75</v>
      </c>
      <c r="D22" s="101" t="s">
        <v>76</v>
      </c>
      <c r="E22" s="102" t="s">
        <v>58</v>
      </c>
      <c r="F22" s="102" t="s">
        <v>139</v>
      </c>
      <c r="G22" s="103" t="s">
        <v>143</v>
      </c>
      <c r="H22" s="103" t="s">
        <v>146</v>
      </c>
      <c r="I22" s="104" t="s">
        <v>167</v>
      </c>
      <c r="J22" s="102" t="s">
        <v>78</v>
      </c>
      <c r="K22" s="103" t="s">
        <v>154</v>
      </c>
      <c r="L22" s="102" t="s">
        <v>77</v>
      </c>
      <c r="M22" s="121">
        <v>7.4999999999999997E-2</v>
      </c>
      <c r="N22" s="103" t="s">
        <v>107</v>
      </c>
      <c r="O22" s="107" t="s">
        <v>81</v>
      </c>
      <c r="P22" s="107">
        <v>100</v>
      </c>
      <c r="Q22" s="107" t="s">
        <v>31</v>
      </c>
      <c r="R22" s="108" t="s">
        <v>82</v>
      </c>
      <c r="S22" s="110">
        <v>1</v>
      </c>
      <c r="T22" s="110">
        <v>1</v>
      </c>
      <c r="U22" s="110">
        <f>T22/S22</f>
        <v>1</v>
      </c>
      <c r="V22" s="93">
        <f>(U22*$M22)</f>
        <v>7.4999999999999997E-2</v>
      </c>
      <c r="W22" s="173"/>
      <c r="X22" s="110">
        <v>1</v>
      </c>
      <c r="Y22" s="110">
        <v>1</v>
      </c>
      <c r="Z22" s="110">
        <f>Y22/X22</f>
        <v>1</v>
      </c>
      <c r="AA22" s="93">
        <f>(Z22*$M22)</f>
        <v>7.4999999999999997E-2</v>
      </c>
      <c r="AB22" s="173"/>
      <c r="AC22" s="110">
        <v>1</v>
      </c>
      <c r="AD22" s="110">
        <v>1</v>
      </c>
      <c r="AE22" s="110">
        <f>AD22/AC22</f>
        <v>1</v>
      </c>
      <c r="AF22" s="93">
        <f>(AE22*$M22)</f>
        <v>7.4999999999999997E-2</v>
      </c>
      <c r="AG22" s="173"/>
      <c r="AH22" s="110">
        <v>1</v>
      </c>
      <c r="AI22" s="93">
        <v>1</v>
      </c>
      <c r="AJ22" s="93">
        <f t="shared" ref="AJ22:AJ27" si="31">AI22/AH22</f>
        <v>1</v>
      </c>
      <c r="AK22" s="93">
        <f t="shared" ref="AK22:AK27" si="32">(AJ22*$M22)</f>
        <v>7.4999999999999997E-2</v>
      </c>
      <c r="AL22" s="173"/>
      <c r="AM22" s="110">
        <v>1</v>
      </c>
      <c r="AN22" s="110">
        <v>1</v>
      </c>
      <c r="AO22" s="110">
        <f t="shared" si="30"/>
        <v>1</v>
      </c>
      <c r="AP22" s="93">
        <f t="shared" ref="AP22:AP27" si="33">(AO22*$M22)</f>
        <v>7.4999999999999997E-2</v>
      </c>
      <c r="AQ22" s="173"/>
      <c r="AR22" s="172"/>
      <c r="AS22" s="172"/>
      <c r="AT22" s="112">
        <v>44013</v>
      </c>
      <c r="AU22" s="113">
        <v>45443</v>
      </c>
      <c r="AV22" s="114" t="s">
        <v>150</v>
      </c>
      <c r="AW22" s="94">
        <v>10735060248</v>
      </c>
      <c r="AX22" s="94">
        <v>9987921088</v>
      </c>
      <c r="AY22" s="87">
        <f t="shared" si="6"/>
        <v>0.93040195930533354</v>
      </c>
      <c r="AZ22" s="102" t="s">
        <v>112</v>
      </c>
      <c r="BA22" s="102" t="s">
        <v>104</v>
      </c>
      <c r="BB22" s="102" t="s">
        <v>105</v>
      </c>
      <c r="BC22" s="102" t="s">
        <v>39</v>
      </c>
      <c r="BD22" s="102" t="s">
        <v>111</v>
      </c>
    </row>
    <row r="23" spans="2:58" s="100" customFormat="1" ht="30.75" customHeight="1">
      <c r="B23" s="101" t="s">
        <v>57</v>
      </c>
      <c r="C23" s="101" t="s">
        <v>75</v>
      </c>
      <c r="D23" s="101" t="s">
        <v>76</v>
      </c>
      <c r="E23" s="102" t="s">
        <v>58</v>
      </c>
      <c r="F23" s="102" t="s">
        <v>139</v>
      </c>
      <c r="G23" s="103" t="s">
        <v>143</v>
      </c>
      <c r="H23" s="103" t="s">
        <v>146</v>
      </c>
      <c r="I23" s="104" t="s">
        <v>167</v>
      </c>
      <c r="J23" s="102" t="s">
        <v>78</v>
      </c>
      <c r="K23" s="103" t="s">
        <v>154</v>
      </c>
      <c r="L23" s="102" t="s">
        <v>77</v>
      </c>
      <c r="M23" s="121">
        <v>7.4999999999999997E-2</v>
      </c>
      <c r="N23" s="103" t="s">
        <v>107</v>
      </c>
      <c r="O23" s="107" t="s">
        <v>83</v>
      </c>
      <c r="P23" s="107">
        <v>100</v>
      </c>
      <c r="Q23" s="107" t="s">
        <v>31</v>
      </c>
      <c r="R23" s="108" t="s">
        <v>84</v>
      </c>
      <c r="S23" s="110">
        <v>1</v>
      </c>
      <c r="T23" s="110">
        <v>1</v>
      </c>
      <c r="U23" s="110">
        <f>T23/S23</f>
        <v>1</v>
      </c>
      <c r="V23" s="93">
        <f>(U23*$M23)</f>
        <v>7.4999999999999997E-2</v>
      </c>
      <c r="W23" s="173"/>
      <c r="X23" s="110">
        <v>1</v>
      </c>
      <c r="Y23" s="110">
        <v>1</v>
      </c>
      <c r="Z23" s="110">
        <f>Y23/X23</f>
        <v>1</v>
      </c>
      <c r="AA23" s="93">
        <f>(Z23*$M23)</f>
        <v>7.4999999999999997E-2</v>
      </c>
      <c r="AB23" s="173"/>
      <c r="AC23" s="110">
        <v>1</v>
      </c>
      <c r="AD23" s="110">
        <v>1</v>
      </c>
      <c r="AE23" s="110">
        <f>AD23/AC23</f>
        <v>1</v>
      </c>
      <c r="AF23" s="93">
        <f>(AE23*$M23)</f>
        <v>7.4999999999999997E-2</v>
      </c>
      <c r="AG23" s="173"/>
      <c r="AH23" s="110">
        <v>1</v>
      </c>
      <c r="AI23" s="93">
        <v>1</v>
      </c>
      <c r="AJ23" s="110">
        <f t="shared" si="31"/>
        <v>1</v>
      </c>
      <c r="AK23" s="93">
        <f t="shared" si="32"/>
        <v>7.4999999999999997E-2</v>
      </c>
      <c r="AL23" s="173"/>
      <c r="AM23" s="110">
        <v>1</v>
      </c>
      <c r="AN23" s="110">
        <v>1</v>
      </c>
      <c r="AO23" s="110">
        <f t="shared" si="30"/>
        <v>1</v>
      </c>
      <c r="AP23" s="93">
        <f t="shared" si="33"/>
        <v>7.4999999999999997E-2</v>
      </c>
      <c r="AQ23" s="173"/>
      <c r="AR23" s="172"/>
      <c r="AS23" s="172"/>
      <c r="AT23" s="112">
        <v>44013</v>
      </c>
      <c r="AU23" s="113">
        <v>45443</v>
      </c>
      <c r="AV23" s="114" t="s">
        <v>150</v>
      </c>
      <c r="AW23" s="94">
        <v>579076298</v>
      </c>
      <c r="AX23" s="94">
        <v>557774821</v>
      </c>
      <c r="AY23" s="87">
        <f t="shared" si="6"/>
        <v>0.96321473167945137</v>
      </c>
      <c r="AZ23" s="102" t="s">
        <v>112</v>
      </c>
      <c r="BA23" s="102" t="s">
        <v>104</v>
      </c>
      <c r="BB23" s="102" t="s">
        <v>105</v>
      </c>
      <c r="BC23" s="102" t="s">
        <v>39</v>
      </c>
      <c r="BD23" s="102" t="s">
        <v>111</v>
      </c>
      <c r="BE23" s="125"/>
      <c r="BF23" s="125"/>
    </row>
    <row r="24" spans="2:58" s="100" customFormat="1" ht="30.75" customHeight="1">
      <c r="B24" s="101" t="s">
        <v>57</v>
      </c>
      <c r="C24" s="101" t="s">
        <v>75</v>
      </c>
      <c r="D24" s="101" t="s">
        <v>76</v>
      </c>
      <c r="E24" s="102" t="s">
        <v>85</v>
      </c>
      <c r="F24" s="102" t="s">
        <v>139</v>
      </c>
      <c r="G24" s="103" t="s">
        <v>144</v>
      </c>
      <c r="H24" s="103" t="s">
        <v>146</v>
      </c>
      <c r="I24" s="104" t="s">
        <v>168</v>
      </c>
      <c r="J24" s="102" t="s">
        <v>86</v>
      </c>
      <c r="K24" s="103" t="s">
        <v>152</v>
      </c>
      <c r="L24" s="102" t="s">
        <v>87</v>
      </c>
      <c r="M24" s="121">
        <v>7.4999999999999997E-2</v>
      </c>
      <c r="N24" s="103" t="s">
        <v>107</v>
      </c>
      <c r="O24" s="107" t="s">
        <v>88</v>
      </c>
      <c r="P24" s="107">
        <v>1</v>
      </c>
      <c r="Q24" s="107" t="s">
        <v>89</v>
      </c>
      <c r="R24" s="108" t="s">
        <v>90</v>
      </c>
      <c r="S24" s="119">
        <v>1</v>
      </c>
      <c r="T24" s="123">
        <v>1</v>
      </c>
      <c r="U24" s="93">
        <f>T24/S24</f>
        <v>1</v>
      </c>
      <c r="V24" s="93">
        <f>(U24*$M24)</f>
        <v>7.4999999999999997E-2</v>
      </c>
      <c r="W24" s="173"/>
      <c r="X24" s="119">
        <v>1</v>
      </c>
      <c r="Y24" s="123">
        <v>1</v>
      </c>
      <c r="Z24" s="93">
        <f t="shared" ref="Z24:Z27" si="34">Y24/X24</f>
        <v>1</v>
      </c>
      <c r="AA24" s="93">
        <f t="shared" ref="AA24:AA27" si="35">(Z24*$M24)</f>
        <v>7.4999999999999997E-2</v>
      </c>
      <c r="AB24" s="173"/>
      <c r="AC24" s="119">
        <v>1</v>
      </c>
      <c r="AD24" s="119">
        <v>1</v>
      </c>
      <c r="AE24" s="93">
        <f t="shared" ref="AE24:AE27" si="36">AD24/AC24</f>
        <v>1</v>
      </c>
      <c r="AF24" s="93">
        <f t="shared" ref="AF24:AF27" si="37">(AE24*$M24)</f>
        <v>7.4999999999999997E-2</v>
      </c>
      <c r="AG24" s="173"/>
      <c r="AH24" s="119">
        <v>1</v>
      </c>
      <c r="AI24" s="126">
        <v>1</v>
      </c>
      <c r="AJ24" s="93">
        <f t="shared" si="31"/>
        <v>1</v>
      </c>
      <c r="AK24" s="93">
        <f t="shared" si="32"/>
        <v>7.4999999999999997E-2</v>
      </c>
      <c r="AL24" s="173"/>
      <c r="AM24" s="119">
        <v>1</v>
      </c>
      <c r="AN24" s="119">
        <v>1</v>
      </c>
      <c r="AO24" s="93">
        <f t="shared" si="30"/>
        <v>1</v>
      </c>
      <c r="AP24" s="93">
        <f t="shared" si="33"/>
        <v>7.4999999999999997E-2</v>
      </c>
      <c r="AQ24" s="173"/>
      <c r="AR24" s="172"/>
      <c r="AS24" s="172"/>
      <c r="AT24" s="112">
        <v>44013</v>
      </c>
      <c r="AU24" s="113">
        <v>45443</v>
      </c>
      <c r="AV24" s="114" t="s">
        <v>150</v>
      </c>
      <c r="AW24" s="94">
        <v>1272508400</v>
      </c>
      <c r="AX24" s="94">
        <v>1080575066</v>
      </c>
      <c r="AY24" s="87">
        <f t="shared" ref="AY24:AY26" si="38">AX24/AW24</f>
        <v>0.84916929900030524</v>
      </c>
      <c r="AZ24" s="102" t="s">
        <v>112</v>
      </c>
      <c r="BA24" s="102" t="s">
        <v>104</v>
      </c>
      <c r="BB24" s="102" t="s">
        <v>105</v>
      </c>
      <c r="BC24" s="102" t="s">
        <v>39</v>
      </c>
      <c r="BD24" s="102" t="s">
        <v>111</v>
      </c>
    </row>
    <row r="25" spans="2:58" s="100" customFormat="1" ht="30.75" customHeight="1">
      <c r="B25" s="101" t="s">
        <v>57</v>
      </c>
      <c r="C25" s="101" t="s">
        <v>75</v>
      </c>
      <c r="D25" s="101" t="s">
        <v>76</v>
      </c>
      <c r="E25" s="102" t="s">
        <v>85</v>
      </c>
      <c r="F25" s="102" t="s">
        <v>139</v>
      </c>
      <c r="G25" s="103" t="s">
        <v>144</v>
      </c>
      <c r="H25" s="103" t="s">
        <v>146</v>
      </c>
      <c r="I25" s="104" t="s">
        <v>168</v>
      </c>
      <c r="J25" s="102" t="s">
        <v>86</v>
      </c>
      <c r="K25" s="103" t="s">
        <v>152</v>
      </c>
      <c r="L25" s="102" t="s">
        <v>87</v>
      </c>
      <c r="M25" s="121">
        <v>7.4999999999999997E-2</v>
      </c>
      <c r="N25" s="103" t="s">
        <v>108</v>
      </c>
      <c r="O25" s="107" t="s">
        <v>91</v>
      </c>
      <c r="P25" s="107">
        <v>100</v>
      </c>
      <c r="Q25" s="107" t="s">
        <v>31</v>
      </c>
      <c r="R25" s="108" t="s">
        <v>92</v>
      </c>
      <c r="S25" s="110">
        <v>0.2</v>
      </c>
      <c r="T25" s="93">
        <v>0.2</v>
      </c>
      <c r="U25" s="93">
        <f t="shared" ref="U25:U27" si="39">T25/S25</f>
        <v>1</v>
      </c>
      <c r="V25" s="93">
        <f t="shared" ref="V25:V27" si="40">(U25*$M25)</f>
        <v>7.4999999999999997E-2</v>
      </c>
      <c r="W25" s="173"/>
      <c r="X25" s="110">
        <v>0.3</v>
      </c>
      <c r="Y25" s="93">
        <v>0.3</v>
      </c>
      <c r="Z25" s="93">
        <f t="shared" si="34"/>
        <v>1</v>
      </c>
      <c r="AA25" s="93">
        <f t="shared" si="35"/>
        <v>7.4999999999999997E-2</v>
      </c>
      <c r="AB25" s="173"/>
      <c r="AC25" s="110">
        <v>0.2</v>
      </c>
      <c r="AD25" s="93">
        <v>0.2</v>
      </c>
      <c r="AE25" s="93">
        <f t="shared" si="36"/>
        <v>1</v>
      </c>
      <c r="AF25" s="93">
        <f t="shared" si="37"/>
        <v>7.4999999999999997E-2</v>
      </c>
      <c r="AG25" s="173"/>
      <c r="AH25" s="110">
        <v>0.2</v>
      </c>
      <c r="AI25" s="93">
        <v>0.2</v>
      </c>
      <c r="AJ25" s="93">
        <f t="shared" si="31"/>
        <v>1</v>
      </c>
      <c r="AK25" s="93">
        <f t="shared" si="32"/>
        <v>7.4999999999999997E-2</v>
      </c>
      <c r="AL25" s="173"/>
      <c r="AM25" s="110">
        <v>0.1</v>
      </c>
      <c r="AN25" s="110">
        <v>0.1</v>
      </c>
      <c r="AO25" s="93">
        <f t="shared" si="30"/>
        <v>1</v>
      </c>
      <c r="AP25" s="93">
        <f t="shared" si="33"/>
        <v>7.4999999999999997E-2</v>
      </c>
      <c r="AQ25" s="173"/>
      <c r="AR25" s="172"/>
      <c r="AS25" s="172"/>
      <c r="AT25" s="112">
        <v>44013</v>
      </c>
      <c r="AU25" s="113">
        <v>45443</v>
      </c>
      <c r="AV25" s="114" t="s">
        <v>150</v>
      </c>
      <c r="AW25" s="94">
        <v>271381667</v>
      </c>
      <c r="AX25" s="94">
        <v>230581667</v>
      </c>
      <c r="AY25" s="87">
        <f t="shared" si="38"/>
        <v>0.84965823059816348</v>
      </c>
      <c r="AZ25" s="102" t="s">
        <v>112</v>
      </c>
      <c r="BA25" s="102" t="s">
        <v>104</v>
      </c>
      <c r="BB25" s="102" t="s">
        <v>105</v>
      </c>
      <c r="BC25" s="102" t="s">
        <v>39</v>
      </c>
      <c r="BD25" s="102" t="s">
        <v>111</v>
      </c>
      <c r="BE25" s="124"/>
    </row>
    <row r="26" spans="2:58" s="100" customFormat="1" ht="30.75" customHeight="1">
      <c r="B26" s="101" t="s">
        <v>57</v>
      </c>
      <c r="C26" s="101" t="s">
        <v>75</v>
      </c>
      <c r="D26" s="101" t="s">
        <v>76</v>
      </c>
      <c r="E26" s="102" t="s">
        <v>85</v>
      </c>
      <c r="F26" s="102" t="s">
        <v>139</v>
      </c>
      <c r="G26" s="103" t="s">
        <v>144</v>
      </c>
      <c r="H26" s="103" t="s">
        <v>146</v>
      </c>
      <c r="I26" s="104" t="s">
        <v>168</v>
      </c>
      <c r="J26" s="102" t="s">
        <v>86</v>
      </c>
      <c r="K26" s="103" t="s">
        <v>152</v>
      </c>
      <c r="L26" s="102" t="s">
        <v>87</v>
      </c>
      <c r="M26" s="118">
        <v>0.1</v>
      </c>
      <c r="N26" s="103" t="s">
        <v>145</v>
      </c>
      <c r="O26" s="107" t="s">
        <v>93</v>
      </c>
      <c r="P26" s="107">
        <v>90</v>
      </c>
      <c r="Q26" s="107" t="s">
        <v>31</v>
      </c>
      <c r="R26" s="108" t="s">
        <v>94</v>
      </c>
      <c r="S26" s="110">
        <v>0.8</v>
      </c>
      <c r="T26" s="93">
        <v>0.8</v>
      </c>
      <c r="U26" s="93">
        <f t="shared" si="39"/>
        <v>1</v>
      </c>
      <c r="V26" s="93">
        <f t="shared" si="40"/>
        <v>0.1</v>
      </c>
      <c r="W26" s="173"/>
      <c r="X26" s="110">
        <v>0.85</v>
      </c>
      <c r="Y26" s="93">
        <v>0.84130000000000005</v>
      </c>
      <c r="Z26" s="93">
        <f t="shared" si="34"/>
        <v>0.98976470588235299</v>
      </c>
      <c r="AA26" s="93">
        <f t="shared" si="35"/>
        <v>9.8976470588235305E-2</v>
      </c>
      <c r="AB26" s="173"/>
      <c r="AC26" s="110">
        <v>0.87</v>
      </c>
      <c r="AD26" s="93">
        <v>0.87</v>
      </c>
      <c r="AE26" s="93">
        <f t="shared" si="36"/>
        <v>1</v>
      </c>
      <c r="AF26" s="93">
        <f t="shared" si="37"/>
        <v>0.1</v>
      </c>
      <c r="AG26" s="173"/>
      <c r="AH26" s="110">
        <v>0.89</v>
      </c>
      <c r="AI26" s="93">
        <v>0.89</v>
      </c>
      <c r="AJ26" s="93">
        <f t="shared" si="31"/>
        <v>1</v>
      </c>
      <c r="AK26" s="93">
        <f t="shared" si="32"/>
        <v>0.1</v>
      </c>
      <c r="AL26" s="173"/>
      <c r="AM26" s="110">
        <v>0.9</v>
      </c>
      <c r="AN26" s="110">
        <v>0.9</v>
      </c>
      <c r="AO26" s="93">
        <f t="shared" si="30"/>
        <v>1</v>
      </c>
      <c r="AP26" s="93">
        <f t="shared" si="33"/>
        <v>0.1</v>
      </c>
      <c r="AQ26" s="173"/>
      <c r="AR26" s="172"/>
      <c r="AS26" s="172"/>
      <c r="AT26" s="112">
        <v>44013</v>
      </c>
      <c r="AU26" s="113">
        <v>45443</v>
      </c>
      <c r="AV26" s="114" t="s">
        <v>150</v>
      </c>
      <c r="AW26" s="94">
        <v>16057406973</v>
      </c>
      <c r="AX26" s="94">
        <v>15129985284</v>
      </c>
      <c r="AY26" s="87">
        <f t="shared" si="38"/>
        <v>0.94224337151325688</v>
      </c>
      <c r="AZ26" s="102" t="s">
        <v>112</v>
      </c>
      <c r="BA26" s="102" t="s">
        <v>104</v>
      </c>
      <c r="BB26" s="102" t="s">
        <v>105</v>
      </c>
      <c r="BC26" s="102" t="s">
        <v>39</v>
      </c>
      <c r="BD26" s="102" t="s">
        <v>111</v>
      </c>
      <c r="BE26" s="124"/>
    </row>
    <row r="27" spans="2:58" s="100" customFormat="1" ht="30.75" customHeight="1">
      <c r="B27" s="101" t="s">
        <v>57</v>
      </c>
      <c r="C27" s="101" t="s">
        <v>75</v>
      </c>
      <c r="D27" s="101" t="s">
        <v>76</v>
      </c>
      <c r="E27" s="102" t="s">
        <v>85</v>
      </c>
      <c r="F27" s="102" t="s">
        <v>139</v>
      </c>
      <c r="G27" s="103" t="s">
        <v>144</v>
      </c>
      <c r="H27" s="103" t="s">
        <v>146</v>
      </c>
      <c r="I27" s="104" t="s">
        <v>168</v>
      </c>
      <c r="J27" s="102" t="s">
        <v>86</v>
      </c>
      <c r="K27" s="103" t="s">
        <v>152</v>
      </c>
      <c r="L27" s="102" t="s">
        <v>87</v>
      </c>
      <c r="M27" s="121">
        <v>7.4999999999999997E-2</v>
      </c>
      <c r="N27" s="103" t="s">
        <v>145</v>
      </c>
      <c r="O27" s="107" t="s">
        <v>95</v>
      </c>
      <c r="P27" s="107">
        <v>100</v>
      </c>
      <c r="Q27" s="107" t="s">
        <v>31</v>
      </c>
      <c r="R27" s="108" t="s">
        <v>96</v>
      </c>
      <c r="S27" s="110">
        <v>0.8</v>
      </c>
      <c r="T27" s="93">
        <v>0.8</v>
      </c>
      <c r="U27" s="93">
        <f t="shared" si="39"/>
        <v>1</v>
      </c>
      <c r="V27" s="93">
        <f t="shared" si="40"/>
        <v>7.4999999999999997E-2</v>
      </c>
      <c r="W27" s="173"/>
      <c r="X27" s="110">
        <v>0.9</v>
      </c>
      <c r="Y27" s="93">
        <v>0.9</v>
      </c>
      <c r="Z27" s="93">
        <f t="shared" si="34"/>
        <v>1</v>
      </c>
      <c r="AA27" s="93">
        <f t="shared" si="35"/>
        <v>7.4999999999999997E-2</v>
      </c>
      <c r="AB27" s="173"/>
      <c r="AC27" s="110">
        <v>0.9</v>
      </c>
      <c r="AD27" s="93">
        <v>0.9</v>
      </c>
      <c r="AE27" s="93">
        <f t="shared" si="36"/>
        <v>1</v>
      </c>
      <c r="AF27" s="93">
        <f t="shared" si="37"/>
        <v>7.4999999999999997E-2</v>
      </c>
      <c r="AG27" s="173"/>
      <c r="AH27" s="110">
        <v>0.95</v>
      </c>
      <c r="AI27" s="93">
        <v>0.95</v>
      </c>
      <c r="AJ27" s="93">
        <f t="shared" si="31"/>
        <v>1</v>
      </c>
      <c r="AK27" s="93">
        <f t="shared" si="32"/>
        <v>7.4999999999999997E-2</v>
      </c>
      <c r="AL27" s="173"/>
      <c r="AM27" s="110">
        <v>1</v>
      </c>
      <c r="AN27" s="110">
        <v>1</v>
      </c>
      <c r="AO27" s="93">
        <f t="shared" si="30"/>
        <v>1</v>
      </c>
      <c r="AP27" s="93">
        <f t="shared" si="33"/>
        <v>7.4999999999999997E-2</v>
      </c>
      <c r="AQ27" s="173"/>
      <c r="AR27" s="172"/>
      <c r="AS27" s="172"/>
      <c r="AT27" s="112">
        <v>44013</v>
      </c>
      <c r="AU27" s="113">
        <v>45443</v>
      </c>
      <c r="AV27" s="114" t="s">
        <v>150</v>
      </c>
      <c r="AW27" s="94">
        <v>2024301804</v>
      </c>
      <c r="AX27" s="94">
        <v>1980892191</v>
      </c>
      <c r="AY27" s="87">
        <f>AX27/AW27</f>
        <v>0.97855576035439817</v>
      </c>
      <c r="AZ27" s="102" t="s">
        <v>112</v>
      </c>
      <c r="BA27" s="102" t="s">
        <v>104</v>
      </c>
      <c r="BB27" s="102" t="s">
        <v>105</v>
      </c>
      <c r="BC27" s="102" t="s">
        <v>39</v>
      </c>
      <c r="BD27" s="102" t="s">
        <v>111</v>
      </c>
      <c r="BE27" s="127"/>
    </row>
    <row r="28" spans="2:58" s="100" customFormat="1" ht="30.75" customHeight="1">
      <c r="B28" s="101" t="s">
        <v>57</v>
      </c>
      <c r="C28" s="101" t="s">
        <v>75</v>
      </c>
      <c r="D28" s="101" t="s">
        <v>76</v>
      </c>
      <c r="E28" s="102" t="s">
        <v>97</v>
      </c>
      <c r="F28" s="102" t="s">
        <v>139</v>
      </c>
      <c r="G28" s="103" t="s">
        <v>143</v>
      </c>
      <c r="H28" s="103" t="s">
        <v>146</v>
      </c>
      <c r="I28" s="104" t="s">
        <v>167</v>
      </c>
      <c r="J28" s="102" t="s">
        <v>78</v>
      </c>
      <c r="K28" s="103" t="s">
        <v>154</v>
      </c>
      <c r="L28" s="102" t="s">
        <v>77</v>
      </c>
      <c r="M28" s="121">
        <v>7.4999999999999997E-2</v>
      </c>
      <c r="N28" s="103" t="s">
        <v>107</v>
      </c>
      <c r="O28" s="107" t="s">
        <v>35</v>
      </c>
      <c r="P28" s="107">
        <v>100</v>
      </c>
      <c r="Q28" s="107" t="s">
        <v>31</v>
      </c>
      <c r="R28" s="108" t="s">
        <v>98</v>
      </c>
      <c r="S28" s="110">
        <v>1</v>
      </c>
      <c r="T28" s="110">
        <v>1</v>
      </c>
      <c r="U28" s="110">
        <f>T28/S28</f>
        <v>1</v>
      </c>
      <c r="V28" s="93">
        <f>(U28*$M28)</f>
        <v>7.4999999999999997E-2</v>
      </c>
      <c r="W28" s="171"/>
      <c r="X28" s="110">
        <v>1</v>
      </c>
      <c r="Y28" s="110">
        <v>1</v>
      </c>
      <c r="Z28" s="110">
        <f>Y28/X28</f>
        <v>1</v>
      </c>
      <c r="AA28" s="93">
        <f>(Z28*$M28)</f>
        <v>7.4999999999999997E-2</v>
      </c>
      <c r="AB28" s="171"/>
      <c r="AC28" s="110">
        <v>1</v>
      </c>
      <c r="AD28" s="110">
        <v>1</v>
      </c>
      <c r="AE28" s="110">
        <f>AD28/AC28</f>
        <v>1</v>
      </c>
      <c r="AF28" s="93">
        <f>(AE28*$M28)</f>
        <v>7.4999999999999997E-2</v>
      </c>
      <c r="AG28" s="171"/>
      <c r="AH28" s="110">
        <v>1</v>
      </c>
      <c r="AI28" s="93">
        <v>1</v>
      </c>
      <c r="AJ28" s="110">
        <f t="shared" ref="AJ28" si="41">AI28/AH28</f>
        <v>1</v>
      </c>
      <c r="AK28" s="93">
        <f t="shared" ref="AK28" si="42">(AJ28*$M28)</f>
        <v>7.4999999999999997E-2</v>
      </c>
      <c r="AL28" s="171"/>
      <c r="AM28" s="110">
        <v>1</v>
      </c>
      <c r="AN28" s="110">
        <v>1</v>
      </c>
      <c r="AO28" s="110">
        <f t="shared" ref="AO28" si="43">AN28/AM28</f>
        <v>1</v>
      </c>
      <c r="AP28" s="93">
        <f t="shared" ref="AP28" si="44">(AO28*$M28)</f>
        <v>7.4999999999999997E-2</v>
      </c>
      <c r="AQ28" s="171"/>
      <c r="AR28" s="167"/>
      <c r="AS28" s="167"/>
      <c r="AT28" s="112">
        <v>44013</v>
      </c>
      <c r="AU28" s="113">
        <v>45443</v>
      </c>
      <c r="AV28" s="114" t="s">
        <v>150</v>
      </c>
      <c r="AW28" s="94">
        <v>4429111329</v>
      </c>
      <c r="AX28" s="94">
        <v>3852286531</v>
      </c>
      <c r="AY28" s="87">
        <f>AX28/AW28</f>
        <v>0.86976511648664412</v>
      </c>
      <c r="AZ28" s="102" t="s">
        <v>112</v>
      </c>
      <c r="BA28" s="102" t="s">
        <v>104</v>
      </c>
      <c r="BB28" s="102" t="s">
        <v>105</v>
      </c>
      <c r="BC28" s="102" t="s">
        <v>39</v>
      </c>
      <c r="BD28" s="102" t="s">
        <v>111</v>
      </c>
      <c r="BE28" s="127"/>
    </row>
    <row r="29" spans="2:58" s="134" customFormat="1">
      <c r="B29" s="128"/>
      <c r="C29" s="128"/>
      <c r="D29" s="128"/>
      <c r="E29" s="128"/>
      <c r="F29" s="128"/>
      <c r="G29" s="128"/>
      <c r="H29" s="128"/>
      <c r="I29" s="129"/>
      <c r="J29" s="128"/>
      <c r="K29" s="129"/>
      <c r="L29" s="128"/>
      <c r="M29" s="128"/>
      <c r="N29" s="128"/>
      <c r="O29" s="128"/>
      <c r="P29" s="128"/>
      <c r="Q29" s="128"/>
      <c r="R29" s="128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1"/>
      <c r="AV29" s="130"/>
      <c r="AW29" s="132">
        <f>+SUM(AW9:AW28)</f>
        <v>115034664298</v>
      </c>
      <c r="AX29" s="132">
        <f>+SUM(AX9:AX28)</f>
        <v>102269196032</v>
      </c>
      <c r="AY29" s="87">
        <f>AX29/AW29</f>
        <v>0.88902937784969971</v>
      </c>
      <c r="AZ29" s="128"/>
      <c r="BA29" s="128"/>
      <c r="BB29" s="128"/>
      <c r="BC29" s="133"/>
      <c r="BD29" s="128"/>
    </row>
    <row r="30" spans="2:58">
      <c r="B30" s="77"/>
      <c r="C30" s="77"/>
      <c r="D30" s="77"/>
      <c r="E30" s="77"/>
      <c r="F30" s="77"/>
      <c r="G30" s="77"/>
      <c r="H30" s="77"/>
      <c r="I30" s="78"/>
      <c r="J30" s="77"/>
      <c r="K30" s="78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9"/>
      <c r="AV30" s="77"/>
      <c r="AW30" s="77"/>
      <c r="AX30" s="77"/>
      <c r="AY30" s="77"/>
      <c r="AZ30" s="77"/>
      <c r="BA30" s="77"/>
      <c r="BB30" s="77"/>
      <c r="BC30" s="79"/>
      <c r="BD30" s="77"/>
    </row>
    <row r="31" spans="2:58">
      <c r="B31" s="77"/>
      <c r="C31" s="77"/>
      <c r="D31" s="77"/>
      <c r="E31" s="77"/>
      <c r="F31" s="77"/>
      <c r="G31" s="77"/>
      <c r="H31" s="77"/>
      <c r="I31" s="78"/>
      <c r="J31" s="77"/>
      <c r="K31" s="78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9"/>
      <c r="AV31" s="77"/>
      <c r="AW31" s="77"/>
      <c r="AX31" s="77"/>
      <c r="AY31" s="77"/>
      <c r="AZ31" s="77"/>
      <c r="BA31" s="77"/>
      <c r="BB31" s="77"/>
      <c r="BC31" s="79"/>
      <c r="BD31" s="77"/>
    </row>
    <row r="32" spans="2:58">
      <c r="B32" s="77"/>
      <c r="C32" s="77"/>
      <c r="D32" s="77"/>
      <c r="E32" s="77"/>
      <c r="F32" s="77"/>
      <c r="G32" s="77"/>
      <c r="H32" s="77"/>
      <c r="I32" s="78"/>
      <c r="J32" s="77"/>
      <c r="K32" s="78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9"/>
      <c r="AV32" s="77"/>
      <c r="AW32" s="80"/>
      <c r="AX32" s="80"/>
      <c r="AY32" s="80"/>
      <c r="AZ32" s="80"/>
      <c r="BA32" s="80"/>
      <c r="BB32" s="77"/>
      <c r="BC32" s="79"/>
      <c r="BD32" s="77"/>
    </row>
    <row r="33" spans="2:56">
      <c r="B33" s="77"/>
      <c r="C33" s="77"/>
      <c r="D33" s="77"/>
      <c r="E33" s="77"/>
      <c r="F33" s="77"/>
      <c r="G33" s="77"/>
      <c r="H33" s="77"/>
      <c r="I33" s="78"/>
      <c r="J33" s="77"/>
      <c r="K33" s="78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9"/>
      <c r="AV33" s="77"/>
      <c r="AW33" s="77"/>
      <c r="AX33" s="77"/>
      <c r="AY33" s="77"/>
      <c r="AZ33" s="77"/>
      <c r="BA33" s="77"/>
      <c r="BB33" s="77"/>
      <c r="BC33" s="79"/>
      <c r="BD33" s="77"/>
    </row>
    <row r="34" spans="2:56">
      <c r="B34" s="77"/>
      <c r="C34" s="77"/>
      <c r="D34" s="77"/>
      <c r="E34" s="77"/>
      <c r="F34" s="77"/>
      <c r="G34" s="77"/>
      <c r="H34" s="77"/>
      <c r="I34" s="78"/>
      <c r="J34" s="77"/>
      <c r="K34" s="78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9"/>
      <c r="AV34" s="77"/>
      <c r="AW34" s="80"/>
      <c r="AX34" s="80"/>
      <c r="AY34" s="80"/>
      <c r="AZ34" s="80"/>
      <c r="BA34" s="80"/>
      <c r="BB34" s="77"/>
      <c r="BC34" s="79"/>
      <c r="BD34" s="77"/>
    </row>
    <row r="35" spans="2:56">
      <c r="B35" s="77"/>
      <c r="C35" s="77"/>
      <c r="D35" s="77"/>
      <c r="E35" s="77"/>
      <c r="F35" s="77"/>
      <c r="G35" s="77"/>
      <c r="H35" s="77"/>
      <c r="I35" s="78"/>
      <c r="J35" s="77"/>
      <c r="K35" s="78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9"/>
      <c r="AV35" s="77"/>
      <c r="AW35" s="77"/>
      <c r="AX35" s="77"/>
      <c r="AY35" s="77"/>
      <c r="AZ35" s="77"/>
      <c r="BA35" s="77"/>
      <c r="BB35" s="77"/>
      <c r="BC35" s="79"/>
      <c r="BD35" s="77"/>
    </row>
    <row r="36" spans="2:56">
      <c r="B36" s="77"/>
      <c r="C36" s="77"/>
      <c r="D36" s="77"/>
      <c r="E36" s="77"/>
      <c r="F36" s="77"/>
      <c r="G36" s="77"/>
      <c r="H36" s="77"/>
      <c r="I36" s="78"/>
      <c r="J36" s="77"/>
      <c r="K36" s="78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9"/>
      <c r="AV36" s="77"/>
      <c r="AW36" s="77"/>
      <c r="AX36" s="77"/>
      <c r="AY36" s="77"/>
      <c r="AZ36" s="77"/>
      <c r="BA36" s="77"/>
      <c r="BB36" s="77"/>
      <c r="BC36" s="79"/>
      <c r="BD36" s="77"/>
    </row>
    <row r="37" spans="2:56">
      <c r="B37" s="77"/>
      <c r="C37" s="77"/>
      <c r="D37" s="77"/>
      <c r="E37" s="77"/>
      <c r="F37" s="77"/>
      <c r="G37" s="77"/>
      <c r="H37" s="77"/>
      <c r="I37" s="78"/>
      <c r="J37" s="77"/>
      <c r="K37" s="78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9"/>
      <c r="AV37" s="77"/>
      <c r="AW37" s="77"/>
      <c r="AX37" s="77"/>
      <c r="AY37" s="77"/>
      <c r="AZ37" s="77"/>
      <c r="BA37" s="77"/>
      <c r="BB37" s="77"/>
      <c r="BC37" s="79"/>
      <c r="BD37" s="77"/>
    </row>
    <row r="38" spans="2:56">
      <c r="B38" s="77"/>
      <c r="C38" s="77"/>
      <c r="D38" s="77"/>
      <c r="E38" s="77"/>
      <c r="F38" s="77"/>
      <c r="G38" s="77"/>
      <c r="H38" s="77"/>
      <c r="I38" s="78"/>
      <c r="J38" s="77"/>
      <c r="K38" s="78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9"/>
      <c r="AV38" s="77"/>
      <c r="AW38" s="77"/>
      <c r="AX38" s="77"/>
      <c r="AY38" s="77"/>
      <c r="AZ38" s="77"/>
      <c r="BA38" s="77"/>
      <c r="BB38" s="77"/>
      <c r="BC38" s="79"/>
      <c r="BD38" s="77"/>
    </row>
    <row r="39" spans="2:56">
      <c r="B39" s="77"/>
      <c r="C39" s="77"/>
      <c r="D39" s="77"/>
      <c r="E39" s="77"/>
      <c r="F39" s="77"/>
      <c r="G39" s="77"/>
      <c r="H39" s="77"/>
      <c r="I39" s="78"/>
      <c r="J39" s="77"/>
      <c r="K39" s="78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9"/>
      <c r="AV39" s="77"/>
      <c r="AW39" s="77"/>
      <c r="AX39" s="77"/>
      <c r="AY39" s="77"/>
      <c r="AZ39" s="77"/>
      <c r="BA39" s="77"/>
      <c r="BB39" s="77"/>
      <c r="BC39" s="79"/>
      <c r="BD39" s="77"/>
    </row>
    <row r="40" spans="2:56">
      <c r="B40" s="77"/>
      <c r="C40" s="77"/>
      <c r="D40" s="77"/>
      <c r="E40" s="77"/>
      <c r="F40" s="77"/>
      <c r="G40" s="77"/>
      <c r="H40" s="77"/>
      <c r="I40" s="78"/>
      <c r="J40" s="77"/>
      <c r="K40" s="78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9"/>
      <c r="AV40" s="77"/>
      <c r="AW40" s="77"/>
      <c r="AX40" s="77"/>
      <c r="AY40" s="77"/>
      <c r="AZ40" s="77"/>
      <c r="BA40" s="77"/>
      <c r="BB40" s="77"/>
      <c r="BC40" s="79"/>
      <c r="BD40" s="77"/>
    </row>
    <row r="41" spans="2:56">
      <c r="B41" s="77"/>
      <c r="C41" s="77"/>
      <c r="D41" s="77"/>
      <c r="E41" s="77"/>
      <c r="F41" s="77"/>
      <c r="G41" s="77"/>
      <c r="H41" s="77"/>
      <c r="I41" s="78"/>
      <c r="J41" s="77"/>
      <c r="K41" s="78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9"/>
      <c r="AV41" s="77"/>
      <c r="AW41" s="77"/>
      <c r="AX41" s="77"/>
      <c r="AY41" s="77"/>
      <c r="AZ41" s="77"/>
      <c r="BA41" s="77"/>
      <c r="BB41" s="77"/>
      <c r="BC41" s="79"/>
      <c r="BD41" s="77"/>
    </row>
    <row r="42" spans="2:56">
      <c r="B42" s="77"/>
      <c r="C42" s="77"/>
      <c r="D42" s="77"/>
      <c r="E42" s="77"/>
      <c r="F42" s="77"/>
      <c r="G42" s="77"/>
      <c r="H42" s="77"/>
      <c r="I42" s="78"/>
      <c r="J42" s="77"/>
      <c r="K42" s="78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9"/>
      <c r="AV42" s="77"/>
      <c r="AW42" s="77"/>
      <c r="AX42" s="77"/>
      <c r="AY42" s="77"/>
      <c r="AZ42" s="77"/>
      <c r="BA42" s="77"/>
      <c r="BB42" s="77"/>
      <c r="BC42" s="79"/>
      <c r="BD42" s="77"/>
    </row>
    <row r="43" spans="2:56">
      <c r="B43" s="77"/>
      <c r="C43" s="77"/>
      <c r="D43" s="77"/>
      <c r="E43" s="77"/>
      <c r="F43" s="77"/>
      <c r="G43" s="77"/>
      <c r="H43" s="77"/>
      <c r="I43" s="78"/>
      <c r="J43" s="77"/>
      <c r="K43" s="78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</row>
  </sheetData>
  <autoFilter ref="A8:IQ29" xr:uid="{00000000-0001-0000-0000-000000000000}"/>
  <mergeCells count="56">
    <mergeCell ref="AR16:AR28"/>
    <mergeCell ref="AS16:AS28"/>
    <mergeCell ref="W9:W11"/>
    <mergeCell ref="AQ14:AQ15"/>
    <mergeCell ref="W16:W28"/>
    <mergeCell ref="AB16:AB28"/>
    <mergeCell ref="AG16:AG28"/>
    <mergeCell ref="AL16:AL28"/>
    <mergeCell ref="AQ16:AQ28"/>
    <mergeCell ref="AS14:AS15"/>
    <mergeCell ref="W12:W13"/>
    <mergeCell ref="AB12:AB13"/>
    <mergeCell ref="AG12:AG13"/>
    <mergeCell ref="AL12:AL13"/>
    <mergeCell ref="AQ12:AQ13"/>
    <mergeCell ref="AR12:AR13"/>
    <mergeCell ref="AS12:AS13"/>
    <mergeCell ref="W14:W15"/>
    <mergeCell ref="AB14:AB15"/>
    <mergeCell ref="AG14:AG15"/>
    <mergeCell ref="AL14:AL15"/>
    <mergeCell ref="AR14:AR15"/>
    <mergeCell ref="AB9:AB11"/>
    <mergeCell ref="AC7:AG7"/>
    <mergeCell ref="AG9:AG11"/>
    <mergeCell ref="BC7:BC8"/>
    <mergeCell ref="AL9:AL11"/>
    <mergeCell ref="AM7:AQ7"/>
    <mergeCell ref="AQ9:AQ11"/>
    <mergeCell ref="AR7:AR8"/>
    <mergeCell ref="AS7:AS8"/>
    <mergeCell ref="AR9:AR11"/>
    <mergeCell ref="AS9:AS11"/>
    <mergeCell ref="K7:K8"/>
    <mergeCell ref="M7:R7"/>
    <mergeCell ref="AW7:BB7"/>
    <mergeCell ref="AV7:AV8"/>
    <mergeCell ref="S7:W7"/>
    <mergeCell ref="AH7:AL7"/>
    <mergeCell ref="X7:AB7"/>
    <mergeCell ref="BD7:BD8"/>
    <mergeCell ref="AT7:AT8"/>
    <mergeCell ref="AU7:AU8"/>
    <mergeCell ref="A1:D3"/>
    <mergeCell ref="B5:I5"/>
    <mergeCell ref="B7:B8"/>
    <mergeCell ref="C7:C8"/>
    <mergeCell ref="D7:D8"/>
    <mergeCell ref="E7:E8"/>
    <mergeCell ref="F7:F8"/>
    <mergeCell ref="G7:G8"/>
    <mergeCell ref="H7:H8"/>
    <mergeCell ref="I7:I8"/>
    <mergeCell ref="J5:BD5"/>
    <mergeCell ref="L7:L8"/>
    <mergeCell ref="J7:J8"/>
  </mergeCells>
  <phoneticPr fontId="12" type="noConversion"/>
  <dataValidations count="1">
    <dataValidation allowBlank="1" showInputMessage="1" showErrorMessage="1" prompt="Incluya la fecha final de la Meta entre el 30/01/2017 y el 31/12/2017, debe ser consecuente con la programación de la meta." sqref="BC7 AT7:AU7" xr:uid="{FF0B8A17-C2E4-4AAA-834A-EE95B0772C9E}"/>
  </dataValidations>
  <printOptions horizontalCentered="1"/>
  <pageMargins left="3.937007874015748E-2" right="3.937007874015748E-2" top="3.937007874015748E-2" bottom="3.937007874015748E-2" header="0" footer="0"/>
  <pageSetup paperSize="5" scale="1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3C9FF-94C8-4DC0-9A7C-F7D20A90F46E}">
  <sheetPr>
    <pageSetUpPr fitToPage="1"/>
  </sheetPr>
  <dimension ref="A1:IC50"/>
  <sheetViews>
    <sheetView showGridLines="0" view="pageBreakPreview" topLeftCell="S1" zoomScaleNormal="40" zoomScaleSheetLayoutView="100" workbookViewId="0">
      <pane ySplit="8" topLeftCell="A9" activePane="bottomLeft" state="frozenSplit"/>
      <selection sqref="A1:XFD1"/>
      <selection pane="bottomLeft" activeCell="AN10" sqref="AN10"/>
    </sheetView>
  </sheetViews>
  <sheetFormatPr baseColWidth="10" defaultColWidth="11.42578125" defaultRowHeight="16.5"/>
  <cols>
    <col min="1" max="1" width="1.28515625" style="1" customWidth="1"/>
    <col min="2" max="7" width="33.7109375" style="1" customWidth="1"/>
    <col min="8" max="8" width="14.42578125" style="1" customWidth="1"/>
    <col min="9" max="9" width="14" style="1" customWidth="1"/>
    <col min="10" max="10" width="10.5703125" style="1" customWidth="1"/>
    <col min="11" max="11" width="33.7109375" style="1" customWidth="1"/>
    <col min="12" max="12" width="17.28515625" style="53" customWidth="1"/>
    <col min="13" max="13" width="33.7109375" style="1" customWidth="1"/>
    <col min="14" max="14" width="14" style="1" customWidth="1"/>
    <col min="15" max="15" width="13" style="1" customWidth="1"/>
    <col min="16" max="16" width="14.28515625" style="1" customWidth="1"/>
    <col min="17" max="17" width="8.42578125" style="1" customWidth="1"/>
    <col min="18" max="18" width="10.7109375" style="1" customWidth="1"/>
    <col min="19" max="19" width="33.7109375" style="1" customWidth="1"/>
    <col min="20" max="25" width="11.42578125" style="1" customWidth="1"/>
    <col min="26" max="26" width="10.5703125" style="1" customWidth="1"/>
    <col min="27" max="28" width="11.42578125" style="1" customWidth="1"/>
    <col min="29" max="29" width="10.5703125" style="1" customWidth="1"/>
    <col min="30" max="31" width="11.42578125" style="1" customWidth="1"/>
    <col min="32" max="32" width="10.5703125" style="1" customWidth="1"/>
    <col min="33" max="34" width="11.42578125" style="1" customWidth="1"/>
    <col min="35" max="36" width="17.85546875" style="1" customWidth="1"/>
    <col min="37" max="39" width="13.28515625" style="1" customWidth="1"/>
    <col min="40" max="40" width="25" style="1" customWidth="1"/>
    <col min="41" max="41" width="23.7109375" style="1" customWidth="1"/>
    <col min="42" max="42" width="21.85546875" style="1" customWidth="1"/>
    <col min="43" max="44" width="13.85546875" style="1" bestFit="1" customWidth="1"/>
    <col min="45" max="16384" width="11.42578125" style="1"/>
  </cols>
  <sheetData>
    <row r="1" spans="1:237" ht="29.25" customHeight="1">
      <c r="A1" s="174"/>
      <c r="B1" s="174"/>
      <c r="C1" s="174"/>
      <c r="D1" s="174"/>
      <c r="E1" s="22"/>
      <c r="F1" s="22"/>
      <c r="G1" s="22"/>
      <c r="H1" s="22"/>
      <c r="I1" s="22"/>
      <c r="J1" s="23"/>
      <c r="K1" s="22"/>
      <c r="L1" s="48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G1" s="22"/>
      <c r="AH1" s="22"/>
      <c r="AN1" s="22"/>
      <c r="AO1" s="24" t="s">
        <v>11</v>
      </c>
      <c r="AP1" s="24" t="s">
        <v>22</v>
      </c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6"/>
    </row>
    <row r="2" spans="1:237" ht="29.25" customHeight="1">
      <c r="A2" s="174"/>
      <c r="B2" s="174"/>
      <c r="C2" s="174"/>
      <c r="D2" s="174"/>
      <c r="E2" s="22"/>
      <c r="F2" s="22"/>
      <c r="G2" s="22"/>
      <c r="H2" s="22"/>
      <c r="I2" s="22"/>
      <c r="J2" s="23"/>
      <c r="K2" s="22"/>
      <c r="L2" s="48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G2" s="22"/>
      <c r="AH2" s="22"/>
      <c r="AN2" s="22"/>
      <c r="AO2" s="24" t="s">
        <v>12</v>
      </c>
      <c r="AP2" s="24">
        <v>2</v>
      </c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6"/>
    </row>
    <row r="3" spans="1:237" ht="29.25" customHeight="1">
      <c r="A3" s="174"/>
      <c r="B3" s="174"/>
      <c r="C3" s="174"/>
      <c r="D3" s="174"/>
      <c r="E3" s="22"/>
      <c r="F3" s="22"/>
      <c r="G3" s="22"/>
      <c r="H3" s="22"/>
      <c r="I3" s="22"/>
      <c r="J3" s="23"/>
      <c r="K3" s="22"/>
      <c r="L3" s="48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G3" s="22"/>
      <c r="AH3" s="22"/>
      <c r="AN3" s="22"/>
      <c r="AO3" s="24" t="s">
        <v>13</v>
      </c>
      <c r="AP3" s="27">
        <v>43664</v>
      </c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6"/>
    </row>
    <row r="4" spans="1:237" ht="7.5" customHeight="1">
      <c r="A4" s="28"/>
      <c r="B4" s="48"/>
      <c r="C4" s="48"/>
      <c r="D4" s="48"/>
      <c r="E4" s="48"/>
      <c r="F4" s="48"/>
      <c r="G4" s="48"/>
      <c r="H4" s="48"/>
      <c r="I4" s="48"/>
      <c r="J4" s="23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G4" s="48"/>
      <c r="AH4" s="48"/>
      <c r="AI4" s="22"/>
      <c r="AJ4" s="22"/>
      <c r="AK4" s="22"/>
      <c r="AL4" s="22"/>
      <c r="AM4" s="22"/>
      <c r="AN4" s="48"/>
      <c r="AO4" s="48"/>
      <c r="AP4" s="48"/>
      <c r="AQ4" s="22"/>
      <c r="AR4" s="22"/>
      <c r="AS4" s="22"/>
      <c r="AT4" s="48"/>
      <c r="AU4" s="48"/>
      <c r="AV4" s="48"/>
      <c r="AW4" s="48"/>
      <c r="AX4" s="48"/>
      <c r="AY4" s="48"/>
      <c r="AZ4" s="48"/>
      <c r="BA4" s="48"/>
      <c r="BB4" s="48"/>
      <c r="BC4" s="48"/>
      <c r="BJ4" s="29"/>
      <c r="BK4" s="29"/>
      <c r="BL4" s="29"/>
      <c r="BM4" s="29"/>
      <c r="BN4" s="29"/>
      <c r="BO4" s="29"/>
      <c r="BP4" s="30"/>
      <c r="BQ4" s="30"/>
      <c r="BR4" s="30"/>
      <c r="BS4" s="30"/>
      <c r="BT4" s="30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6"/>
    </row>
    <row r="5" spans="1:237" ht="18" customHeight="1">
      <c r="B5" s="175" t="s">
        <v>113</v>
      </c>
      <c r="C5" s="175"/>
      <c r="D5" s="175"/>
      <c r="E5" s="175"/>
      <c r="F5" s="175"/>
      <c r="G5" s="175"/>
      <c r="H5" s="175"/>
      <c r="I5" s="175"/>
      <c r="J5" s="175"/>
      <c r="K5" s="51"/>
      <c r="L5" s="52"/>
      <c r="M5" s="176" t="s">
        <v>14</v>
      </c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22"/>
      <c r="AR5" s="22"/>
      <c r="AS5" s="22"/>
    </row>
    <row r="6" spans="1:237" ht="12.75" customHeight="1">
      <c r="J6" s="31"/>
    </row>
    <row r="7" spans="1:237" ht="22.5" customHeight="1">
      <c r="B7" s="178" t="s">
        <v>23</v>
      </c>
      <c r="C7" s="178" t="s">
        <v>24</v>
      </c>
      <c r="D7" s="178" t="s">
        <v>2</v>
      </c>
      <c r="E7" s="178" t="s">
        <v>25</v>
      </c>
      <c r="F7" s="179" t="s">
        <v>115</v>
      </c>
      <c r="G7" s="179" t="s">
        <v>5</v>
      </c>
      <c r="H7" s="179" t="s">
        <v>110</v>
      </c>
      <c r="I7" s="179" t="s">
        <v>109</v>
      </c>
      <c r="J7" s="179" t="s">
        <v>127</v>
      </c>
      <c r="K7" s="182" t="s">
        <v>114</v>
      </c>
      <c r="L7" s="182" t="s">
        <v>15</v>
      </c>
      <c r="M7" s="182" t="s">
        <v>1</v>
      </c>
      <c r="N7" s="183" t="s">
        <v>0</v>
      </c>
      <c r="O7" s="184"/>
      <c r="P7" s="184"/>
      <c r="Q7" s="184"/>
      <c r="R7" s="184"/>
      <c r="S7" s="184"/>
      <c r="T7" s="189" t="s">
        <v>122</v>
      </c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1"/>
      <c r="AI7" s="188" t="s">
        <v>10</v>
      </c>
      <c r="AJ7" s="188" t="s">
        <v>7</v>
      </c>
      <c r="AK7" s="188" t="s">
        <v>6</v>
      </c>
      <c r="AL7" s="188" t="s">
        <v>128</v>
      </c>
      <c r="AM7" s="188" t="s">
        <v>129</v>
      </c>
      <c r="AN7" s="180" t="s">
        <v>16</v>
      </c>
      <c r="AO7" s="181"/>
      <c r="AP7" s="181"/>
    </row>
    <row r="8" spans="1:237" ht="50.25" customHeight="1">
      <c r="B8" s="178"/>
      <c r="C8" s="178"/>
      <c r="D8" s="178"/>
      <c r="E8" s="178"/>
      <c r="F8" s="179"/>
      <c r="G8" s="179"/>
      <c r="H8" s="179"/>
      <c r="I8" s="179"/>
      <c r="J8" s="179"/>
      <c r="K8" s="182"/>
      <c r="L8" s="182"/>
      <c r="M8" s="182"/>
      <c r="N8" s="50" t="s">
        <v>116</v>
      </c>
      <c r="O8" s="50" t="s">
        <v>106</v>
      </c>
      <c r="P8" s="50" t="s">
        <v>3</v>
      </c>
      <c r="Q8" s="50" t="s">
        <v>9</v>
      </c>
      <c r="R8" s="50" t="s">
        <v>8</v>
      </c>
      <c r="S8" s="50" t="s">
        <v>4</v>
      </c>
      <c r="T8" s="56" t="s">
        <v>74</v>
      </c>
      <c r="U8" s="56" t="s">
        <v>118</v>
      </c>
      <c r="V8" s="56" t="s">
        <v>123</v>
      </c>
      <c r="W8" s="56" t="s">
        <v>42</v>
      </c>
      <c r="X8" s="56" t="s">
        <v>117</v>
      </c>
      <c r="Y8" s="56" t="s">
        <v>123</v>
      </c>
      <c r="Z8" s="56" t="s">
        <v>53</v>
      </c>
      <c r="AA8" s="56" t="s">
        <v>119</v>
      </c>
      <c r="AB8" s="56" t="s">
        <v>123</v>
      </c>
      <c r="AC8" s="56" t="s">
        <v>54</v>
      </c>
      <c r="AD8" s="56" t="s">
        <v>120</v>
      </c>
      <c r="AE8" s="56" t="s">
        <v>123</v>
      </c>
      <c r="AF8" s="56" t="s">
        <v>55</v>
      </c>
      <c r="AG8" s="56" t="s">
        <v>121</v>
      </c>
      <c r="AH8" s="56" t="s">
        <v>123</v>
      </c>
      <c r="AI8" s="188"/>
      <c r="AJ8" s="188"/>
      <c r="AK8" s="188"/>
      <c r="AL8" s="188"/>
      <c r="AM8" s="188"/>
      <c r="AN8" s="55" t="s">
        <v>124</v>
      </c>
      <c r="AO8" s="55" t="s">
        <v>126</v>
      </c>
      <c r="AP8" s="55" t="s">
        <v>125</v>
      </c>
    </row>
    <row r="9" spans="1:237" s="2" customFormat="1" ht="54">
      <c r="B9" s="4" t="s">
        <v>26</v>
      </c>
      <c r="C9" s="4" t="s">
        <v>56</v>
      </c>
      <c r="D9" s="4" t="s">
        <v>27</v>
      </c>
      <c r="E9" s="33" t="s">
        <v>28</v>
      </c>
      <c r="F9" s="5"/>
      <c r="G9" s="5"/>
      <c r="H9" s="5"/>
      <c r="I9" s="5"/>
      <c r="J9" s="6"/>
      <c r="K9" s="5" t="s">
        <v>33</v>
      </c>
      <c r="L9" s="10" t="s">
        <v>99</v>
      </c>
      <c r="M9" s="45" t="s">
        <v>29</v>
      </c>
      <c r="N9" s="43"/>
      <c r="O9" s="10" t="s">
        <v>107</v>
      </c>
      <c r="P9" s="46" t="s">
        <v>30</v>
      </c>
      <c r="Q9" s="46">
        <v>100</v>
      </c>
      <c r="R9" s="46" t="s">
        <v>31</v>
      </c>
      <c r="S9" s="43" t="s">
        <v>32</v>
      </c>
      <c r="T9" s="47">
        <v>1</v>
      </c>
      <c r="U9" s="47">
        <v>1</v>
      </c>
      <c r="V9" s="47">
        <f>U9/T9</f>
        <v>1</v>
      </c>
      <c r="W9" s="47">
        <v>1</v>
      </c>
      <c r="X9" s="47">
        <v>0.2</v>
      </c>
      <c r="Y9" s="47">
        <f>X9/W9</f>
        <v>0.2</v>
      </c>
      <c r="Z9" s="47">
        <v>1</v>
      </c>
      <c r="AA9" s="47"/>
      <c r="AB9" s="47">
        <f>AA9/Z9</f>
        <v>0</v>
      </c>
      <c r="AC9" s="47">
        <v>1</v>
      </c>
      <c r="AD9" s="47"/>
      <c r="AE9" s="47">
        <f>AD9/AC9</f>
        <v>0</v>
      </c>
      <c r="AF9" s="47">
        <v>1</v>
      </c>
      <c r="AG9" s="47"/>
      <c r="AH9" s="47">
        <f>AG9/AF9</f>
        <v>0</v>
      </c>
      <c r="AI9" s="12">
        <v>44013</v>
      </c>
      <c r="AJ9" s="49">
        <v>45473</v>
      </c>
      <c r="AK9" s="11" t="s">
        <v>38</v>
      </c>
      <c r="AL9" s="11"/>
      <c r="AM9" s="11"/>
      <c r="AN9" s="44"/>
      <c r="AO9" s="44"/>
      <c r="AP9" s="44"/>
    </row>
    <row r="10" spans="1:237" s="2" customFormat="1" ht="54">
      <c r="B10" s="4" t="s">
        <v>26</v>
      </c>
      <c r="C10" s="4" t="s">
        <v>56</v>
      </c>
      <c r="D10" s="4" t="s">
        <v>27</v>
      </c>
      <c r="E10" s="5" t="s">
        <v>40</v>
      </c>
      <c r="F10" s="5"/>
      <c r="G10" s="5"/>
      <c r="H10" s="5"/>
      <c r="I10" s="5"/>
      <c r="J10" s="6"/>
      <c r="K10" s="5" t="s">
        <v>33</v>
      </c>
      <c r="L10" s="10" t="s">
        <v>99</v>
      </c>
      <c r="M10" s="45" t="s">
        <v>29</v>
      </c>
      <c r="N10" s="43"/>
      <c r="O10" s="10" t="s">
        <v>107</v>
      </c>
      <c r="P10" s="46" t="s">
        <v>35</v>
      </c>
      <c r="Q10" s="46">
        <v>100</v>
      </c>
      <c r="R10" s="46" t="s">
        <v>31</v>
      </c>
      <c r="S10" s="43" t="s">
        <v>36</v>
      </c>
      <c r="T10" s="47">
        <v>1</v>
      </c>
      <c r="U10" s="47"/>
      <c r="V10" s="47">
        <f t="shared" ref="V10:V28" si="0">U10/T10</f>
        <v>0</v>
      </c>
      <c r="W10" s="47">
        <v>1</v>
      </c>
      <c r="X10" s="47"/>
      <c r="Y10" s="47">
        <f t="shared" ref="Y10:Y28" si="1">X10/W10</f>
        <v>0</v>
      </c>
      <c r="Z10" s="47">
        <v>1</v>
      </c>
      <c r="AA10" s="47"/>
      <c r="AB10" s="47">
        <f t="shared" ref="AB10:AB28" si="2">AA10/Z10</f>
        <v>0</v>
      </c>
      <c r="AC10" s="47">
        <v>1</v>
      </c>
      <c r="AD10" s="47"/>
      <c r="AE10" s="47">
        <f t="shared" ref="AE10:AE28" si="3">AD10/AC10</f>
        <v>0</v>
      </c>
      <c r="AF10" s="47">
        <v>1</v>
      </c>
      <c r="AG10" s="47"/>
      <c r="AH10" s="47">
        <f t="shared" ref="AH10:AH28" si="4">AG10/AF10</f>
        <v>0</v>
      </c>
      <c r="AI10" s="12">
        <v>44013</v>
      </c>
      <c r="AJ10" s="49">
        <v>45473</v>
      </c>
      <c r="AK10" s="11" t="s">
        <v>38</v>
      </c>
      <c r="AL10" s="11"/>
      <c r="AM10" s="11"/>
      <c r="AN10" s="44"/>
      <c r="AO10" s="44"/>
      <c r="AP10" s="44"/>
    </row>
    <row r="11" spans="1:237" s="2" customFormat="1" ht="54">
      <c r="B11" s="4" t="s">
        <v>26</v>
      </c>
      <c r="C11" s="4" t="s">
        <v>56</v>
      </c>
      <c r="D11" s="4" t="s">
        <v>27</v>
      </c>
      <c r="E11" s="5" t="s">
        <v>41</v>
      </c>
      <c r="F11" s="5"/>
      <c r="G11" s="5"/>
      <c r="H11" s="5"/>
      <c r="I11" s="5"/>
      <c r="J11" s="6"/>
      <c r="K11" s="5" t="s">
        <v>33</v>
      </c>
      <c r="L11" s="10" t="s">
        <v>99</v>
      </c>
      <c r="M11" s="45" t="s">
        <v>29</v>
      </c>
      <c r="N11" s="43"/>
      <c r="O11" s="10" t="s">
        <v>107</v>
      </c>
      <c r="P11" s="46" t="s">
        <v>30</v>
      </c>
      <c r="Q11" s="46">
        <v>100</v>
      </c>
      <c r="R11" s="46" t="s">
        <v>31</v>
      </c>
      <c r="S11" s="43" t="s">
        <v>34</v>
      </c>
      <c r="T11" s="47">
        <v>1</v>
      </c>
      <c r="U11" s="47"/>
      <c r="V11" s="47">
        <f t="shared" si="0"/>
        <v>0</v>
      </c>
      <c r="W11" s="47">
        <v>1</v>
      </c>
      <c r="X11" s="47"/>
      <c r="Y11" s="47">
        <f t="shared" si="1"/>
        <v>0</v>
      </c>
      <c r="Z11" s="47">
        <v>1</v>
      </c>
      <c r="AA11" s="47"/>
      <c r="AB11" s="47">
        <f t="shared" si="2"/>
        <v>0</v>
      </c>
      <c r="AC11" s="47">
        <v>1</v>
      </c>
      <c r="AD11" s="47"/>
      <c r="AE11" s="47">
        <f t="shared" si="3"/>
        <v>0</v>
      </c>
      <c r="AF11" s="47">
        <v>1</v>
      </c>
      <c r="AG11" s="47"/>
      <c r="AH11" s="47">
        <f t="shared" si="4"/>
        <v>0</v>
      </c>
      <c r="AI11" s="12">
        <v>44013</v>
      </c>
      <c r="AJ11" s="49">
        <v>45473</v>
      </c>
      <c r="AK11" s="11" t="s">
        <v>38</v>
      </c>
      <c r="AL11" s="11"/>
      <c r="AM11" s="11"/>
      <c r="AN11" s="44"/>
      <c r="AO11" s="44"/>
      <c r="AP11" s="44"/>
      <c r="AQ11" s="37"/>
      <c r="AR11" s="37"/>
    </row>
    <row r="12" spans="1:237" s="2" customFormat="1" ht="54">
      <c r="B12" s="4" t="s">
        <v>26</v>
      </c>
      <c r="C12" s="4" t="s">
        <v>56</v>
      </c>
      <c r="D12" s="4" t="s">
        <v>27</v>
      </c>
      <c r="E12" s="5" t="s">
        <v>41</v>
      </c>
      <c r="F12" s="5"/>
      <c r="G12" s="5"/>
      <c r="H12" s="5"/>
      <c r="I12" s="5"/>
      <c r="J12" s="6"/>
      <c r="K12" s="5" t="s">
        <v>33</v>
      </c>
      <c r="L12" s="10" t="s">
        <v>99</v>
      </c>
      <c r="M12" s="45" t="s">
        <v>29</v>
      </c>
      <c r="N12" s="43"/>
      <c r="O12" s="10" t="s">
        <v>107</v>
      </c>
      <c r="P12" s="46" t="s">
        <v>30</v>
      </c>
      <c r="Q12" s="46">
        <v>100</v>
      </c>
      <c r="R12" s="46" t="s">
        <v>31</v>
      </c>
      <c r="S12" s="43" t="s">
        <v>37</v>
      </c>
      <c r="T12" s="47">
        <v>1</v>
      </c>
      <c r="U12" s="47"/>
      <c r="V12" s="47">
        <f t="shared" si="0"/>
        <v>0</v>
      </c>
      <c r="W12" s="47">
        <v>1</v>
      </c>
      <c r="X12" s="47"/>
      <c r="Y12" s="47">
        <f t="shared" si="1"/>
        <v>0</v>
      </c>
      <c r="Z12" s="47">
        <v>1</v>
      </c>
      <c r="AA12" s="47"/>
      <c r="AB12" s="47">
        <f t="shared" si="2"/>
        <v>0</v>
      </c>
      <c r="AC12" s="47">
        <v>1</v>
      </c>
      <c r="AD12" s="47"/>
      <c r="AE12" s="47">
        <f t="shared" si="3"/>
        <v>0</v>
      </c>
      <c r="AF12" s="47">
        <v>1</v>
      </c>
      <c r="AG12" s="47"/>
      <c r="AH12" s="47">
        <f t="shared" si="4"/>
        <v>0</v>
      </c>
      <c r="AI12" s="12">
        <v>44013</v>
      </c>
      <c r="AJ12" s="49">
        <v>45473</v>
      </c>
      <c r="AK12" s="11" t="s">
        <v>38</v>
      </c>
      <c r="AL12" s="11"/>
      <c r="AM12" s="11"/>
      <c r="AN12" s="44"/>
      <c r="AO12" s="44"/>
      <c r="AP12" s="44"/>
      <c r="AQ12" s="37"/>
      <c r="AR12" s="37"/>
    </row>
    <row r="13" spans="1:237" s="2" customFormat="1" ht="54">
      <c r="B13" s="4" t="s">
        <v>26</v>
      </c>
      <c r="C13" s="4" t="s">
        <v>56</v>
      </c>
      <c r="D13" s="4" t="s">
        <v>27</v>
      </c>
      <c r="E13" s="5" t="s">
        <v>43</v>
      </c>
      <c r="F13" s="5"/>
      <c r="G13" s="5"/>
      <c r="H13" s="5"/>
      <c r="I13" s="5"/>
      <c r="J13" s="6"/>
      <c r="K13" s="5" t="s">
        <v>48</v>
      </c>
      <c r="L13" s="10" t="s">
        <v>100</v>
      </c>
      <c r="M13" s="5" t="s">
        <v>44</v>
      </c>
      <c r="N13" s="43"/>
      <c r="O13" s="10" t="s">
        <v>108</v>
      </c>
      <c r="P13" s="46" t="s">
        <v>45</v>
      </c>
      <c r="Q13" s="46">
        <v>12</v>
      </c>
      <c r="R13" s="46" t="s">
        <v>46</v>
      </c>
      <c r="S13" s="43" t="s">
        <v>47</v>
      </c>
      <c r="T13" s="46">
        <v>1</v>
      </c>
      <c r="U13" s="46"/>
      <c r="V13" s="47">
        <f t="shared" si="0"/>
        <v>0</v>
      </c>
      <c r="W13" s="46">
        <v>1</v>
      </c>
      <c r="X13" s="46"/>
      <c r="Y13" s="47">
        <f t="shared" si="1"/>
        <v>0</v>
      </c>
      <c r="Z13" s="46">
        <v>3</v>
      </c>
      <c r="AA13" s="46"/>
      <c r="AB13" s="47">
        <f t="shared" si="2"/>
        <v>0</v>
      </c>
      <c r="AC13" s="46">
        <v>3</v>
      </c>
      <c r="AD13" s="46"/>
      <c r="AE13" s="47">
        <f t="shared" si="3"/>
        <v>0</v>
      </c>
      <c r="AF13" s="46">
        <v>2</v>
      </c>
      <c r="AG13" s="46"/>
      <c r="AH13" s="47">
        <f t="shared" si="4"/>
        <v>0</v>
      </c>
      <c r="AI13" s="12">
        <v>44013</v>
      </c>
      <c r="AJ13" s="49">
        <v>45473</v>
      </c>
      <c r="AK13" s="11" t="s">
        <v>38</v>
      </c>
      <c r="AL13" s="11"/>
      <c r="AM13" s="11"/>
      <c r="AN13" s="5"/>
      <c r="AO13" s="5"/>
      <c r="AP13" s="5"/>
      <c r="AQ13" s="37"/>
    </row>
    <row r="14" spans="1:237" s="2" customFormat="1" ht="67.5">
      <c r="B14" s="4" t="s">
        <v>26</v>
      </c>
      <c r="C14" s="4" t="s">
        <v>56</v>
      </c>
      <c r="D14" s="4" t="s">
        <v>27</v>
      </c>
      <c r="E14" s="5" t="s">
        <v>49</v>
      </c>
      <c r="F14" s="5"/>
      <c r="G14" s="5"/>
      <c r="H14" s="5"/>
      <c r="I14" s="5"/>
      <c r="J14" s="6"/>
      <c r="K14" s="5" t="s">
        <v>48</v>
      </c>
      <c r="L14" s="10" t="s">
        <v>100</v>
      </c>
      <c r="M14" s="5" t="s">
        <v>44</v>
      </c>
      <c r="N14" s="43"/>
      <c r="O14" s="5" t="s">
        <v>108</v>
      </c>
      <c r="P14" s="46" t="s">
        <v>30</v>
      </c>
      <c r="Q14" s="46">
        <v>100</v>
      </c>
      <c r="R14" s="46" t="s">
        <v>31</v>
      </c>
      <c r="S14" s="43" t="s">
        <v>50</v>
      </c>
      <c r="T14" s="47">
        <v>0.1</v>
      </c>
      <c r="U14" s="47"/>
      <c r="V14" s="47">
        <f t="shared" si="0"/>
        <v>0</v>
      </c>
      <c r="W14" s="47">
        <v>0.1</v>
      </c>
      <c r="X14" s="47"/>
      <c r="Y14" s="47">
        <f t="shared" si="1"/>
        <v>0</v>
      </c>
      <c r="Z14" s="47">
        <v>0.25</v>
      </c>
      <c r="AA14" s="47"/>
      <c r="AB14" s="47">
        <f t="shared" si="2"/>
        <v>0</v>
      </c>
      <c r="AC14" s="47">
        <v>0.25</v>
      </c>
      <c r="AD14" s="47"/>
      <c r="AE14" s="47">
        <f t="shared" si="3"/>
        <v>0</v>
      </c>
      <c r="AF14" s="47">
        <v>0.15</v>
      </c>
      <c r="AG14" s="47"/>
      <c r="AH14" s="47">
        <f t="shared" si="4"/>
        <v>0</v>
      </c>
      <c r="AI14" s="12">
        <v>44013</v>
      </c>
      <c r="AJ14" s="49">
        <v>45473</v>
      </c>
      <c r="AK14" s="11" t="s">
        <v>38</v>
      </c>
      <c r="AL14" s="11"/>
      <c r="AM14" s="11"/>
      <c r="AN14" s="5"/>
      <c r="AO14" s="5"/>
      <c r="AP14" s="5"/>
      <c r="AQ14" s="38"/>
    </row>
    <row r="15" spans="1:237" s="2" customFormat="1" ht="54">
      <c r="B15" s="4" t="s">
        <v>26</v>
      </c>
      <c r="C15" s="4" t="s">
        <v>56</v>
      </c>
      <c r="D15" s="4" t="s">
        <v>27</v>
      </c>
      <c r="E15" s="5" t="s">
        <v>49</v>
      </c>
      <c r="F15" s="5"/>
      <c r="G15" s="5"/>
      <c r="H15" s="5"/>
      <c r="I15" s="5"/>
      <c r="J15" s="6"/>
      <c r="K15" s="5" t="s">
        <v>48</v>
      </c>
      <c r="L15" s="10" t="s">
        <v>100</v>
      </c>
      <c r="M15" s="5" t="s">
        <v>44</v>
      </c>
      <c r="N15" s="43"/>
      <c r="O15" s="5"/>
      <c r="P15" s="46" t="s">
        <v>51</v>
      </c>
      <c r="Q15" s="46">
        <v>100</v>
      </c>
      <c r="R15" s="46" t="s">
        <v>31</v>
      </c>
      <c r="S15" s="43" t="s">
        <v>52</v>
      </c>
      <c r="T15" s="47">
        <v>0.1</v>
      </c>
      <c r="U15" s="47"/>
      <c r="V15" s="47">
        <f t="shared" si="0"/>
        <v>0</v>
      </c>
      <c r="W15" s="47">
        <v>0.1</v>
      </c>
      <c r="X15" s="47"/>
      <c r="Y15" s="47">
        <f t="shared" si="1"/>
        <v>0</v>
      </c>
      <c r="Z15" s="47">
        <v>0.26</v>
      </c>
      <c r="AA15" s="47"/>
      <c r="AB15" s="47">
        <f t="shared" si="2"/>
        <v>0</v>
      </c>
      <c r="AC15" s="47">
        <v>0.26</v>
      </c>
      <c r="AD15" s="47"/>
      <c r="AE15" s="47">
        <f t="shared" si="3"/>
        <v>0</v>
      </c>
      <c r="AF15" s="47">
        <v>0.14000000000000001</v>
      </c>
      <c r="AG15" s="47"/>
      <c r="AH15" s="47">
        <f t="shared" si="4"/>
        <v>0</v>
      </c>
      <c r="AI15" s="12">
        <v>44013</v>
      </c>
      <c r="AJ15" s="49">
        <v>45473</v>
      </c>
      <c r="AK15" s="11" t="s">
        <v>38</v>
      </c>
      <c r="AL15" s="11"/>
      <c r="AM15" s="11"/>
      <c r="AN15" s="5"/>
      <c r="AO15" s="5"/>
      <c r="AP15" s="5"/>
    </row>
    <row r="16" spans="1:237" s="2" customFormat="1" ht="54">
      <c r="B16" s="4" t="s">
        <v>57</v>
      </c>
      <c r="C16" s="4" t="s">
        <v>75</v>
      </c>
      <c r="D16" s="4" t="s">
        <v>76</v>
      </c>
      <c r="E16" s="5" t="s">
        <v>58</v>
      </c>
      <c r="F16" s="5"/>
      <c r="G16" s="5"/>
      <c r="H16" s="5"/>
      <c r="I16" s="5"/>
      <c r="J16" s="6"/>
      <c r="K16" s="5" t="s">
        <v>60</v>
      </c>
      <c r="L16" s="10" t="s">
        <v>101</v>
      </c>
      <c r="M16" s="5" t="s">
        <v>59</v>
      </c>
      <c r="N16" s="43"/>
      <c r="O16" s="5"/>
      <c r="P16" s="46" t="s">
        <v>61</v>
      </c>
      <c r="Q16" s="46">
        <v>1</v>
      </c>
      <c r="R16" s="36" t="s">
        <v>62</v>
      </c>
      <c r="S16" s="43" t="s">
        <v>63</v>
      </c>
      <c r="T16" s="46">
        <v>0.5</v>
      </c>
      <c r="U16" s="46"/>
      <c r="V16" s="47">
        <f t="shared" si="0"/>
        <v>0</v>
      </c>
      <c r="W16" s="46">
        <v>0.5</v>
      </c>
      <c r="X16" s="46"/>
      <c r="Y16" s="47">
        <f t="shared" si="1"/>
        <v>0</v>
      </c>
      <c r="Z16" s="46">
        <v>0</v>
      </c>
      <c r="AA16" s="46"/>
      <c r="AB16" s="47" t="e">
        <f t="shared" si="2"/>
        <v>#DIV/0!</v>
      </c>
      <c r="AC16" s="46">
        <v>0.5</v>
      </c>
      <c r="AD16" s="46"/>
      <c r="AE16" s="47">
        <f t="shared" si="3"/>
        <v>0</v>
      </c>
      <c r="AF16" s="46">
        <v>0</v>
      </c>
      <c r="AG16" s="46"/>
      <c r="AH16" s="47" t="e">
        <f t="shared" si="4"/>
        <v>#DIV/0!</v>
      </c>
      <c r="AI16" s="12">
        <v>44013</v>
      </c>
      <c r="AJ16" s="49">
        <v>45473</v>
      </c>
      <c r="AK16" s="11" t="s">
        <v>38</v>
      </c>
      <c r="AL16" s="11"/>
      <c r="AM16" s="11"/>
      <c r="AN16" s="5"/>
      <c r="AO16" s="5"/>
      <c r="AP16" s="5"/>
    </row>
    <row r="17" spans="2:44" s="2" customFormat="1" ht="54">
      <c r="B17" s="4" t="s">
        <v>57</v>
      </c>
      <c r="C17" s="4" t="s">
        <v>75</v>
      </c>
      <c r="D17" s="4" t="s">
        <v>76</v>
      </c>
      <c r="E17" s="5" t="s">
        <v>58</v>
      </c>
      <c r="F17" s="5"/>
      <c r="G17" s="5"/>
      <c r="H17" s="5"/>
      <c r="I17" s="5"/>
      <c r="J17" s="6"/>
      <c r="K17" s="5" t="s">
        <v>60</v>
      </c>
      <c r="L17" s="10" t="s">
        <v>102</v>
      </c>
      <c r="M17" s="5" t="s">
        <v>59</v>
      </c>
      <c r="N17" s="43"/>
      <c r="O17" s="5"/>
      <c r="P17" s="46" t="s">
        <v>64</v>
      </c>
      <c r="Q17" s="46">
        <v>100</v>
      </c>
      <c r="R17" s="36" t="s">
        <v>31</v>
      </c>
      <c r="S17" s="43" t="s">
        <v>65</v>
      </c>
      <c r="T17" s="47">
        <v>1</v>
      </c>
      <c r="U17" s="47"/>
      <c r="V17" s="47">
        <f t="shared" si="0"/>
        <v>0</v>
      </c>
      <c r="W17" s="47">
        <v>1</v>
      </c>
      <c r="X17" s="47"/>
      <c r="Y17" s="47">
        <f t="shared" si="1"/>
        <v>0</v>
      </c>
      <c r="Z17" s="47">
        <v>1</v>
      </c>
      <c r="AA17" s="47"/>
      <c r="AB17" s="47">
        <f t="shared" si="2"/>
        <v>0</v>
      </c>
      <c r="AC17" s="47">
        <v>1</v>
      </c>
      <c r="AD17" s="47"/>
      <c r="AE17" s="47">
        <f t="shared" si="3"/>
        <v>0</v>
      </c>
      <c r="AF17" s="47">
        <v>1</v>
      </c>
      <c r="AG17" s="47"/>
      <c r="AH17" s="47">
        <f t="shared" si="4"/>
        <v>0</v>
      </c>
      <c r="AI17" s="12">
        <v>44013</v>
      </c>
      <c r="AJ17" s="49">
        <v>45473</v>
      </c>
      <c r="AK17" s="11" t="s">
        <v>38</v>
      </c>
      <c r="AL17" s="11"/>
      <c r="AM17" s="11"/>
      <c r="AN17" s="5"/>
      <c r="AO17" s="5"/>
      <c r="AP17" s="5"/>
      <c r="AQ17" s="39"/>
    </row>
    <row r="18" spans="2:44" s="2" customFormat="1" ht="54">
      <c r="B18" s="4" t="s">
        <v>57</v>
      </c>
      <c r="C18" s="4" t="s">
        <v>75</v>
      </c>
      <c r="D18" s="4" t="s">
        <v>76</v>
      </c>
      <c r="E18" s="5" t="s">
        <v>58</v>
      </c>
      <c r="F18" s="5"/>
      <c r="G18" s="5"/>
      <c r="H18" s="5"/>
      <c r="I18" s="5"/>
      <c r="J18" s="6"/>
      <c r="K18" s="5" t="s">
        <v>60</v>
      </c>
      <c r="L18" s="10" t="s">
        <v>102</v>
      </c>
      <c r="M18" s="5" t="s">
        <v>59</v>
      </c>
      <c r="N18" s="43"/>
      <c r="O18" s="5"/>
      <c r="P18" s="46" t="s">
        <v>66</v>
      </c>
      <c r="Q18" s="46">
        <v>100</v>
      </c>
      <c r="R18" s="36" t="s">
        <v>31</v>
      </c>
      <c r="S18" s="43" t="s">
        <v>67</v>
      </c>
      <c r="T18" s="47">
        <v>1</v>
      </c>
      <c r="U18" s="47"/>
      <c r="V18" s="47">
        <f t="shared" si="0"/>
        <v>0</v>
      </c>
      <c r="W18" s="47">
        <v>1</v>
      </c>
      <c r="X18" s="47"/>
      <c r="Y18" s="47">
        <f t="shared" si="1"/>
        <v>0</v>
      </c>
      <c r="Z18" s="47">
        <v>1</v>
      </c>
      <c r="AA18" s="47"/>
      <c r="AB18" s="47">
        <f t="shared" si="2"/>
        <v>0</v>
      </c>
      <c r="AC18" s="47">
        <v>1</v>
      </c>
      <c r="AD18" s="47"/>
      <c r="AE18" s="47">
        <f t="shared" si="3"/>
        <v>0</v>
      </c>
      <c r="AF18" s="47">
        <v>1</v>
      </c>
      <c r="AG18" s="47"/>
      <c r="AH18" s="47">
        <f t="shared" si="4"/>
        <v>0</v>
      </c>
      <c r="AI18" s="12">
        <v>44013</v>
      </c>
      <c r="AJ18" s="49">
        <v>45473</v>
      </c>
      <c r="AK18" s="11" t="s">
        <v>38</v>
      </c>
      <c r="AL18" s="11"/>
      <c r="AM18" s="11"/>
      <c r="AN18" s="5"/>
      <c r="AO18" s="5"/>
      <c r="AP18" s="5"/>
      <c r="AQ18" s="39"/>
    </row>
    <row r="19" spans="2:44" s="2" customFormat="1" ht="54">
      <c r="B19" s="4" t="s">
        <v>57</v>
      </c>
      <c r="C19" s="4" t="s">
        <v>75</v>
      </c>
      <c r="D19" s="4" t="s">
        <v>76</v>
      </c>
      <c r="E19" s="5" t="s">
        <v>58</v>
      </c>
      <c r="F19" s="5"/>
      <c r="G19" s="5"/>
      <c r="H19" s="5"/>
      <c r="I19" s="5"/>
      <c r="J19" s="6"/>
      <c r="K19" s="5" t="s">
        <v>60</v>
      </c>
      <c r="L19" s="10" t="s">
        <v>102</v>
      </c>
      <c r="M19" s="5" t="s">
        <v>59</v>
      </c>
      <c r="N19" s="43"/>
      <c r="O19" s="5"/>
      <c r="P19" s="46" t="s">
        <v>68</v>
      </c>
      <c r="Q19" s="46">
        <v>1</v>
      </c>
      <c r="R19" s="36" t="s">
        <v>69</v>
      </c>
      <c r="S19" s="43" t="s">
        <v>70</v>
      </c>
      <c r="T19" s="46">
        <v>0.1</v>
      </c>
      <c r="U19" s="46"/>
      <c r="V19" s="47">
        <f t="shared" si="0"/>
        <v>0</v>
      </c>
      <c r="W19" s="46">
        <v>0.1</v>
      </c>
      <c r="X19" s="46"/>
      <c r="Y19" s="47">
        <f t="shared" si="1"/>
        <v>0</v>
      </c>
      <c r="Z19" s="46">
        <v>0.7</v>
      </c>
      <c r="AA19" s="46"/>
      <c r="AB19" s="47">
        <f t="shared" si="2"/>
        <v>0</v>
      </c>
      <c r="AC19" s="46">
        <v>0.9</v>
      </c>
      <c r="AD19" s="46"/>
      <c r="AE19" s="47">
        <f t="shared" si="3"/>
        <v>0</v>
      </c>
      <c r="AF19" s="46">
        <v>1</v>
      </c>
      <c r="AG19" s="46"/>
      <c r="AH19" s="47">
        <f t="shared" si="4"/>
        <v>0</v>
      </c>
      <c r="AI19" s="12">
        <v>44013</v>
      </c>
      <c r="AJ19" s="49">
        <v>45473</v>
      </c>
      <c r="AK19" s="11" t="s">
        <v>38</v>
      </c>
      <c r="AL19" s="11"/>
      <c r="AM19" s="11"/>
      <c r="AN19" s="5"/>
      <c r="AO19" s="5"/>
      <c r="AP19" s="5"/>
      <c r="AQ19" s="40"/>
    </row>
    <row r="20" spans="2:44" s="2" customFormat="1" ht="54">
      <c r="B20" s="4" t="s">
        <v>57</v>
      </c>
      <c r="C20" s="4" t="s">
        <v>75</v>
      </c>
      <c r="D20" s="4" t="s">
        <v>76</v>
      </c>
      <c r="E20" s="5" t="s">
        <v>58</v>
      </c>
      <c r="F20" s="5"/>
      <c r="G20" s="5"/>
      <c r="H20" s="5"/>
      <c r="I20" s="5"/>
      <c r="J20" s="6"/>
      <c r="K20" s="5" t="s">
        <v>60</v>
      </c>
      <c r="L20" s="10" t="s">
        <v>102</v>
      </c>
      <c r="M20" s="5" t="s">
        <v>59</v>
      </c>
      <c r="N20" s="43"/>
      <c r="O20" s="5"/>
      <c r="P20" s="46" t="s">
        <v>71</v>
      </c>
      <c r="Q20" s="46">
        <v>1</v>
      </c>
      <c r="R20" s="36" t="s">
        <v>72</v>
      </c>
      <c r="S20" s="43" t="s">
        <v>73</v>
      </c>
      <c r="T20" s="46">
        <v>0.1</v>
      </c>
      <c r="U20" s="46"/>
      <c r="V20" s="47">
        <f t="shared" si="0"/>
        <v>0</v>
      </c>
      <c r="W20" s="46">
        <v>0.1</v>
      </c>
      <c r="X20" s="46"/>
      <c r="Y20" s="47">
        <f t="shared" si="1"/>
        <v>0</v>
      </c>
      <c r="Z20" s="46">
        <v>0.7</v>
      </c>
      <c r="AA20" s="46"/>
      <c r="AB20" s="47">
        <f t="shared" si="2"/>
        <v>0</v>
      </c>
      <c r="AC20" s="46">
        <v>0.9</v>
      </c>
      <c r="AD20" s="46"/>
      <c r="AE20" s="47">
        <f t="shared" si="3"/>
        <v>0</v>
      </c>
      <c r="AF20" s="46">
        <v>1</v>
      </c>
      <c r="AG20" s="46"/>
      <c r="AH20" s="47">
        <f t="shared" si="4"/>
        <v>0</v>
      </c>
      <c r="AI20" s="12">
        <v>44013</v>
      </c>
      <c r="AJ20" s="49">
        <v>45473</v>
      </c>
      <c r="AK20" s="11" t="s">
        <v>38</v>
      </c>
      <c r="AL20" s="11"/>
      <c r="AM20" s="11"/>
      <c r="AN20" s="5"/>
      <c r="AO20" s="5"/>
      <c r="AP20" s="5"/>
    </row>
    <row r="21" spans="2:44" s="2" customFormat="1" ht="81">
      <c r="B21" s="4" t="s">
        <v>57</v>
      </c>
      <c r="C21" s="4" t="s">
        <v>75</v>
      </c>
      <c r="D21" s="4" t="s">
        <v>76</v>
      </c>
      <c r="E21" s="5" t="s">
        <v>58</v>
      </c>
      <c r="F21" s="5"/>
      <c r="G21" s="5"/>
      <c r="H21" s="5"/>
      <c r="I21" s="5"/>
      <c r="J21" s="6"/>
      <c r="K21" s="5" t="s">
        <v>78</v>
      </c>
      <c r="L21" s="10" t="s">
        <v>103</v>
      </c>
      <c r="M21" s="5" t="s">
        <v>77</v>
      </c>
      <c r="N21" s="43"/>
      <c r="O21" s="5"/>
      <c r="P21" s="46" t="s">
        <v>79</v>
      </c>
      <c r="Q21" s="46">
        <v>100</v>
      </c>
      <c r="R21" s="46" t="s">
        <v>31</v>
      </c>
      <c r="S21" s="43" t="s">
        <v>80</v>
      </c>
      <c r="T21" s="47">
        <v>1</v>
      </c>
      <c r="U21" s="47"/>
      <c r="V21" s="47">
        <f t="shared" si="0"/>
        <v>0</v>
      </c>
      <c r="W21" s="47">
        <v>1</v>
      </c>
      <c r="X21" s="47"/>
      <c r="Y21" s="47">
        <f t="shared" si="1"/>
        <v>0</v>
      </c>
      <c r="Z21" s="47">
        <v>1</v>
      </c>
      <c r="AA21" s="47"/>
      <c r="AB21" s="47">
        <f t="shared" si="2"/>
        <v>0</v>
      </c>
      <c r="AC21" s="47">
        <v>1</v>
      </c>
      <c r="AD21" s="47"/>
      <c r="AE21" s="47">
        <f t="shared" si="3"/>
        <v>0</v>
      </c>
      <c r="AF21" s="47">
        <v>1</v>
      </c>
      <c r="AG21" s="47"/>
      <c r="AH21" s="47">
        <f t="shared" si="4"/>
        <v>0</v>
      </c>
      <c r="AI21" s="12">
        <v>44013</v>
      </c>
      <c r="AJ21" s="49">
        <v>45473</v>
      </c>
      <c r="AK21" s="11" t="s">
        <v>38</v>
      </c>
      <c r="AL21" s="11"/>
      <c r="AM21" s="11"/>
      <c r="AN21" s="5"/>
      <c r="AO21" s="5"/>
      <c r="AP21" s="5"/>
    </row>
    <row r="22" spans="2:44" s="2" customFormat="1" ht="81">
      <c r="B22" s="4" t="s">
        <v>57</v>
      </c>
      <c r="C22" s="4" t="s">
        <v>75</v>
      </c>
      <c r="D22" s="4" t="s">
        <v>76</v>
      </c>
      <c r="E22" s="5" t="s">
        <v>58</v>
      </c>
      <c r="F22" s="5"/>
      <c r="G22" s="5"/>
      <c r="H22" s="5"/>
      <c r="I22" s="5"/>
      <c r="J22" s="6"/>
      <c r="K22" s="5" t="s">
        <v>78</v>
      </c>
      <c r="L22" s="10" t="s">
        <v>103</v>
      </c>
      <c r="M22" s="5" t="s">
        <v>77</v>
      </c>
      <c r="N22" s="43"/>
      <c r="O22" s="5"/>
      <c r="P22" s="46" t="s">
        <v>81</v>
      </c>
      <c r="Q22" s="46">
        <v>100</v>
      </c>
      <c r="R22" s="46" t="s">
        <v>31</v>
      </c>
      <c r="S22" s="43" t="s">
        <v>82</v>
      </c>
      <c r="T22" s="47">
        <v>1</v>
      </c>
      <c r="U22" s="47"/>
      <c r="V22" s="47">
        <f t="shared" si="0"/>
        <v>0</v>
      </c>
      <c r="W22" s="47">
        <v>1</v>
      </c>
      <c r="X22" s="47"/>
      <c r="Y22" s="47">
        <f t="shared" si="1"/>
        <v>0</v>
      </c>
      <c r="Z22" s="47">
        <v>1</v>
      </c>
      <c r="AA22" s="47"/>
      <c r="AB22" s="47">
        <f t="shared" si="2"/>
        <v>0</v>
      </c>
      <c r="AC22" s="47">
        <v>1</v>
      </c>
      <c r="AD22" s="47"/>
      <c r="AE22" s="47">
        <f t="shared" si="3"/>
        <v>0</v>
      </c>
      <c r="AF22" s="47">
        <v>1</v>
      </c>
      <c r="AG22" s="47"/>
      <c r="AH22" s="47">
        <f t="shared" si="4"/>
        <v>0</v>
      </c>
      <c r="AI22" s="12">
        <v>44013</v>
      </c>
      <c r="AJ22" s="49">
        <v>45473</v>
      </c>
      <c r="AK22" s="11" t="s">
        <v>38</v>
      </c>
      <c r="AL22" s="11"/>
      <c r="AM22" s="11"/>
      <c r="AN22" s="5"/>
      <c r="AO22" s="5"/>
      <c r="AP22" s="5"/>
    </row>
    <row r="23" spans="2:44" s="2" customFormat="1" ht="81">
      <c r="B23" s="4" t="s">
        <v>57</v>
      </c>
      <c r="C23" s="4" t="s">
        <v>75</v>
      </c>
      <c r="D23" s="4" t="s">
        <v>76</v>
      </c>
      <c r="E23" s="5" t="s">
        <v>58</v>
      </c>
      <c r="F23" s="5"/>
      <c r="G23" s="5"/>
      <c r="H23" s="5"/>
      <c r="I23" s="5"/>
      <c r="J23" s="6"/>
      <c r="K23" s="5" t="s">
        <v>78</v>
      </c>
      <c r="L23" s="10" t="s">
        <v>103</v>
      </c>
      <c r="M23" s="5" t="s">
        <v>77</v>
      </c>
      <c r="N23" s="43"/>
      <c r="O23" s="5"/>
      <c r="P23" s="46" t="s">
        <v>83</v>
      </c>
      <c r="Q23" s="46">
        <v>100</v>
      </c>
      <c r="R23" s="46" t="s">
        <v>31</v>
      </c>
      <c r="S23" s="43" t="s">
        <v>84</v>
      </c>
      <c r="T23" s="47">
        <v>1</v>
      </c>
      <c r="U23" s="47"/>
      <c r="V23" s="47">
        <f t="shared" si="0"/>
        <v>0</v>
      </c>
      <c r="W23" s="47">
        <v>1</v>
      </c>
      <c r="X23" s="47"/>
      <c r="Y23" s="47">
        <f t="shared" si="1"/>
        <v>0</v>
      </c>
      <c r="Z23" s="47">
        <v>1</v>
      </c>
      <c r="AA23" s="47"/>
      <c r="AB23" s="47">
        <f t="shared" si="2"/>
        <v>0</v>
      </c>
      <c r="AC23" s="47">
        <v>1</v>
      </c>
      <c r="AD23" s="47"/>
      <c r="AE23" s="47">
        <f t="shared" si="3"/>
        <v>0</v>
      </c>
      <c r="AF23" s="47">
        <v>1</v>
      </c>
      <c r="AG23" s="47"/>
      <c r="AH23" s="47">
        <f t="shared" si="4"/>
        <v>0</v>
      </c>
      <c r="AI23" s="12">
        <v>44013</v>
      </c>
      <c r="AJ23" s="49">
        <v>45473</v>
      </c>
      <c r="AK23" s="11" t="s">
        <v>38</v>
      </c>
      <c r="AL23" s="11"/>
      <c r="AM23" s="11"/>
      <c r="AN23" s="5"/>
      <c r="AO23" s="5"/>
      <c r="AP23" s="5"/>
      <c r="AQ23" s="40"/>
      <c r="AR23" s="40"/>
    </row>
    <row r="24" spans="2:44" s="2" customFormat="1" ht="54">
      <c r="B24" s="4" t="s">
        <v>57</v>
      </c>
      <c r="C24" s="4" t="s">
        <v>75</v>
      </c>
      <c r="D24" s="4" t="s">
        <v>76</v>
      </c>
      <c r="E24" s="5" t="s">
        <v>85</v>
      </c>
      <c r="F24" s="5"/>
      <c r="G24" s="5"/>
      <c r="H24" s="5"/>
      <c r="I24" s="5"/>
      <c r="J24" s="6"/>
      <c r="K24" s="5" t="s">
        <v>86</v>
      </c>
      <c r="L24" s="10" t="s">
        <v>101</v>
      </c>
      <c r="M24" s="5" t="s">
        <v>87</v>
      </c>
      <c r="N24" s="43"/>
      <c r="O24" s="5"/>
      <c r="P24" s="46" t="s">
        <v>88</v>
      </c>
      <c r="Q24" s="46">
        <v>1</v>
      </c>
      <c r="R24" s="46" t="s">
        <v>89</v>
      </c>
      <c r="S24" s="43" t="s">
        <v>90</v>
      </c>
      <c r="T24" s="46">
        <v>1</v>
      </c>
      <c r="U24" s="46"/>
      <c r="V24" s="47">
        <f t="shared" si="0"/>
        <v>0</v>
      </c>
      <c r="W24" s="46">
        <v>1</v>
      </c>
      <c r="X24" s="46"/>
      <c r="Y24" s="47">
        <f t="shared" si="1"/>
        <v>0</v>
      </c>
      <c r="Z24" s="46">
        <v>1</v>
      </c>
      <c r="AA24" s="46"/>
      <c r="AB24" s="47">
        <f t="shared" si="2"/>
        <v>0</v>
      </c>
      <c r="AC24" s="46">
        <v>1</v>
      </c>
      <c r="AD24" s="46"/>
      <c r="AE24" s="47">
        <f t="shared" si="3"/>
        <v>0</v>
      </c>
      <c r="AF24" s="46">
        <v>1</v>
      </c>
      <c r="AG24" s="46"/>
      <c r="AH24" s="47">
        <f t="shared" si="4"/>
        <v>0</v>
      </c>
      <c r="AI24" s="12">
        <v>44013</v>
      </c>
      <c r="AJ24" s="49">
        <v>45473</v>
      </c>
      <c r="AK24" s="11" t="s">
        <v>38</v>
      </c>
      <c r="AL24" s="11"/>
      <c r="AM24" s="11"/>
      <c r="AN24" s="10"/>
      <c r="AO24" s="10"/>
      <c r="AP24" s="10"/>
    </row>
    <row r="25" spans="2:44" s="2" customFormat="1" ht="54">
      <c r="B25" s="4" t="s">
        <v>57</v>
      </c>
      <c r="C25" s="4" t="s">
        <v>75</v>
      </c>
      <c r="D25" s="4" t="s">
        <v>76</v>
      </c>
      <c r="E25" s="5" t="s">
        <v>85</v>
      </c>
      <c r="F25" s="15"/>
      <c r="G25" s="15"/>
      <c r="H25" s="5"/>
      <c r="I25" s="5"/>
      <c r="J25" s="6"/>
      <c r="K25" s="5" t="s">
        <v>86</v>
      </c>
      <c r="L25" s="10" t="s">
        <v>101</v>
      </c>
      <c r="M25" s="5" t="s">
        <v>87</v>
      </c>
      <c r="N25" s="43"/>
      <c r="O25" s="5"/>
      <c r="P25" s="46" t="s">
        <v>91</v>
      </c>
      <c r="Q25" s="46">
        <v>100</v>
      </c>
      <c r="R25" s="46" t="s">
        <v>31</v>
      </c>
      <c r="S25" s="43" t="s">
        <v>92</v>
      </c>
      <c r="T25" s="47">
        <v>0.2</v>
      </c>
      <c r="U25" s="47"/>
      <c r="V25" s="47">
        <f t="shared" si="0"/>
        <v>0</v>
      </c>
      <c r="W25" s="47">
        <v>0.2</v>
      </c>
      <c r="X25" s="47"/>
      <c r="Y25" s="47">
        <f t="shared" si="1"/>
        <v>0</v>
      </c>
      <c r="Z25" s="47">
        <v>0.2</v>
      </c>
      <c r="AA25" s="47"/>
      <c r="AB25" s="47">
        <f t="shared" si="2"/>
        <v>0</v>
      </c>
      <c r="AC25" s="47">
        <v>0.2</v>
      </c>
      <c r="AD25" s="47"/>
      <c r="AE25" s="47">
        <f t="shared" si="3"/>
        <v>0</v>
      </c>
      <c r="AF25" s="47">
        <v>0.1</v>
      </c>
      <c r="AG25" s="47"/>
      <c r="AH25" s="47">
        <f t="shared" si="4"/>
        <v>0</v>
      </c>
      <c r="AI25" s="12">
        <v>44013</v>
      </c>
      <c r="AJ25" s="49">
        <v>45473</v>
      </c>
      <c r="AK25" s="11" t="s">
        <v>38</v>
      </c>
      <c r="AL25" s="11"/>
      <c r="AM25" s="11"/>
      <c r="AN25" s="10"/>
      <c r="AO25" s="10"/>
      <c r="AP25" s="10"/>
      <c r="AQ25" s="39"/>
    </row>
    <row r="26" spans="2:44" s="2" customFormat="1" ht="54">
      <c r="B26" s="4" t="s">
        <v>57</v>
      </c>
      <c r="C26" s="4" t="s">
        <v>75</v>
      </c>
      <c r="D26" s="4" t="s">
        <v>76</v>
      </c>
      <c r="E26" s="5" t="s">
        <v>85</v>
      </c>
      <c r="F26" s="5"/>
      <c r="G26" s="5"/>
      <c r="H26" s="5"/>
      <c r="I26" s="5"/>
      <c r="J26" s="6"/>
      <c r="K26" s="5" t="s">
        <v>86</v>
      </c>
      <c r="L26" s="10" t="s">
        <v>101</v>
      </c>
      <c r="M26" s="5" t="s">
        <v>87</v>
      </c>
      <c r="N26" s="43"/>
      <c r="O26" s="5"/>
      <c r="P26" s="46" t="s">
        <v>93</v>
      </c>
      <c r="Q26" s="46">
        <v>90</v>
      </c>
      <c r="R26" s="46" t="s">
        <v>31</v>
      </c>
      <c r="S26" s="43" t="s">
        <v>94</v>
      </c>
      <c r="T26" s="47">
        <v>0.8</v>
      </c>
      <c r="U26" s="47"/>
      <c r="V26" s="47">
        <f t="shared" si="0"/>
        <v>0</v>
      </c>
      <c r="W26" s="47">
        <v>0.8</v>
      </c>
      <c r="X26" s="47"/>
      <c r="Y26" s="47">
        <f t="shared" si="1"/>
        <v>0</v>
      </c>
      <c r="Z26" s="47">
        <v>0.87</v>
      </c>
      <c r="AA26" s="47"/>
      <c r="AB26" s="47">
        <f t="shared" si="2"/>
        <v>0</v>
      </c>
      <c r="AC26" s="47">
        <v>0.89</v>
      </c>
      <c r="AD26" s="47"/>
      <c r="AE26" s="47">
        <f t="shared" si="3"/>
        <v>0</v>
      </c>
      <c r="AF26" s="47">
        <v>0.9</v>
      </c>
      <c r="AG26" s="47"/>
      <c r="AH26" s="47">
        <f t="shared" si="4"/>
        <v>0</v>
      </c>
      <c r="AI26" s="12">
        <v>44013</v>
      </c>
      <c r="AJ26" s="49">
        <v>45473</v>
      </c>
      <c r="AK26" s="11" t="s">
        <v>38</v>
      </c>
      <c r="AL26" s="11"/>
      <c r="AM26" s="11"/>
      <c r="AN26" s="10"/>
      <c r="AO26" s="10"/>
      <c r="AP26" s="10"/>
      <c r="AQ26" s="39"/>
    </row>
    <row r="27" spans="2:44" s="2" customFormat="1" ht="54">
      <c r="B27" s="4" t="s">
        <v>57</v>
      </c>
      <c r="C27" s="4" t="s">
        <v>75</v>
      </c>
      <c r="D27" s="4" t="s">
        <v>76</v>
      </c>
      <c r="E27" s="5" t="s">
        <v>85</v>
      </c>
      <c r="F27" s="5"/>
      <c r="G27" s="5"/>
      <c r="H27" s="5"/>
      <c r="I27" s="5"/>
      <c r="J27" s="6"/>
      <c r="K27" s="5" t="s">
        <v>86</v>
      </c>
      <c r="L27" s="10" t="s">
        <v>101</v>
      </c>
      <c r="M27" s="5" t="s">
        <v>87</v>
      </c>
      <c r="N27" s="43"/>
      <c r="O27" s="5"/>
      <c r="P27" s="46" t="s">
        <v>95</v>
      </c>
      <c r="Q27" s="46">
        <v>100</v>
      </c>
      <c r="R27" s="46" t="s">
        <v>31</v>
      </c>
      <c r="S27" s="43" t="s">
        <v>96</v>
      </c>
      <c r="T27" s="47">
        <v>0.8</v>
      </c>
      <c r="U27" s="47"/>
      <c r="V27" s="47">
        <f t="shared" si="0"/>
        <v>0</v>
      </c>
      <c r="W27" s="47">
        <v>0.8</v>
      </c>
      <c r="X27" s="47"/>
      <c r="Y27" s="47">
        <f t="shared" si="1"/>
        <v>0</v>
      </c>
      <c r="Z27" s="47">
        <v>0.9</v>
      </c>
      <c r="AA27" s="47"/>
      <c r="AB27" s="47">
        <f t="shared" si="2"/>
        <v>0</v>
      </c>
      <c r="AC27" s="47">
        <v>0.95</v>
      </c>
      <c r="AD27" s="47"/>
      <c r="AE27" s="47">
        <f t="shared" si="3"/>
        <v>0</v>
      </c>
      <c r="AF27" s="47">
        <v>1</v>
      </c>
      <c r="AG27" s="47"/>
      <c r="AH27" s="47">
        <f t="shared" si="4"/>
        <v>0</v>
      </c>
      <c r="AI27" s="12">
        <v>44013</v>
      </c>
      <c r="AJ27" s="49">
        <v>45473</v>
      </c>
      <c r="AK27" s="11" t="s">
        <v>38</v>
      </c>
      <c r="AL27" s="11"/>
      <c r="AM27" s="11"/>
      <c r="AN27" s="10"/>
      <c r="AO27" s="10"/>
      <c r="AP27" s="10"/>
      <c r="AQ27" s="41"/>
    </row>
    <row r="28" spans="2:44" s="2" customFormat="1" ht="81">
      <c r="B28" s="4" t="s">
        <v>57</v>
      </c>
      <c r="C28" s="4" t="s">
        <v>75</v>
      </c>
      <c r="D28" s="4" t="s">
        <v>76</v>
      </c>
      <c r="E28" s="5" t="s">
        <v>97</v>
      </c>
      <c r="F28" s="5"/>
      <c r="G28" s="5"/>
      <c r="H28" s="5"/>
      <c r="I28" s="5"/>
      <c r="J28" s="6"/>
      <c r="K28" s="5" t="s">
        <v>78</v>
      </c>
      <c r="L28" s="10" t="s">
        <v>103</v>
      </c>
      <c r="M28" s="5" t="s">
        <v>77</v>
      </c>
      <c r="N28" s="43"/>
      <c r="O28" s="5"/>
      <c r="P28" s="46" t="s">
        <v>35</v>
      </c>
      <c r="Q28" s="46">
        <v>100</v>
      </c>
      <c r="R28" s="46" t="s">
        <v>31</v>
      </c>
      <c r="S28" s="43" t="s">
        <v>98</v>
      </c>
      <c r="T28" s="47">
        <v>1</v>
      </c>
      <c r="U28" s="47"/>
      <c r="V28" s="47">
        <f t="shared" si="0"/>
        <v>0</v>
      </c>
      <c r="W28" s="47">
        <v>1</v>
      </c>
      <c r="X28" s="47"/>
      <c r="Y28" s="47">
        <f t="shared" si="1"/>
        <v>0</v>
      </c>
      <c r="Z28" s="47">
        <v>1</v>
      </c>
      <c r="AA28" s="47"/>
      <c r="AB28" s="47">
        <f t="shared" si="2"/>
        <v>0</v>
      </c>
      <c r="AC28" s="47">
        <v>1</v>
      </c>
      <c r="AD28" s="47"/>
      <c r="AE28" s="47">
        <f t="shared" si="3"/>
        <v>0</v>
      </c>
      <c r="AF28" s="47">
        <v>1</v>
      </c>
      <c r="AG28" s="47"/>
      <c r="AH28" s="47">
        <f t="shared" si="4"/>
        <v>0</v>
      </c>
      <c r="AI28" s="12">
        <v>44013</v>
      </c>
      <c r="AJ28" s="49">
        <v>45473</v>
      </c>
      <c r="AK28" s="11" t="s">
        <v>38</v>
      </c>
      <c r="AL28" s="11"/>
      <c r="AM28" s="11"/>
      <c r="AN28" s="10"/>
      <c r="AO28" s="10"/>
      <c r="AP28" s="10"/>
      <c r="AQ28" s="41"/>
    </row>
    <row r="29" spans="2:44" s="2" customFormat="1">
      <c r="B29" s="4"/>
      <c r="C29" s="4"/>
      <c r="D29" s="4"/>
      <c r="E29" s="5"/>
      <c r="F29" s="5"/>
      <c r="G29" s="5"/>
      <c r="H29" s="5"/>
      <c r="I29" s="5"/>
      <c r="J29" s="6"/>
      <c r="K29" s="5"/>
      <c r="L29" s="10"/>
      <c r="M29" s="10"/>
      <c r="N29" s="14"/>
      <c r="O29" s="5"/>
      <c r="P29" s="7"/>
      <c r="Q29" s="8"/>
      <c r="R29" s="8"/>
      <c r="S29" s="14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16"/>
      <c r="AJ29" s="12"/>
      <c r="AK29" s="11"/>
      <c r="AL29" s="11"/>
      <c r="AM29" s="11"/>
      <c r="AN29" s="10"/>
      <c r="AO29" s="10"/>
      <c r="AP29" s="10"/>
    </row>
    <row r="30" spans="2:44" s="2" customFormat="1">
      <c r="B30" s="4"/>
      <c r="C30" s="4"/>
      <c r="D30" s="4"/>
      <c r="E30" s="5"/>
      <c r="F30" s="5"/>
      <c r="G30" s="5"/>
      <c r="H30" s="5"/>
      <c r="I30" s="5"/>
      <c r="J30" s="6"/>
      <c r="K30" s="5"/>
      <c r="L30" s="10"/>
      <c r="M30" s="10"/>
      <c r="N30" s="14"/>
      <c r="O30" s="5"/>
      <c r="P30" s="7"/>
      <c r="Q30" s="8"/>
      <c r="R30" s="8"/>
      <c r="S30" s="14"/>
      <c r="T30" s="8"/>
      <c r="U30" s="8"/>
      <c r="V30" s="8"/>
      <c r="W30" s="8"/>
      <c r="X30" s="8"/>
      <c r="Y30" s="8"/>
      <c r="Z30" s="9"/>
      <c r="AA30" s="8"/>
      <c r="AB30" s="8"/>
      <c r="AC30" s="8"/>
      <c r="AD30" s="8"/>
      <c r="AE30" s="8"/>
      <c r="AF30" s="8"/>
      <c r="AG30" s="8"/>
      <c r="AH30" s="8"/>
      <c r="AI30" s="12"/>
      <c r="AJ30" s="12"/>
      <c r="AK30" s="11"/>
      <c r="AL30" s="11"/>
      <c r="AM30" s="11"/>
      <c r="AN30" s="10"/>
      <c r="AO30" s="10"/>
      <c r="AP30" s="10"/>
    </row>
    <row r="31" spans="2:44" s="3" customFormat="1">
      <c r="B31" s="4"/>
      <c r="C31" s="4"/>
      <c r="D31" s="4"/>
      <c r="E31" s="5"/>
      <c r="F31" s="5"/>
      <c r="G31" s="5"/>
      <c r="H31" s="5"/>
      <c r="I31" s="5"/>
      <c r="J31" s="32"/>
      <c r="K31" s="5"/>
      <c r="L31" s="10"/>
      <c r="M31" s="10"/>
      <c r="N31" s="14"/>
      <c r="O31" s="5"/>
      <c r="P31" s="7"/>
      <c r="Q31" s="8"/>
      <c r="R31" s="8"/>
      <c r="S31" s="14"/>
      <c r="T31" s="18"/>
      <c r="U31" s="18"/>
      <c r="V31" s="18"/>
      <c r="W31" s="18"/>
      <c r="X31" s="18"/>
      <c r="Y31" s="18"/>
      <c r="Z31" s="9"/>
      <c r="AA31" s="18"/>
      <c r="AB31" s="18"/>
      <c r="AC31" s="9"/>
      <c r="AD31" s="18"/>
      <c r="AE31" s="18"/>
      <c r="AF31" s="35"/>
      <c r="AG31" s="18"/>
      <c r="AH31" s="18"/>
      <c r="AI31" s="12"/>
      <c r="AJ31" s="12"/>
      <c r="AK31" s="11"/>
      <c r="AL31" s="11"/>
      <c r="AM31" s="11"/>
      <c r="AN31" s="10"/>
      <c r="AO31" s="10"/>
      <c r="AP31" s="10"/>
    </row>
    <row r="32" spans="2:44" s="3" customFormat="1">
      <c r="B32" s="4"/>
      <c r="C32" s="4"/>
      <c r="D32" s="4"/>
      <c r="E32" s="5"/>
      <c r="F32" s="5"/>
      <c r="G32" s="5"/>
      <c r="H32" s="5"/>
      <c r="I32" s="5"/>
      <c r="J32" s="32"/>
      <c r="K32" s="5"/>
      <c r="L32" s="10"/>
      <c r="M32" s="10"/>
      <c r="N32" s="14"/>
      <c r="O32" s="5"/>
      <c r="P32" s="7"/>
      <c r="Q32" s="8"/>
      <c r="R32" s="8"/>
      <c r="S32" s="14"/>
      <c r="T32" s="35"/>
      <c r="U32" s="35"/>
      <c r="V32" s="35"/>
      <c r="W32" s="35"/>
      <c r="X32" s="35"/>
      <c r="Y32" s="35"/>
      <c r="Z32" s="35"/>
      <c r="AA32" s="35"/>
      <c r="AB32" s="35"/>
      <c r="AC32" s="9"/>
      <c r="AD32" s="35"/>
      <c r="AE32" s="35"/>
      <c r="AF32" s="18"/>
      <c r="AG32" s="35"/>
      <c r="AH32" s="35"/>
      <c r="AI32" s="12"/>
      <c r="AJ32" s="12"/>
      <c r="AK32" s="11"/>
      <c r="AL32" s="11"/>
      <c r="AM32" s="11"/>
      <c r="AN32" s="10"/>
      <c r="AO32" s="10"/>
      <c r="AP32" s="10"/>
    </row>
    <row r="33" spans="2:44" s="2" customFormat="1">
      <c r="B33" s="4"/>
      <c r="C33" s="4"/>
      <c r="D33" s="4"/>
      <c r="E33" s="5"/>
      <c r="F33" s="5"/>
      <c r="G33" s="10"/>
      <c r="H33" s="5"/>
      <c r="I33" s="5"/>
      <c r="J33" s="6"/>
      <c r="K33" s="5"/>
      <c r="L33" s="10"/>
      <c r="M33" s="10"/>
      <c r="N33" s="14"/>
      <c r="O33" s="5"/>
      <c r="P33" s="7"/>
      <c r="Q33" s="8"/>
      <c r="R33" s="8"/>
      <c r="S33" s="14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2"/>
      <c r="AJ33" s="12"/>
      <c r="AK33" s="11"/>
      <c r="AL33" s="11"/>
      <c r="AM33" s="11"/>
      <c r="AN33" s="10"/>
      <c r="AO33" s="10"/>
      <c r="AP33" s="10"/>
      <c r="AQ33" s="42"/>
      <c r="AR33" s="42"/>
    </row>
    <row r="34" spans="2:44" s="2" customFormat="1">
      <c r="B34" s="4"/>
      <c r="C34" s="4"/>
      <c r="D34" s="4"/>
      <c r="E34" s="5"/>
      <c r="F34" s="5"/>
      <c r="G34" s="5"/>
      <c r="H34" s="5"/>
      <c r="I34" s="17"/>
      <c r="J34" s="19"/>
      <c r="K34" s="5"/>
      <c r="L34" s="10"/>
      <c r="M34" s="10"/>
      <c r="N34" s="7"/>
      <c r="O34" s="5"/>
      <c r="P34" s="7"/>
      <c r="Q34" s="8"/>
      <c r="R34" s="8"/>
      <c r="S34" s="7"/>
      <c r="T34" s="9"/>
      <c r="U34" s="13"/>
      <c r="V34" s="9"/>
      <c r="W34" s="9"/>
      <c r="X34" s="13"/>
      <c r="Y34" s="9"/>
      <c r="Z34" s="13"/>
      <c r="AA34" s="13"/>
      <c r="AB34" s="9"/>
      <c r="AC34" s="13"/>
      <c r="AD34" s="13"/>
      <c r="AE34" s="9"/>
      <c r="AF34" s="9"/>
      <c r="AG34" s="13"/>
      <c r="AH34" s="9"/>
      <c r="AI34" s="12"/>
      <c r="AJ34" s="12"/>
      <c r="AK34" s="11"/>
      <c r="AL34" s="11"/>
      <c r="AM34" s="11"/>
      <c r="AN34" s="10"/>
      <c r="AO34" s="10"/>
      <c r="AP34" s="10"/>
      <c r="AQ34" s="42"/>
    </row>
    <row r="35" spans="2:44" s="2" customFormat="1">
      <c r="B35" s="4"/>
      <c r="C35" s="4"/>
      <c r="D35" s="4"/>
      <c r="E35" s="5"/>
      <c r="F35" s="5"/>
      <c r="G35" s="5"/>
      <c r="H35" s="5"/>
      <c r="I35" s="5"/>
      <c r="J35" s="6"/>
      <c r="K35" s="5"/>
      <c r="L35" s="10"/>
      <c r="M35" s="10"/>
      <c r="N35" s="7"/>
      <c r="O35" s="5"/>
      <c r="P35" s="7"/>
      <c r="Q35" s="8"/>
      <c r="R35" s="8"/>
      <c r="S35" s="7"/>
      <c r="T35" s="9"/>
      <c r="U35" s="9"/>
      <c r="V35" s="9"/>
      <c r="W35" s="9"/>
      <c r="X35" s="9"/>
      <c r="Y35" s="9"/>
      <c r="Z35" s="9"/>
      <c r="AA35" s="9"/>
      <c r="AB35" s="9"/>
      <c r="AC35" s="185"/>
      <c r="AD35" s="186"/>
      <c r="AE35" s="186"/>
      <c r="AF35" s="187"/>
      <c r="AG35" s="9"/>
      <c r="AH35" s="9"/>
      <c r="AI35" s="12"/>
      <c r="AJ35" s="12"/>
      <c r="AK35" s="11"/>
      <c r="AL35" s="11"/>
      <c r="AM35" s="11"/>
      <c r="AN35" s="10"/>
      <c r="AO35" s="10"/>
      <c r="AP35" s="10"/>
    </row>
    <row r="36" spans="2:44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54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1"/>
      <c r="AK36" s="20"/>
      <c r="AL36" s="20"/>
      <c r="AM36" s="20"/>
      <c r="AN36" s="20"/>
      <c r="AO36" s="20"/>
      <c r="AP36" s="20"/>
    </row>
    <row r="37" spans="2:44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54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1"/>
      <c r="AK37" s="20"/>
      <c r="AL37" s="20"/>
      <c r="AM37" s="20"/>
      <c r="AN37" s="20"/>
      <c r="AO37" s="20"/>
      <c r="AP37" s="20"/>
    </row>
    <row r="38" spans="2:44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54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1"/>
      <c r="AK38" s="20"/>
      <c r="AL38" s="20"/>
      <c r="AM38" s="20"/>
      <c r="AN38" s="20"/>
      <c r="AO38" s="20"/>
      <c r="AP38" s="20"/>
    </row>
    <row r="39" spans="2:44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54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1"/>
      <c r="AK39" s="20"/>
      <c r="AL39" s="20"/>
      <c r="AM39" s="20"/>
      <c r="AN39" s="34"/>
      <c r="AO39" s="34"/>
      <c r="AP39" s="34"/>
    </row>
    <row r="40" spans="2:44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54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1"/>
      <c r="AK40" s="20"/>
      <c r="AL40" s="20"/>
      <c r="AM40" s="20"/>
      <c r="AN40" s="20"/>
      <c r="AO40" s="20"/>
      <c r="AP40" s="20"/>
    </row>
    <row r="41" spans="2:44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54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1"/>
      <c r="AK41" s="20"/>
      <c r="AL41" s="20"/>
      <c r="AM41" s="20"/>
      <c r="AN41" s="34"/>
      <c r="AO41" s="34"/>
      <c r="AP41" s="34"/>
    </row>
    <row r="42" spans="2:44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54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1"/>
      <c r="AK42" s="20"/>
      <c r="AL42" s="20"/>
      <c r="AM42" s="20"/>
      <c r="AN42" s="20"/>
      <c r="AO42" s="20"/>
      <c r="AP42" s="20"/>
    </row>
    <row r="43" spans="2:44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54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1"/>
      <c r="AK43" s="20"/>
      <c r="AL43" s="20"/>
      <c r="AM43" s="20"/>
      <c r="AN43" s="20"/>
      <c r="AO43" s="20"/>
      <c r="AP43" s="20"/>
    </row>
    <row r="44" spans="2:44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54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1"/>
      <c r="AK44" s="20"/>
      <c r="AL44" s="20"/>
      <c r="AM44" s="20"/>
      <c r="AN44" s="20"/>
      <c r="AO44" s="20"/>
      <c r="AP44" s="20"/>
    </row>
    <row r="45" spans="2:44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54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1"/>
      <c r="AK45" s="20"/>
      <c r="AL45" s="20"/>
      <c r="AM45" s="20"/>
      <c r="AN45" s="20"/>
      <c r="AO45" s="20"/>
      <c r="AP45" s="20"/>
    </row>
    <row r="46" spans="2:44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54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1"/>
      <c r="AK46" s="20"/>
      <c r="AL46" s="20"/>
      <c r="AM46" s="20"/>
      <c r="AN46" s="20"/>
      <c r="AO46" s="20"/>
      <c r="AP46" s="20"/>
    </row>
    <row r="47" spans="2:44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54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1"/>
      <c r="AK47" s="20"/>
      <c r="AL47" s="20"/>
      <c r="AM47" s="20"/>
      <c r="AN47" s="20"/>
      <c r="AO47" s="20"/>
      <c r="AP47" s="20"/>
    </row>
    <row r="48" spans="2:44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54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1"/>
      <c r="AK48" s="20"/>
      <c r="AL48" s="20"/>
      <c r="AM48" s="20"/>
      <c r="AN48" s="20"/>
      <c r="AO48" s="20"/>
      <c r="AP48" s="20"/>
    </row>
    <row r="49" spans="2:4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54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1"/>
      <c r="AK49" s="20"/>
      <c r="AL49" s="20"/>
      <c r="AM49" s="20"/>
      <c r="AN49" s="20"/>
      <c r="AO49" s="20"/>
      <c r="AP49" s="20"/>
    </row>
    <row r="50" spans="2:4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54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</sheetData>
  <mergeCells count="24">
    <mergeCell ref="N7:S7"/>
    <mergeCell ref="AC35:AF35"/>
    <mergeCell ref="AL7:AL8"/>
    <mergeCell ref="AM7:AM8"/>
    <mergeCell ref="T7:AH7"/>
    <mergeCell ref="AI7:AI8"/>
    <mergeCell ref="AJ7:AJ8"/>
    <mergeCell ref="AK7:AK8"/>
    <mergeCell ref="A1:D3"/>
    <mergeCell ref="B5:J5"/>
    <mergeCell ref="M5:AP5"/>
    <mergeCell ref="B7:B8"/>
    <mergeCell ref="C7:C8"/>
    <mergeCell ref="D7:D8"/>
    <mergeCell ref="E7:E8"/>
    <mergeCell ref="F7:F8"/>
    <mergeCell ref="G7:G8"/>
    <mergeCell ref="H7:H8"/>
    <mergeCell ref="AN7:AP7"/>
    <mergeCell ref="I7:I8"/>
    <mergeCell ref="J7:J8"/>
    <mergeCell ref="K7:K8"/>
    <mergeCell ref="L7:L8"/>
    <mergeCell ref="M7:M8"/>
  </mergeCells>
  <dataValidations count="1">
    <dataValidation allowBlank="1" showInputMessage="1" showErrorMessage="1" prompt="Incluya la fecha final de la Meta entre el 30/01/2017 y el 31/12/2017, debe ser consecuente con la programación de la meta." sqref="AI7:AJ7" xr:uid="{A8EC06F5-3D66-4522-A2AD-C6BD7E4D49D3}"/>
  </dataValidations>
  <printOptions horizontalCentered="1"/>
  <pageMargins left="0.31496062992125984" right="0.31496062992125984" top="0.35433070866141736" bottom="0.35433070866141736" header="0.31496062992125984" footer="0.31496062992125984"/>
  <pageSetup paperSize="119" scale="1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Seg_II_Trim_2024</vt:lpstr>
      <vt:lpstr>SEGUIMIENTO</vt:lpstr>
      <vt:lpstr>Seg_II_Trim_2024!Área_de_impresión</vt:lpstr>
      <vt:lpstr>SEGUIMIENTO!Área_de_impresión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Rocio Gomez Gamba</dc:creator>
  <cp:lastModifiedBy>Victor Hugo Aguilera Pineda</cp:lastModifiedBy>
  <cp:lastPrinted>2021-01-30T20:29:33Z</cp:lastPrinted>
  <dcterms:created xsi:type="dcterms:W3CDTF">2019-01-29T13:29:48Z</dcterms:created>
  <dcterms:modified xsi:type="dcterms:W3CDTF">2024-09-24T16:06:01Z</dcterms:modified>
</cp:coreProperties>
</file>