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5.1.6\evidencias seguimientos planes institucionales sgc\EVIDENCIAS PLANES 2026\Evidencias seguimiento Planes Segundo Trimestre 2026\GESTION AMBIENTAL\"/>
    </mc:Choice>
  </mc:AlternateContent>
  <xr:revisionPtr revIDLastSave="0" documentId="13_ncr:1_{8DFA549D-6887-4646-98F1-2A04D02254F0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PGA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6" i="8" l="1"/>
  <c r="W14" i="8" l="1"/>
  <c r="W13" i="8"/>
  <c r="W12" i="8"/>
  <c r="W11" i="8"/>
  <c r="W9" i="8"/>
  <c r="V9" i="8"/>
  <c r="U14" i="8"/>
  <c r="U13" i="8"/>
  <c r="U12" i="8"/>
  <c r="U9" i="8"/>
  <c r="U11" i="8"/>
  <c r="S9" i="8"/>
  <c r="S14" i="8"/>
  <c r="Q14" i="8"/>
  <c r="R14" i="8" s="1"/>
  <c r="S13" i="8"/>
  <c r="Q13" i="8"/>
  <c r="Q12" i="8"/>
  <c r="R12" i="8" s="1"/>
  <c r="S12" i="8" s="1"/>
  <c r="S10" i="8"/>
  <c r="S11" i="8"/>
  <c r="Q10" i="8"/>
  <c r="R9" i="8"/>
  <c r="R10" i="8"/>
  <c r="R11" i="8"/>
  <c r="R13" i="8"/>
  <c r="Q9" i="8"/>
  <c r="A23" i="8"/>
</calcChain>
</file>

<file path=xl/sharedStrings.xml><?xml version="1.0" encoding="utf-8"?>
<sst xmlns="http://schemas.openxmlformats.org/spreadsheetml/2006/main" count="67" uniqueCount="60">
  <si>
    <t>Seguimiento a las acciones de sostenibilidad ambiental de áreas de importancia ambiental a cargo del DADEP</t>
  </si>
  <si>
    <t>Semestral</t>
  </si>
  <si>
    <t>Objetivo Estratégico</t>
  </si>
  <si>
    <t>Planes que conforman el plan de Gestión de Información y la Tecnología</t>
  </si>
  <si>
    <t>Ponderación horizontal
%</t>
  </si>
  <si>
    <t>Recursos</t>
  </si>
  <si>
    <t>Proyecto de Inversión</t>
  </si>
  <si>
    <t>Actividades</t>
  </si>
  <si>
    <t xml:space="preserve">Productos </t>
  </si>
  <si>
    <t>Áreas Responsables</t>
  </si>
  <si>
    <t>Periodicidad de los seguimientos</t>
  </si>
  <si>
    <t>Nombre</t>
  </si>
  <si>
    <t>Ponderación%</t>
  </si>
  <si>
    <t>Fortalecer la capacidad institucional en el marco del Modelo Integrado de Planeación y Gestión, bajo los enfoques de una gestión orientada a resultados, la eficiencia en el manejo de recursos, la transparencia, el gobierno abierto y la participación de los grupos de interés.</t>
  </si>
  <si>
    <t>Innovación administrativa: Promover el análisis de problemas administrativos, aprovechando la inteligencia colectiva para la generación de valor agregado y la mejora continua en el manejo de recursos institucionales.</t>
  </si>
  <si>
    <t>PLANES  DE GESTIÓN AMBIENTAL</t>
  </si>
  <si>
    <t>Plan Institucional de Gestión Ambiental - PIGA</t>
  </si>
  <si>
    <t xml:space="preserve">Funcionamiento e Inversión </t>
  </si>
  <si>
    <t>EBI - D 7862 Fortalecimiento de la gestión y desempeño institucional del DADEP para un mejor servicio a la ciudadanía en Bogotá</t>
  </si>
  <si>
    <t>Sensibilización y educación en temas ambientales</t>
  </si>
  <si>
    <t>Recursos utilizados ambientales eficientemente</t>
  </si>
  <si>
    <t>Subdirección Administrativa, Financiera y de Control Disciplinario</t>
  </si>
  <si>
    <t>Trimestral</t>
  </si>
  <si>
    <t>Inspección y control de la infraestructura física de la entidad</t>
  </si>
  <si>
    <t>Plan de acción interno PAI- manejo adecuado de residuos solidos</t>
  </si>
  <si>
    <t xml:space="preserve">Sensibilización y educación en temas ambientales de los residuos solidos </t>
  </si>
  <si>
    <t>12 entregas adecuadas de Residuos solidos generados</t>
  </si>
  <si>
    <t>Plan de  gestión integral de residuos peligrosos RESPEL</t>
  </si>
  <si>
    <t>Sensibilización y educación en temas ambientales de los residuos solidos peligrosos</t>
  </si>
  <si>
    <t>2 entregas adecuadas de Residuos solidos peligrosos</t>
  </si>
  <si>
    <t>Plan de acción cuatrienal  ambiental PACA</t>
  </si>
  <si>
    <t xml:space="preserve"> 3 Reportes de las acciones de sostenibilidad ambiental de áreas de importancia ambiental a cargo del DADEP</t>
  </si>
  <si>
    <t xml:space="preserve">Total </t>
  </si>
  <si>
    <t>Estrategias</t>
  </si>
  <si>
    <t>Ítem</t>
  </si>
  <si>
    <t>Sensibilización y educación en temas movilidad sostenible</t>
  </si>
  <si>
    <t xml:space="preserve"> 4 seguimiento a la movilidad sostenibles de los servidores de la entidad</t>
  </si>
  <si>
    <t xml:space="preserve">Elaborado: Edda Lissete Beltran/ Profesional  PIGA </t>
  </si>
  <si>
    <t>Revisado: Claudia Suna/ Profesional Subdirección de Gestión Corporativa- SGC</t>
  </si>
  <si>
    <t xml:space="preserve"> PLAN DE GESTIÓN  DE GESTIÓN AMBIENTAL 2026</t>
  </si>
  <si>
    <t>AVANCE  PONDERADO AL  31/03/2026</t>
  </si>
  <si>
    <t xml:space="preserve">AVANCE  1er TRIMESTRE ES DE  23,5% </t>
  </si>
  <si>
    <t>Plan integral de  movilidad sostenible PIMS</t>
  </si>
  <si>
    <t>AVANCE  PONDERADO AL  30/06/2026</t>
  </si>
  <si>
    <r>
      <rPr>
        <b/>
        <sz val="10"/>
        <color rgb="FF0070C0"/>
        <rFont val="Museo sam"/>
      </rPr>
      <t>0%</t>
    </r>
    <r>
      <rPr>
        <sz val="10"/>
        <color theme="1"/>
        <rFont val="Museo sam"/>
      </rPr>
      <t xml:space="preserve"> Las actividades de información, sensibilización y seguimiento a la gestión de residuos ordinarios, están programadas en el segundo trimestre,  en el marco del Reto Separación Bogotá: Concurso distrital de aprovechamiento de residuos.</t>
    </r>
  </si>
  <si>
    <r>
      <rPr>
        <b/>
        <sz val="10"/>
        <color rgb="FF0070C0"/>
        <rFont val="Museo sam"/>
      </rPr>
      <t>5,6,</t>
    </r>
    <r>
      <rPr>
        <sz val="10"/>
        <color theme="1"/>
        <rFont val="Museo sam"/>
      </rPr>
      <t xml:space="preserve">%-  se realizó la ratificación de la firma PSCHEK como gestor autorizado para la disposición final de la totalidad de los residuos peligrosos de la entidad. </t>
    </r>
  </si>
  <si>
    <r>
      <rPr>
        <b/>
        <sz val="10"/>
        <color rgb="FF0070C0"/>
        <rFont val="Museo sam"/>
      </rPr>
      <t>7,5%</t>
    </r>
    <r>
      <rPr>
        <sz val="10"/>
        <color theme="1"/>
        <rFont val="Museo sam"/>
      </rPr>
      <t>- se realizan actividades de sensibilización en las líneas de movilidad sostenible ( transporte público, caminata, uso eficiente del carro,  bicicleta y teletrabajo).</t>
    </r>
  </si>
  <si>
    <r>
      <rPr>
        <b/>
        <sz val="10"/>
        <color rgb="FF0070C0"/>
        <rFont val="Museo sam"/>
      </rPr>
      <t>7,5%</t>
    </r>
    <r>
      <rPr>
        <sz val="10"/>
        <color theme="1"/>
        <rFont val="Museo sam"/>
      </rPr>
      <t>- se complementan las  actividades de sensibilización en las líneas de movilidad sostenible ( transporte público, caminata, uso eficiente del carro,  bicicleta y teletrabajo) realizadasen el primer trimestre.</t>
    </r>
  </si>
  <si>
    <r>
      <rPr>
        <b/>
        <sz val="10"/>
        <color rgb="FF0070C0"/>
        <rFont val="Museo sam"/>
      </rPr>
      <t>0</t>
    </r>
    <r>
      <rPr>
        <sz val="10"/>
        <color theme="1"/>
        <rFont val="Museo sam"/>
      </rPr>
      <t>%-  Los reportes PACA tienen seguimiento semestral.</t>
    </r>
  </si>
  <si>
    <r>
      <rPr>
        <b/>
        <sz val="10"/>
        <color rgb="FF0070C0"/>
        <rFont val="Museo sam"/>
      </rPr>
      <t>10,4%</t>
    </r>
    <r>
      <rPr>
        <sz val="10"/>
        <color theme="1"/>
        <rFont val="Museo sam"/>
      </rPr>
      <t>- Se realizaron las inspecciones  al 100% de los puntos eléctricos ,  luminarias  y puntos hidrosanitarios de la sedes CAD y CEP.
Adicionalmente se realizaron actividades informativas  y de sensibilización en las temáticas de uso eficiente del agua, y la energía y cambio climático.</t>
    </r>
  </si>
  <si>
    <t>Fecha: julio de  2026</t>
  </si>
  <si>
    <t>Aprobado: Claudia Sunaa/ Subdiretora de Gestion Corporativa- SGC (e)</t>
  </si>
  <si>
    <t>Monitoreo OAP</t>
  </si>
  <si>
    <t>Se valida el cumplimiento del avance tanto cualitativo como cuantitativo</t>
  </si>
  <si>
    <t>Se revisará avance durante el segundo trimestre del año en curso</t>
  </si>
  <si>
    <r>
      <rPr>
        <b/>
        <sz val="10"/>
        <color rgb="FF0070C0"/>
        <rFont val="Museo sam"/>
      </rPr>
      <t>6,6</t>
    </r>
    <r>
      <rPr>
        <sz val="10"/>
        <color theme="1"/>
        <rFont val="Museo sam"/>
      </rPr>
      <t>%-  Los reportes PACA tienen seguimiento semestral.</t>
    </r>
  </si>
  <si>
    <r>
      <rPr>
        <b/>
        <sz val="10"/>
        <color rgb="FF0070C0"/>
        <rFont val="Museo sam"/>
      </rPr>
      <t>7,1%</t>
    </r>
    <r>
      <rPr>
        <sz val="10"/>
        <color theme="1"/>
        <rFont val="Museo sam"/>
      </rPr>
      <t xml:space="preserve"> Las actividades de información, sensibilización y seguimiento a la gestión de residuos ordinarios, se realizo en el marco del Reto Separación Bogotá: Concurso distrital de aprovechamiento de residuos.</t>
    </r>
  </si>
  <si>
    <r>
      <rPr>
        <b/>
        <sz val="10"/>
        <color rgb="FF0070C0"/>
        <rFont val="Museo sam"/>
      </rPr>
      <t>19,6%</t>
    </r>
    <r>
      <rPr>
        <sz val="10"/>
        <color theme="1"/>
        <rFont val="Museo sam"/>
      </rPr>
      <t xml:space="preserve">- Se realizo la semana ambiental 2026 en coordinacion con las entidades del CAD.
Adicionalmente se realizaron actividades informativas  y de sensibilización en las temáticas de uso eficiente del agua, y la energía y cambio climático.
</t>
    </r>
  </si>
  <si>
    <r>
      <rPr>
        <b/>
        <sz val="10"/>
        <color rgb="FF0070C0"/>
        <rFont val="Museo sam"/>
      </rPr>
      <t>9,4</t>
    </r>
    <r>
      <rPr>
        <sz val="10"/>
        <color theme="1"/>
        <rFont val="Museo sam"/>
      </rPr>
      <t xml:space="preserve">%-  se realizó la entrega delosRESPEL ( Toners, luminarias y RAEE´s), a la firma PSCHEK como gestor autorizado para la disposición final de la totalidad de los residuos peligrosos de la entidad. </t>
    </r>
  </si>
  <si>
    <t xml:space="preserve">AVANCE  2do TRIMESTRE ES DE  50,2%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</si>
</sst>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useo sam"/>
    </font>
    <font>
      <sz val="11"/>
      <name val="Museo sam"/>
    </font>
    <font>
      <b/>
      <sz val="11"/>
      <color theme="1"/>
      <name val="Museo sam"/>
    </font>
    <font>
      <sz val="16"/>
      <color theme="0"/>
      <name val="Museo sam"/>
    </font>
    <font>
      <b/>
      <sz val="11"/>
      <color theme="0"/>
      <name val="Museo sam"/>
    </font>
    <font>
      <sz val="11"/>
      <name val="Calibri"/>
      <family val="2"/>
      <scheme val="minor"/>
    </font>
    <font>
      <sz val="10"/>
      <color theme="1"/>
      <name val="Museo sam"/>
    </font>
    <font>
      <b/>
      <sz val="10"/>
      <color rgb="FF0070C0"/>
      <name val="Museo sam"/>
    </font>
    <font>
      <b/>
      <sz val="10"/>
      <color theme="1"/>
      <name val="Museo sam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3" fillId="5" borderId="0" xfId="0" applyFont="1" applyFill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3" fillId="5" borderId="10" xfId="0" applyFont="1" applyFill="1" applyBorder="1"/>
    <xf numFmtId="9" fontId="3" fillId="5" borderId="10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2" fillId="0" borderId="9" xfId="0" applyFont="1" applyBorder="1"/>
    <xf numFmtId="0" fontId="2" fillId="5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3" fillId="5" borderId="1" xfId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9" fontId="2" fillId="5" borderId="2" xfId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4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vertical="center"/>
    </xf>
    <xf numFmtId="0" fontId="11" fillId="0" borderId="0" xfId="0" applyFont="1"/>
    <xf numFmtId="0" fontId="0" fillId="0" borderId="11" xfId="0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9" fontId="2" fillId="5" borderId="2" xfId="1" applyFont="1" applyFill="1" applyBorder="1" applyAlignment="1">
      <alignment horizontal="center" vertical="center" wrapText="1"/>
    </xf>
    <xf numFmtId="9" fontId="2" fillId="5" borderId="6" xfId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9" fontId="3" fillId="5" borderId="1" xfId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583885</xdr:colOff>
      <xdr:row>18</xdr:row>
      <xdr:rowOff>8283</xdr:rowOff>
    </xdr:from>
    <xdr:to>
      <xdr:col>5</xdr:col>
      <xdr:colOff>1391418</xdr:colOff>
      <xdr:row>19</xdr:row>
      <xdr:rowOff>6340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BA0B6C-15F2-40DB-A0C1-AB6CD7A1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8081" y="7851913"/>
          <a:ext cx="807533" cy="188557"/>
        </a:xfrm>
        <a:prstGeom prst="rect">
          <a:avLst/>
        </a:prstGeom>
      </xdr:spPr>
    </xdr:pic>
    <xdr:clientData/>
  </xdr:twoCellAnchor>
  <xdr:twoCellAnchor editAs="oneCell">
    <xdr:from>
      <xdr:col>6</xdr:col>
      <xdr:colOff>589259</xdr:colOff>
      <xdr:row>19</xdr:row>
      <xdr:rowOff>96863</xdr:rowOff>
    </xdr:from>
    <xdr:to>
      <xdr:col>6</xdr:col>
      <xdr:colOff>1494134</xdr:colOff>
      <xdr:row>20</xdr:row>
      <xdr:rowOff>64576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1E314C-6AB1-4311-B4D4-F4E7E307BC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9513" y="8160825"/>
          <a:ext cx="904875" cy="1614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W23"/>
  <sheetViews>
    <sheetView tabSelected="1" topLeftCell="O10" zoomScale="118" zoomScaleNormal="118" workbookViewId="0">
      <selection activeCell="S19" sqref="S19"/>
    </sheetView>
  </sheetViews>
  <sheetFormatPr baseColWidth="10" defaultRowHeight="15"/>
  <cols>
    <col min="1" max="1" width="27.7109375" customWidth="1"/>
    <col min="2" max="2" width="39.42578125" customWidth="1"/>
    <col min="4" max="4" width="25.42578125" customWidth="1"/>
    <col min="5" max="5" width="36.7109375" customWidth="1"/>
    <col min="6" max="6" width="24.42578125" customWidth="1"/>
    <col min="7" max="7" width="24.28515625" customWidth="1"/>
    <col min="8" max="8" width="48.42578125" customWidth="1"/>
    <col min="9" max="9" width="31.7109375" customWidth="1"/>
    <col min="10" max="10" width="31.42578125" customWidth="1"/>
    <col min="11" max="11" width="13" customWidth="1"/>
    <col min="12" max="12" width="23.85546875" customWidth="1"/>
    <col min="13" max="13" width="20.42578125" customWidth="1"/>
    <col min="14" max="14" width="41.7109375" customWidth="1"/>
    <col min="15" max="15" width="43.85546875" customWidth="1"/>
  </cols>
  <sheetData>
    <row r="3" spans="1:23" ht="20.25">
      <c r="A3" s="64" t="s">
        <v>39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33"/>
    </row>
    <row r="4" spans="1:23">
      <c r="A4" s="4"/>
      <c r="B4" s="5"/>
      <c r="C4" s="6"/>
      <c r="D4" s="7"/>
      <c r="E4" s="8"/>
      <c r="F4" s="8"/>
      <c r="G4" s="7"/>
      <c r="H4" s="7"/>
      <c r="I4" s="7"/>
      <c r="J4" s="7"/>
      <c r="K4" s="7"/>
      <c r="L4" s="10"/>
      <c r="M4" s="9"/>
      <c r="N4" s="9"/>
      <c r="O4" s="9"/>
    </row>
    <row r="5" spans="1:23">
      <c r="A5" s="4"/>
      <c r="B5" s="5"/>
      <c r="C5" s="6"/>
      <c r="D5" s="7"/>
      <c r="E5" s="8"/>
      <c r="F5" s="8"/>
      <c r="G5" s="7"/>
      <c r="H5" s="7"/>
      <c r="I5" s="7"/>
      <c r="J5" s="7"/>
      <c r="K5" s="7"/>
      <c r="L5" s="10"/>
      <c r="M5" s="9"/>
      <c r="N5" s="9"/>
      <c r="O5" s="9"/>
    </row>
    <row r="6" spans="1:23" s="28" customFormat="1" ht="18.75" customHeight="1">
      <c r="A6" s="65" t="s">
        <v>2</v>
      </c>
      <c r="B6" s="65" t="s">
        <v>33</v>
      </c>
      <c r="C6" s="65" t="s">
        <v>34</v>
      </c>
      <c r="D6" s="67" t="s">
        <v>3</v>
      </c>
      <c r="E6" s="68"/>
      <c r="F6" s="68" t="s">
        <v>4</v>
      </c>
      <c r="G6" s="40" t="s">
        <v>5</v>
      </c>
      <c r="H6" s="67" t="s">
        <v>6</v>
      </c>
      <c r="I6" s="40" t="s">
        <v>7</v>
      </c>
      <c r="J6" s="71" t="s">
        <v>8</v>
      </c>
      <c r="K6" s="71"/>
      <c r="L6" s="40" t="s">
        <v>9</v>
      </c>
      <c r="M6" s="40" t="s">
        <v>10</v>
      </c>
      <c r="N6" s="40" t="s">
        <v>40</v>
      </c>
      <c r="O6" s="40" t="s">
        <v>43</v>
      </c>
      <c r="P6" s="40" t="s">
        <v>52</v>
      </c>
    </row>
    <row r="7" spans="1:23" s="28" customFormat="1" ht="24.75" customHeight="1">
      <c r="A7" s="66"/>
      <c r="B7" s="66"/>
      <c r="C7" s="66"/>
      <c r="D7" s="69"/>
      <c r="E7" s="70"/>
      <c r="F7" s="70"/>
      <c r="G7" s="41"/>
      <c r="H7" s="69"/>
      <c r="I7" s="41"/>
      <c r="J7" s="29" t="s">
        <v>11</v>
      </c>
      <c r="K7" s="29" t="s">
        <v>12</v>
      </c>
      <c r="L7" s="41"/>
      <c r="M7" s="41"/>
      <c r="N7" s="41"/>
      <c r="O7" s="41"/>
      <c r="P7" s="41"/>
      <c r="Q7" s="32"/>
    </row>
    <row r="8" spans="1:23" ht="28.5">
      <c r="A8" s="58" t="s">
        <v>13</v>
      </c>
      <c r="B8" s="48" t="s">
        <v>14</v>
      </c>
      <c r="C8" s="53">
        <v>1</v>
      </c>
      <c r="D8" s="59" t="s">
        <v>15</v>
      </c>
      <c r="E8" s="60" t="s">
        <v>16</v>
      </c>
      <c r="F8" s="61">
        <v>0.4</v>
      </c>
      <c r="G8" s="47" t="s">
        <v>17</v>
      </c>
      <c r="H8" s="47" t="s">
        <v>18</v>
      </c>
      <c r="I8" s="13" t="s">
        <v>19</v>
      </c>
      <c r="J8" s="50" t="s">
        <v>20</v>
      </c>
      <c r="K8" s="52">
        <v>0.4</v>
      </c>
      <c r="L8" s="47" t="s">
        <v>21</v>
      </c>
      <c r="M8" s="53" t="s">
        <v>22</v>
      </c>
      <c r="N8" s="42" t="s">
        <v>49</v>
      </c>
      <c r="O8" s="42" t="s">
        <v>57</v>
      </c>
      <c r="P8" s="42" t="s">
        <v>53</v>
      </c>
    </row>
    <row r="9" spans="1:23" ht="78.75" customHeight="1">
      <c r="A9" s="58"/>
      <c r="B9" s="48"/>
      <c r="C9" s="53"/>
      <c r="D9" s="59"/>
      <c r="E9" s="60"/>
      <c r="F9" s="61"/>
      <c r="G9" s="48"/>
      <c r="H9" s="48"/>
      <c r="I9" s="13" t="s">
        <v>23</v>
      </c>
      <c r="J9" s="51"/>
      <c r="K9" s="52"/>
      <c r="L9" s="48"/>
      <c r="M9" s="53"/>
      <c r="N9" s="43"/>
      <c r="O9" s="43"/>
      <c r="P9" s="43"/>
      <c r="Q9">
        <f>49*40</f>
        <v>1960</v>
      </c>
      <c r="R9">
        <f>Q9*100</f>
        <v>196000</v>
      </c>
      <c r="S9">
        <f>R9/1000</f>
        <v>196</v>
      </c>
      <c r="U9" s="38">
        <f>40/100</f>
        <v>0.4</v>
      </c>
      <c r="V9" s="38">
        <f>49</f>
        <v>49</v>
      </c>
      <c r="W9" s="38">
        <f>U9*V9</f>
        <v>19.600000000000001</v>
      </c>
    </row>
    <row r="10" spans="1:23" ht="42.75">
      <c r="A10" s="58"/>
      <c r="B10" s="48"/>
      <c r="C10" s="56">
        <v>2</v>
      </c>
      <c r="D10" s="59"/>
      <c r="E10" s="62" t="s">
        <v>24</v>
      </c>
      <c r="F10" s="61">
        <v>0.15</v>
      </c>
      <c r="G10" s="48"/>
      <c r="H10" s="48"/>
      <c r="I10" s="13" t="s">
        <v>25</v>
      </c>
      <c r="J10" s="50" t="s">
        <v>26</v>
      </c>
      <c r="K10" s="54">
        <v>0.15</v>
      </c>
      <c r="L10" s="48"/>
      <c r="M10" s="56" t="s">
        <v>22</v>
      </c>
      <c r="N10" s="45" t="s">
        <v>44</v>
      </c>
      <c r="O10" s="45" t="s">
        <v>56</v>
      </c>
      <c r="P10" s="42" t="s">
        <v>53</v>
      </c>
      <c r="Q10" s="39">
        <f>47*15</f>
        <v>705</v>
      </c>
      <c r="R10" s="39">
        <f t="shared" ref="R10:R14" si="0">Q10*100</f>
        <v>70500</v>
      </c>
      <c r="S10" s="39">
        <f t="shared" ref="S10:S11" si="1">R10/10003</f>
        <v>7.0478856343097069</v>
      </c>
      <c r="T10" s="39"/>
      <c r="U10" s="38"/>
      <c r="V10" s="38"/>
      <c r="W10" s="38"/>
    </row>
    <row r="11" spans="1:23" ht="55.5" customHeight="1">
      <c r="A11" s="58"/>
      <c r="B11" s="48"/>
      <c r="C11" s="57"/>
      <c r="D11" s="59"/>
      <c r="E11" s="63"/>
      <c r="F11" s="61"/>
      <c r="G11" s="48"/>
      <c r="H11" s="48"/>
      <c r="I11" s="13" t="s">
        <v>23</v>
      </c>
      <c r="J11" s="51"/>
      <c r="K11" s="55"/>
      <c r="L11" s="48"/>
      <c r="M11" s="57"/>
      <c r="N11" s="46"/>
      <c r="O11" s="46"/>
      <c r="P11" s="43"/>
      <c r="Q11" s="39"/>
      <c r="R11" s="39">
        <f t="shared" si="0"/>
        <v>0</v>
      </c>
      <c r="S11" s="39">
        <f t="shared" si="1"/>
        <v>0</v>
      </c>
      <c r="T11" s="39"/>
      <c r="U11" s="38">
        <f>15/100</f>
        <v>0.15</v>
      </c>
      <c r="V11" s="38">
        <v>47</v>
      </c>
      <c r="W11" s="38">
        <f>U11*V11</f>
        <v>7.05</v>
      </c>
    </row>
    <row r="12" spans="1:23" ht="102.75" customHeight="1">
      <c r="A12" s="58"/>
      <c r="B12" s="48"/>
      <c r="C12" s="26">
        <v>3</v>
      </c>
      <c r="D12" s="59"/>
      <c r="E12" s="27" t="s">
        <v>27</v>
      </c>
      <c r="F12" s="19">
        <v>0.15</v>
      </c>
      <c r="G12" s="48"/>
      <c r="H12" s="48"/>
      <c r="I12" s="13" t="s">
        <v>28</v>
      </c>
      <c r="J12" s="24" t="s">
        <v>29</v>
      </c>
      <c r="K12" s="25">
        <v>0.15</v>
      </c>
      <c r="L12" s="48"/>
      <c r="M12" s="26" t="s">
        <v>22</v>
      </c>
      <c r="N12" s="36" t="s">
        <v>45</v>
      </c>
      <c r="O12" s="36" t="s">
        <v>58</v>
      </c>
      <c r="P12" s="35" t="s">
        <v>53</v>
      </c>
      <c r="Q12">
        <f>63*15</f>
        <v>945</v>
      </c>
      <c r="R12">
        <f t="shared" si="0"/>
        <v>94500</v>
      </c>
      <c r="S12">
        <f>R12/1000</f>
        <v>94.5</v>
      </c>
      <c r="U12" s="38">
        <f>15/100</f>
        <v>0.15</v>
      </c>
      <c r="V12" s="38">
        <v>63</v>
      </c>
      <c r="W12" s="38">
        <f>U12*V12</f>
        <v>9.4499999999999993</v>
      </c>
    </row>
    <row r="13" spans="1:23" ht="66.75" customHeight="1">
      <c r="A13" s="58"/>
      <c r="B13" s="48"/>
      <c r="C13" s="3">
        <v>4</v>
      </c>
      <c r="D13" s="59"/>
      <c r="E13" s="23" t="s">
        <v>42</v>
      </c>
      <c r="F13" s="19">
        <v>0.15</v>
      </c>
      <c r="G13" s="48"/>
      <c r="H13" s="48"/>
      <c r="I13" s="13" t="s">
        <v>35</v>
      </c>
      <c r="J13" s="20" t="s">
        <v>36</v>
      </c>
      <c r="K13" s="21">
        <v>0.15</v>
      </c>
      <c r="L13" s="48"/>
      <c r="M13" s="3" t="s">
        <v>22</v>
      </c>
      <c r="N13" s="35" t="s">
        <v>46</v>
      </c>
      <c r="O13" s="35" t="s">
        <v>47</v>
      </c>
      <c r="P13" s="35" t="s">
        <v>53</v>
      </c>
      <c r="Q13">
        <f>50*15</f>
        <v>750</v>
      </c>
      <c r="R13">
        <f t="shared" si="0"/>
        <v>75000</v>
      </c>
      <c r="S13">
        <f>R13/1000</f>
        <v>75</v>
      </c>
      <c r="U13" s="38">
        <f>15/100</f>
        <v>0.15</v>
      </c>
      <c r="V13" s="38">
        <v>50</v>
      </c>
      <c r="W13" s="38">
        <f>U13*V13</f>
        <v>7.5</v>
      </c>
    </row>
    <row r="14" spans="1:23" ht="89.25">
      <c r="A14" s="58"/>
      <c r="B14" s="48"/>
      <c r="C14" s="3">
        <v>5</v>
      </c>
      <c r="D14" s="59"/>
      <c r="E14" s="23" t="s">
        <v>30</v>
      </c>
      <c r="F14" s="19">
        <v>0.15</v>
      </c>
      <c r="G14" s="49"/>
      <c r="H14" s="49"/>
      <c r="I14" s="22" t="s">
        <v>0</v>
      </c>
      <c r="J14" s="22" t="s">
        <v>31</v>
      </c>
      <c r="K14" s="21">
        <v>0.15</v>
      </c>
      <c r="L14" s="49"/>
      <c r="M14" s="3" t="s">
        <v>1</v>
      </c>
      <c r="N14" s="35" t="s">
        <v>48</v>
      </c>
      <c r="O14" s="35" t="s">
        <v>55</v>
      </c>
      <c r="P14" s="35" t="s">
        <v>54</v>
      </c>
      <c r="Q14">
        <f>44*15</f>
        <v>660</v>
      </c>
      <c r="R14">
        <f t="shared" si="0"/>
        <v>66000</v>
      </c>
      <c r="S14">
        <f>R14/1000</f>
        <v>66</v>
      </c>
      <c r="U14" s="38">
        <f>15/100</f>
        <v>0.15</v>
      </c>
      <c r="V14" s="38">
        <v>44</v>
      </c>
      <c r="W14" s="38">
        <f>U14*V14</f>
        <v>6.6</v>
      </c>
    </row>
    <row r="15" spans="1:23" ht="15.75" thickBot="1">
      <c r="A15" s="14"/>
      <c r="B15" s="15"/>
      <c r="C15" s="16"/>
      <c r="D15" s="17"/>
      <c r="E15" s="11" t="s">
        <v>32</v>
      </c>
      <c r="F15" s="12">
        <v>1</v>
      </c>
      <c r="G15" s="2"/>
      <c r="H15" s="2"/>
      <c r="I15" s="2"/>
      <c r="J15" s="2"/>
      <c r="K15" s="18">
        <v>1</v>
      </c>
      <c r="L15" s="1"/>
      <c r="M15" s="1"/>
      <c r="N15" s="34" t="s">
        <v>41</v>
      </c>
      <c r="O15" s="34" t="s">
        <v>59</v>
      </c>
    </row>
    <row r="16" spans="1:23" ht="15.75" thickTop="1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1"/>
      <c r="M16" s="1"/>
      <c r="N16" s="1"/>
      <c r="O16" s="1"/>
      <c r="W16" s="38">
        <f>SUM(W9:W14)</f>
        <v>50.2</v>
      </c>
    </row>
    <row r="19" spans="1:7">
      <c r="E19" s="44" t="s">
        <v>37</v>
      </c>
      <c r="F19" s="44"/>
      <c r="G19" s="44"/>
    </row>
    <row r="20" spans="1:7">
      <c r="E20" s="37" t="s">
        <v>38</v>
      </c>
      <c r="F20" s="37"/>
      <c r="G20" s="31"/>
    </row>
    <row r="21" spans="1:7">
      <c r="E21" s="44" t="s">
        <v>51</v>
      </c>
      <c r="F21" s="44"/>
      <c r="G21" s="44"/>
    </row>
    <row r="22" spans="1:7">
      <c r="E22" s="30" t="s">
        <v>50</v>
      </c>
    </row>
    <row r="23" spans="1:7">
      <c r="A23">
        <f>64*15</f>
        <v>960</v>
      </c>
    </row>
  </sheetData>
  <mergeCells count="45">
    <mergeCell ref="A3:M3"/>
    <mergeCell ref="A6:A7"/>
    <mergeCell ref="B6:B7"/>
    <mergeCell ref="C6:C7"/>
    <mergeCell ref="D6:E7"/>
    <mergeCell ref="F6:F7"/>
    <mergeCell ref="G6:G7"/>
    <mergeCell ref="H6:H7"/>
    <mergeCell ref="I6:I7"/>
    <mergeCell ref="J6:K6"/>
    <mergeCell ref="L6:L7"/>
    <mergeCell ref="M6:M7"/>
    <mergeCell ref="N6:N7"/>
    <mergeCell ref="N10:N11"/>
    <mergeCell ref="A8:A14"/>
    <mergeCell ref="B8:B14"/>
    <mergeCell ref="D8:D14"/>
    <mergeCell ref="G8:G14"/>
    <mergeCell ref="C8:C9"/>
    <mergeCell ref="E8:E9"/>
    <mergeCell ref="F8:F9"/>
    <mergeCell ref="E10:E11"/>
    <mergeCell ref="F10:F11"/>
    <mergeCell ref="C10:C11"/>
    <mergeCell ref="M8:M9"/>
    <mergeCell ref="J8:J9"/>
    <mergeCell ref="K10:K11"/>
    <mergeCell ref="M10:M11"/>
    <mergeCell ref="N8:N9"/>
    <mergeCell ref="T10:T11"/>
    <mergeCell ref="P6:P7"/>
    <mergeCell ref="P8:P9"/>
    <mergeCell ref="P10:P11"/>
    <mergeCell ref="E21:G21"/>
    <mergeCell ref="E19:G19"/>
    <mergeCell ref="Q10:Q11"/>
    <mergeCell ref="R10:R11"/>
    <mergeCell ref="S10:S11"/>
    <mergeCell ref="O6:O7"/>
    <mergeCell ref="O8:O9"/>
    <mergeCell ref="O10:O11"/>
    <mergeCell ref="H8:H14"/>
    <mergeCell ref="L8:L14"/>
    <mergeCell ref="J10:J11"/>
    <mergeCell ref="K8:K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eddal</dc:creator>
  <cp:lastModifiedBy>Edda Lissete Beltran Roa</cp:lastModifiedBy>
  <dcterms:created xsi:type="dcterms:W3CDTF">2020-06-08T20:00:18Z</dcterms:created>
  <dcterms:modified xsi:type="dcterms:W3CDTF">2026-08-11T21:32:25Z</dcterms:modified>
</cp:coreProperties>
</file>