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V:\5. 120-24 INSTRUMENTOS DEL SGC\1.SGC\G. DOCUMENTACIÓN\SIG - SISTEMAS\3. Soporte\GT\5\"/>
    </mc:Choice>
  </mc:AlternateContent>
  <bookViews>
    <workbookView xWindow="0" yWindow="0" windowWidth="19200" windowHeight="10620" firstSheet="33" activeTab="35"/>
  </bookViews>
  <sheets>
    <sheet name="Inicio" sheetId="69" r:id="rId1"/>
    <sheet name="MENU MATRICES " sheetId="14" r:id="rId2"/>
    <sheet name="1. DESPACHO" sheetId="9" r:id="rId3"/>
    <sheet name="2. SUBDIR GESTIÓN INMOB" sheetId="18" r:id="rId4"/>
    <sheet name="3. SUBDIR GESTIÓN CORPORATIVA" sheetId="77" r:id="rId5"/>
    <sheet name="4. SUBDIR REGISTRO INMOBILIARIO" sheetId="42" r:id="rId6"/>
    <sheet name="5. OFICINA DE CONTROL INTERNO" sheetId="78" r:id="rId7"/>
    <sheet name="6. OFICINA DE LAS TECNOLOGIAS " sheetId="81" r:id="rId8"/>
    <sheet name="7. OFICINA ASESORA PLANEACIÓN" sheetId="82" r:id="rId9"/>
    <sheet name="8. OFICINA JURÍDICA" sheetId="80" r:id="rId10"/>
    <sheet name="9. OFICINA CONTROL DISCIPLIN." sheetId="79" r:id="rId11"/>
    <sheet name="10. OFICINA ASESORA COMUNICAC" sheetId="83" r:id="rId12"/>
    <sheet name="11. ASESOR" sheetId="49" r:id="rId13"/>
    <sheet name="12. P.ESP.DEFENSA SGIEP" sheetId="64" r:id="rId14"/>
    <sheet name="13. P. ESP. ADMINISTRACIÓN GIEP" sheetId="72" r:id="rId15"/>
    <sheet name="14. P.ESP. RECEP PREDIOS SRI " sheetId="65" r:id="rId16"/>
    <sheet name="15. PROFESIONAL ESPECIALIZADO" sheetId="67" r:id="rId17"/>
    <sheet name="16. PROF. RECEPCION PREDIOS SRI" sheetId="62" r:id="rId18"/>
    <sheet name="17. PROFESIONAL UNIVERSITARIO" sheetId="53" r:id="rId19"/>
    <sheet name="18. TOPOGRAFIA" sheetId="54" r:id="rId20"/>
    <sheet name="19. SECRETARIO (A) " sheetId="31" r:id="rId21"/>
    <sheet name="20.DEFENSORES SGIEP " sheetId="70" r:id="rId22"/>
    <sheet name="21. AUX SG " sheetId="60" r:id="rId23"/>
    <sheet name="22. AUX SG MANTENIM" sheetId="73" r:id="rId24"/>
    <sheet name="23. ATENCION CAD CRA 30 " sheetId="52" r:id="rId25"/>
    <sheet name="24. ARCHIVO " sheetId="57" r:id="rId26"/>
    <sheet name="25. GESTION DOCUMENTAL" sheetId="63" r:id="rId27"/>
    <sheet name="26. BODEGA COLVATEL" sheetId="45" r:id="rId28"/>
    <sheet name="27. TECNICO OPERATIVO " sheetId="50" r:id="rId29"/>
    <sheet name="28. TECNICO SISTEMAS " sheetId="58" r:id="rId30"/>
    <sheet name="29. CONDUCTOR " sheetId="51" r:id="rId31"/>
    <sheet name="30. PROVEEDOR SEGURIDAD" sheetId="47" r:id="rId32"/>
    <sheet name="31. PROVEEDOR ASEO Y CAFETERIA " sheetId="40" r:id="rId33"/>
    <sheet name="32.PROVEE MTM EQUIPOS DE COMPUT" sheetId="41" r:id="rId34"/>
    <sheet name="33. CASA DEL ESPACIO PÚBLICO" sheetId="68" r:id="rId35"/>
    <sheet name="34. VISITANTE " sheetId="38" r:id="rId36"/>
  </sheets>
  <definedNames>
    <definedName name="_xlnm._FilterDatabase" localSheetId="2" hidden="1">'1. DESPACHO'!$B$8:$AK$26</definedName>
    <definedName name="_xlnm._FilterDatabase" localSheetId="3" hidden="1">'2. SUBDIR GESTIÓN INMOB'!$B$8:$AK$24</definedName>
    <definedName name="_xlnm._FilterDatabase" localSheetId="32" hidden="1">'31. PROVEEDOR ASEO Y CAFETERIA '!$B$8:$AK$25</definedName>
    <definedName name="_xlnm._FilterDatabase" localSheetId="33" hidden="1">'32.PROVEE MTM EQUIPOS DE COMPUT'!$B$10:$AK$24</definedName>
    <definedName name="_xlnm._FilterDatabase" localSheetId="34" hidden="1">'33. CASA DEL ESPACIO PÚBLICO'!$Z$1:$Z$26</definedName>
    <definedName name="_xlnm._FilterDatabase" localSheetId="35" hidden="1">'34. VISITANTE '!$B$8:$BL$14</definedName>
    <definedName name="_xlnm._FilterDatabase" localSheetId="5" hidden="1">'4. SUBDIR REGISTRO INMOBILIARIO'!$B$8:$AK$23</definedName>
    <definedName name="_xlnm.Print_Area" localSheetId="2">'1. DESPACHO'!$A$1:$AK$27</definedName>
    <definedName name="_xlnm.Print_Area" localSheetId="12">'11. ASESOR'!$A$1:$BL$24</definedName>
    <definedName name="_xlnm.Print_Area" localSheetId="13">'12. P.ESP.DEFENSA SGIEP'!$A$1:$AK$35</definedName>
    <definedName name="_xlnm.Print_Area" localSheetId="14">'13. P. ESP. ADMINISTRACIÓN GIEP'!$A$1:$AM$24</definedName>
    <definedName name="_xlnm.Print_Area" localSheetId="15">'14. P.ESP. RECEP PREDIOS SRI '!$A$1:$AK$27</definedName>
    <definedName name="_xlnm.Print_Area" localSheetId="17">'16. PROF. RECEPCION PREDIOS SRI'!$A$1:$AK$24</definedName>
    <definedName name="_xlnm.Print_Area" localSheetId="3">'2. SUBDIR GESTIÓN INMOB'!$A$1:$AK$24</definedName>
    <definedName name="_xlnm.Print_Area" localSheetId="4">'3. SUBDIR GESTIÓN CORPORATIVA'!$A$1:$AK$24</definedName>
    <definedName name="_xlnm.Print_Area" localSheetId="32">'31. PROVEEDOR ASEO Y CAFETERIA '!$A$1:$AK$25</definedName>
    <definedName name="_xlnm.Print_Area" localSheetId="33">'32.PROVEE MTM EQUIPOS DE COMPUT'!$A$1:$AK$24</definedName>
    <definedName name="_xlnm.Print_Area" localSheetId="34">'33. CASA DEL ESPACIO PÚBLICO'!$A$1:$AK$25</definedName>
    <definedName name="_xlnm.Print_Area" localSheetId="35">'34. VISITANTE '!$A$1:$AK$14</definedName>
    <definedName name="_xlnm.Print_Area" localSheetId="5">'4. SUBDIR REGISTRO INMOBILIARIO'!$A$1:$AK$23</definedName>
    <definedName name="_xlnm.Print_Area" localSheetId="7">'6. OFICINA DE LAS TECNOLOGIAS '!$A$1:$AL$23</definedName>
    <definedName name="_xlnm.Print_Area" localSheetId="10">'9. OFICINA CONTROL DISCIPLIN.'!$A$1:$AL$25</definedName>
    <definedName name="_xlnm.Print_Titles" localSheetId="2">'1. DESPACHO'!$5:$8</definedName>
    <definedName name="_xlnm.Print_Titles" localSheetId="35">'34. VISITANTE '!$5:$8</definedName>
  </definedNames>
  <calcPr calcId="162913"/>
</workbook>
</file>

<file path=xl/calcChain.xml><?xml version="1.0" encoding="utf-8"?>
<calcChain xmlns="http://schemas.openxmlformats.org/spreadsheetml/2006/main">
  <c r="AC11" i="65" l="1"/>
  <c r="W11" i="77"/>
  <c r="O10" i="60" l="1"/>
  <c r="O11" i="60"/>
  <c r="O12" i="60"/>
  <c r="O13" i="60"/>
  <c r="O14" i="60"/>
  <c r="O15" i="60"/>
  <c r="O16" i="60"/>
  <c r="O17" i="60"/>
  <c r="O18" i="60"/>
  <c r="O19" i="60"/>
  <c r="O20" i="60"/>
  <c r="O21" i="60"/>
  <c r="O22" i="60"/>
  <c r="O23" i="60"/>
  <c r="O24" i="60"/>
  <c r="O25" i="60"/>
  <c r="O26" i="60"/>
  <c r="O27" i="60"/>
  <c r="O10" i="57"/>
  <c r="O11" i="57"/>
  <c r="O12" i="57"/>
  <c r="O13" i="57"/>
  <c r="O14" i="57"/>
  <c r="O15" i="57"/>
  <c r="O16" i="57"/>
  <c r="O17" i="57"/>
  <c r="O18" i="57"/>
  <c r="O19" i="57"/>
  <c r="O20" i="57"/>
  <c r="O21" i="57"/>
  <c r="O22" i="57"/>
  <c r="O23" i="57"/>
  <c r="O24" i="57"/>
  <c r="O25" i="57"/>
  <c r="O26" i="57"/>
  <c r="O12" i="53"/>
  <c r="O13" i="53"/>
  <c r="O14" i="53"/>
  <c r="O15" i="53"/>
  <c r="O16" i="53"/>
  <c r="O17" i="53"/>
  <c r="O18" i="53"/>
  <c r="O19" i="53"/>
  <c r="O20" i="53"/>
  <c r="O21" i="53"/>
  <c r="O22" i="53"/>
  <c r="O23" i="53"/>
  <c r="O24" i="53"/>
  <c r="O25" i="53"/>
  <c r="O10" i="31"/>
  <c r="O11" i="31"/>
  <c r="O12" i="31"/>
  <c r="O13" i="31"/>
  <c r="O14" i="31"/>
  <c r="O15" i="31"/>
  <c r="O16" i="31"/>
  <c r="O17" i="31"/>
  <c r="O18" i="31"/>
  <c r="O19" i="31"/>
  <c r="O20" i="31"/>
  <c r="O21" i="31"/>
  <c r="O22" i="31"/>
  <c r="AB23" i="68"/>
  <c r="AD23" i="68" s="1"/>
  <c r="O12" i="70"/>
  <c r="O13" i="70"/>
  <c r="O14" i="70"/>
  <c r="O15" i="70"/>
  <c r="O16" i="70"/>
  <c r="O17" i="70"/>
  <c r="O18" i="70"/>
  <c r="O19" i="70"/>
  <c r="O20" i="70"/>
  <c r="O21" i="70"/>
  <c r="O22" i="70"/>
  <c r="O23" i="70"/>
  <c r="O24" i="70"/>
  <c r="O25" i="70"/>
  <c r="O26" i="70"/>
  <c r="O27" i="70"/>
  <c r="AB25" i="50"/>
  <c r="AD25" i="50" s="1"/>
  <c r="AB26" i="50"/>
  <c r="AC26" i="50" s="1"/>
  <c r="AD28" i="50"/>
  <c r="O24" i="50"/>
  <c r="O25" i="50"/>
  <c r="O26" i="50"/>
  <c r="O27" i="50"/>
  <c r="O28" i="50"/>
  <c r="O29" i="50"/>
  <c r="O30" i="50"/>
  <c r="O31" i="50"/>
  <c r="O32" i="50"/>
  <c r="O10" i="50"/>
  <c r="O11" i="50"/>
  <c r="O12" i="50"/>
  <c r="O13" i="50"/>
  <c r="O14" i="50"/>
  <c r="O15" i="50"/>
  <c r="O16" i="50"/>
  <c r="O17" i="50"/>
  <c r="O18" i="50"/>
  <c r="O19" i="50"/>
  <c r="O20" i="50"/>
  <c r="O21" i="50"/>
  <c r="O22" i="50"/>
  <c r="O23" i="50"/>
  <c r="O10" i="58"/>
  <c r="O11" i="58"/>
  <c r="O12" i="58"/>
  <c r="O13" i="58"/>
  <c r="O14" i="58"/>
  <c r="O15" i="58"/>
  <c r="O16" i="58"/>
  <c r="O17" i="58"/>
  <c r="O18" i="58"/>
  <c r="O19" i="58"/>
  <c r="O20" i="58"/>
  <c r="O21" i="58"/>
  <c r="O22" i="58"/>
  <c r="O10" i="63"/>
  <c r="O11" i="63"/>
  <c r="O12" i="63"/>
  <c r="O13" i="63"/>
  <c r="O14" i="63"/>
  <c r="O15" i="63"/>
  <c r="O16" i="63"/>
  <c r="O17" i="63"/>
  <c r="O18" i="63"/>
  <c r="O19" i="63"/>
  <c r="O20" i="63"/>
  <c r="O21" i="63"/>
  <c r="O22" i="63"/>
  <c r="O23" i="63"/>
  <c r="O24" i="63"/>
  <c r="O27" i="53"/>
  <c r="O28" i="53"/>
  <c r="O29" i="53"/>
  <c r="O30" i="53"/>
  <c r="O31" i="53"/>
  <c r="O32" i="53"/>
  <c r="O33" i="53"/>
  <c r="O34" i="53"/>
  <c r="O35" i="53"/>
  <c r="AB32" i="50"/>
  <c r="AD32" i="50" s="1"/>
  <c r="X32" i="50"/>
  <c r="Y32" i="50" s="1"/>
  <c r="W32" i="50"/>
  <c r="AA32" i="50" s="1"/>
  <c r="AB31" i="50"/>
  <c r="AD31" i="50" s="1"/>
  <c r="X31" i="50"/>
  <c r="Y31" i="50" s="1"/>
  <c r="W31" i="50"/>
  <c r="AA31" i="50" s="1"/>
  <c r="AB30" i="50"/>
  <c r="AD30" i="50" s="1"/>
  <c r="X30" i="50"/>
  <c r="Y30" i="50" s="1"/>
  <c r="W30" i="50"/>
  <c r="AA30" i="50" s="1"/>
  <c r="AB29" i="50"/>
  <c r="AD29" i="50" s="1"/>
  <c r="X29" i="50"/>
  <c r="Y29" i="50" s="1"/>
  <c r="W29" i="50"/>
  <c r="AA29" i="50" s="1"/>
  <c r="AB28" i="50"/>
  <c r="X28" i="50"/>
  <c r="Y28" i="50" s="1"/>
  <c r="AA28" i="50"/>
  <c r="AB27" i="50"/>
  <c r="AD27" i="50" s="1"/>
  <c r="X27" i="50"/>
  <c r="Y27" i="50" s="1"/>
  <c r="W27" i="50"/>
  <c r="AA27" i="50" s="1"/>
  <c r="X26" i="50"/>
  <c r="Y26" i="50" s="1"/>
  <c r="W26" i="50"/>
  <c r="AA26" i="50" s="1"/>
  <c r="X25" i="50"/>
  <c r="Y25" i="50" s="1"/>
  <c r="W25" i="50"/>
  <c r="AB24" i="50"/>
  <c r="AD24" i="50" s="1"/>
  <c r="X24" i="50"/>
  <c r="Y24" i="50" s="1"/>
  <c r="W24" i="50"/>
  <c r="AA24" i="50" s="1"/>
  <c r="AD23" i="50"/>
  <c r="AB23" i="50"/>
  <c r="AC23" i="50" s="1"/>
  <c r="X23" i="50"/>
  <c r="Y23" i="50" s="1"/>
  <c r="W23" i="50"/>
  <c r="AA23" i="50" s="1"/>
  <c r="AB33" i="67"/>
  <c r="AD33" i="67" s="1"/>
  <c r="X33" i="67"/>
  <c r="Y33" i="67" s="1"/>
  <c r="W33" i="67"/>
  <c r="AA33" i="67" s="1"/>
  <c r="O33" i="67"/>
  <c r="AB32" i="67"/>
  <c r="AD32" i="67" s="1"/>
  <c r="X32" i="67"/>
  <c r="Y32" i="67" s="1"/>
  <c r="W32" i="67"/>
  <c r="AA32" i="67" s="1"/>
  <c r="O32" i="67"/>
  <c r="AB31" i="67"/>
  <c r="AD31" i="67" s="1"/>
  <c r="X31" i="67"/>
  <c r="Y31" i="67" s="1"/>
  <c r="W31" i="67"/>
  <c r="AA31" i="67" s="1"/>
  <c r="O31" i="67"/>
  <c r="AB30" i="67"/>
  <c r="AD30" i="67" s="1"/>
  <c r="X30" i="67"/>
  <c r="Y30" i="67" s="1"/>
  <c r="W30" i="67"/>
  <c r="AA30" i="67" s="1"/>
  <c r="O30" i="67"/>
  <c r="AB29" i="67"/>
  <c r="AD29" i="67" s="1"/>
  <c r="X29" i="67"/>
  <c r="Y29" i="67" s="1"/>
  <c r="W29" i="67"/>
  <c r="AA29" i="67" s="1"/>
  <c r="O29" i="67"/>
  <c r="AB28" i="67"/>
  <c r="AD28" i="67" s="1"/>
  <c r="X28" i="67"/>
  <c r="Y28" i="67" s="1"/>
  <c r="W28" i="67"/>
  <c r="AA28" i="67" s="1"/>
  <c r="O28" i="67"/>
  <c r="AB27" i="67"/>
  <c r="AD27" i="67" s="1"/>
  <c r="X27" i="67"/>
  <c r="Y27" i="67" s="1"/>
  <c r="W27" i="67"/>
  <c r="AA27" i="67" s="1"/>
  <c r="O27" i="67"/>
  <c r="AB26" i="67"/>
  <c r="AC26" i="67" s="1"/>
  <c r="X26" i="67"/>
  <c r="Y26" i="67" s="1"/>
  <c r="W26" i="67"/>
  <c r="AA26" i="67" s="1"/>
  <c r="O26" i="67"/>
  <c r="AB25" i="67"/>
  <c r="AD25" i="67" s="1"/>
  <c r="X25" i="67"/>
  <c r="Y25" i="67" s="1"/>
  <c r="W25" i="67"/>
  <c r="AA25" i="67" s="1"/>
  <c r="O25" i="67"/>
  <c r="AB24" i="67"/>
  <c r="AD24" i="67" s="1"/>
  <c r="X24" i="67"/>
  <c r="Y24" i="67" s="1"/>
  <c r="W24" i="67"/>
  <c r="AA24" i="67" s="1"/>
  <c r="O24" i="67"/>
  <c r="AB35" i="64"/>
  <c r="AD35" i="64" s="1"/>
  <c r="X35" i="64"/>
  <c r="Y35" i="64" s="1"/>
  <c r="W35" i="64"/>
  <c r="AA35" i="64" s="1"/>
  <c r="O35" i="64"/>
  <c r="AB34" i="64"/>
  <c r="AC34" i="64" s="1"/>
  <c r="X34" i="64"/>
  <c r="Y34" i="64" s="1"/>
  <c r="W34" i="64"/>
  <c r="AA34" i="64" s="1"/>
  <c r="O34" i="64"/>
  <c r="AB33" i="64"/>
  <c r="AD33" i="64" s="1"/>
  <c r="X33" i="64"/>
  <c r="Y33" i="64" s="1"/>
  <c r="W33" i="64"/>
  <c r="AA33" i="64" s="1"/>
  <c r="O33" i="64"/>
  <c r="AB32" i="64"/>
  <c r="AD32" i="64" s="1"/>
  <c r="X32" i="64"/>
  <c r="Y32" i="64" s="1"/>
  <c r="W32" i="64"/>
  <c r="AA32" i="64" s="1"/>
  <c r="O32" i="64"/>
  <c r="AB31" i="64"/>
  <c r="AC31" i="64" s="1"/>
  <c r="X31" i="64"/>
  <c r="Y31" i="64" s="1"/>
  <c r="W31" i="64"/>
  <c r="AA31" i="64" s="1"/>
  <c r="O31" i="64"/>
  <c r="AB30" i="64"/>
  <c r="AD30" i="64" s="1"/>
  <c r="X30" i="64"/>
  <c r="Y30" i="64" s="1"/>
  <c r="W30" i="64"/>
  <c r="AA30" i="64" s="1"/>
  <c r="O30" i="64"/>
  <c r="AB29" i="64"/>
  <c r="AD29" i="64" s="1"/>
  <c r="X29" i="64"/>
  <c r="Y29" i="64" s="1"/>
  <c r="W29" i="64"/>
  <c r="AA29" i="64" s="1"/>
  <c r="O29" i="64"/>
  <c r="AB28" i="64"/>
  <c r="AC28" i="64" s="1"/>
  <c r="X28" i="64"/>
  <c r="Y28" i="64" s="1"/>
  <c r="W28" i="64"/>
  <c r="AA28" i="64" s="1"/>
  <c r="O28" i="64"/>
  <c r="AB27" i="64"/>
  <c r="AD27" i="64" s="1"/>
  <c r="X27" i="64"/>
  <c r="Y27" i="64" s="1"/>
  <c r="W27" i="64"/>
  <c r="AA27" i="64" s="1"/>
  <c r="O27" i="64"/>
  <c r="AB26" i="64"/>
  <c r="AD26" i="64" s="1"/>
  <c r="X26" i="64"/>
  <c r="Y26" i="64" s="1"/>
  <c r="W26" i="64"/>
  <c r="AA26" i="64" s="1"/>
  <c r="O26" i="64"/>
  <c r="O10" i="79"/>
  <c r="O11" i="79"/>
  <c r="O12" i="79"/>
  <c r="O13" i="79"/>
  <c r="O14" i="79"/>
  <c r="O15" i="79"/>
  <c r="O16" i="79"/>
  <c r="O17" i="79"/>
  <c r="O18" i="79"/>
  <c r="O19" i="79"/>
  <c r="O20" i="79"/>
  <c r="O21" i="79"/>
  <c r="O22" i="79"/>
  <c r="O23" i="79"/>
  <c r="O9" i="18"/>
  <c r="W9" i="18"/>
  <c r="AA9" i="18" s="1"/>
  <c r="X9" i="18"/>
  <c r="Y9" i="18" s="1"/>
  <c r="AB9" i="18"/>
  <c r="AC9" i="18" s="1"/>
  <c r="O10" i="18"/>
  <c r="W10" i="18"/>
  <c r="AA10" i="18" s="1"/>
  <c r="X10" i="18"/>
  <c r="Y10" i="18" s="1"/>
  <c r="AB10" i="18"/>
  <c r="AD10" i="18" s="1"/>
  <c r="O11" i="18"/>
  <c r="W11" i="18"/>
  <c r="AA11" i="18" s="1"/>
  <c r="X11" i="18"/>
  <c r="Y11" i="18" s="1"/>
  <c r="AB11" i="18"/>
  <c r="AC11" i="18" s="1"/>
  <c r="O12" i="18"/>
  <c r="W12" i="18"/>
  <c r="AA12" i="18" s="1"/>
  <c r="X12" i="18"/>
  <c r="Y12" i="18" s="1"/>
  <c r="AB12" i="18"/>
  <c r="AD12" i="18" s="1"/>
  <c r="O13" i="18"/>
  <c r="W13" i="18"/>
  <c r="AA13" i="18" s="1"/>
  <c r="X13" i="18"/>
  <c r="Y13" i="18" s="1"/>
  <c r="AB13" i="18"/>
  <c r="AD13" i="18" s="1"/>
  <c r="O14" i="18"/>
  <c r="W14" i="18"/>
  <c r="AA14" i="18" s="1"/>
  <c r="X14" i="18"/>
  <c r="Y14" i="18" s="1"/>
  <c r="AB14" i="18"/>
  <c r="AC14" i="18" s="1"/>
  <c r="O15" i="18"/>
  <c r="W15" i="18"/>
  <c r="AA15" i="18" s="1"/>
  <c r="X15" i="18"/>
  <c r="Y15" i="18" s="1"/>
  <c r="AB15" i="18"/>
  <c r="AD15" i="18" s="1"/>
  <c r="O16" i="18"/>
  <c r="W16" i="18"/>
  <c r="AA16" i="18" s="1"/>
  <c r="X16" i="18"/>
  <c r="Y16" i="18" s="1"/>
  <c r="AB16" i="18"/>
  <c r="AD16" i="18" s="1"/>
  <c r="O17" i="18"/>
  <c r="W17" i="18"/>
  <c r="AA17" i="18" s="1"/>
  <c r="X17" i="18"/>
  <c r="Y17" i="18" s="1"/>
  <c r="AB17" i="18"/>
  <c r="AC17" i="18" s="1"/>
  <c r="O18" i="18"/>
  <c r="W18" i="18"/>
  <c r="AA18" i="18" s="1"/>
  <c r="X18" i="18"/>
  <c r="Y18" i="18" s="1"/>
  <c r="AB18" i="18"/>
  <c r="AD18" i="18" s="1"/>
  <c r="O19" i="18"/>
  <c r="W19" i="18"/>
  <c r="AA19" i="18" s="1"/>
  <c r="X19" i="18"/>
  <c r="Y19" i="18" s="1"/>
  <c r="AB19" i="18"/>
  <c r="AD19" i="18" s="1"/>
  <c r="O20" i="18"/>
  <c r="W20" i="18"/>
  <c r="AA20" i="18" s="1"/>
  <c r="X20" i="18"/>
  <c r="Y20" i="18" s="1"/>
  <c r="AB20" i="18"/>
  <c r="AC20" i="18" s="1"/>
  <c r="O21" i="18"/>
  <c r="W21" i="18"/>
  <c r="AA21" i="18" s="1"/>
  <c r="X21" i="18"/>
  <c r="Y21" i="18" s="1"/>
  <c r="AB21" i="18"/>
  <c r="AD21" i="18" s="1"/>
  <c r="O22" i="18"/>
  <c r="W22" i="18"/>
  <c r="AA22" i="18" s="1"/>
  <c r="X22" i="18"/>
  <c r="Y22" i="18" s="1"/>
  <c r="AB22" i="18"/>
  <c r="AD22" i="18" s="1"/>
  <c r="O23" i="18"/>
  <c r="W23" i="18"/>
  <c r="AA23" i="18" s="1"/>
  <c r="X23" i="18"/>
  <c r="Y23" i="18" s="1"/>
  <c r="AB23" i="18"/>
  <c r="AC23" i="18" s="1"/>
  <c r="O24" i="18"/>
  <c r="W24" i="18"/>
  <c r="AA24" i="18" s="1"/>
  <c r="X24" i="18"/>
  <c r="Y24" i="18" s="1"/>
  <c r="AB24" i="18"/>
  <c r="AD24" i="18" s="1"/>
  <c r="AB35" i="53"/>
  <c r="AD35" i="53" s="1"/>
  <c r="X35" i="53"/>
  <c r="Y35" i="53" s="1"/>
  <c r="W35" i="53"/>
  <c r="AA35" i="53" s="1"/>
  <c r="AB34" i="53"/>
  <c r="AC34" i="53" s="1"/>
  <c r="X34" i="53"/>
  <c r="Y34" i="53" s="1"/>
  <c r="W34" i="53"/>
  <c r="AA34" i="53" s="1"/>
  <c r="AB33" i="53"/>
  <c r="AD33" i="53" s="1"/>
  <c r="X33" i="53"/>
  <c r="Y33" i="53" s="1"/>
  <c r="W33" i="53"/>
  <c r="AA33" i="53" s="1"/>
  <c r="AD32" i="53"/>
  <c r="AC32" i="53"/>
  <c r="AB32" i="53"/>
  <c r="X32" i="53"/>
  <c r="Y32" i="53" s="1"/>
  <c r="W32" i="53"/>
  <c r="AA32" i="53" s="1"/>
  <c r="AB31" i="53"/>
  <c r="AD31" i="53" s="1"/>
  <c r="X31" i="53"/>
  <c r="Y31" i="53" s="1"/>
  <c r="W31" i="53"/>
  <c r="AA31" i="53" s="1"/>
  <c r="AB30" i="53"/>
  <c r="AC30" i="53" s="1"/>
  <c r="X30" i="53"/>
  <c r="Y30" i="53" s="1"/>
  <c r="W30" i="53"/>
  <c r="AA30" i="53" s="1"/>
  <c r="AD29" i="53"/>
  <c r="AC29" i="53"/>
  <c r="AB29" i="53"/>
  <c r="X29" i="53"/>
  <c r="Y29" i="53" s="1"/>
  <c r="W29" i="53"/>
  <c r="AA29" i="53" s="1"/>
  <c r="AB28" i="53"/>
  <c r="AC28" i="53" s="1"/>
  <c r="X28" i="53"/>
  <c r="Y28" i="53" s="1"/>
  <c r="W28" i="53"/>
  <c r="AA28" i="53" s="1"/>
  <c r="AB27" i="53"/>
  <c r="AD27" i="53" s="1"/>
  <c r="X27" i="53"/>
  <c r="Y27" i="53" s="1"/>
  <c r="W27" i="53"/>
  <c r="AA27" i="53" s="1"/>
  <c r="AD26" i="53"/>
  <c r="AC26" i="53"/>
  <c r="AB26" i="53"/>
  <c r="X26" i="53"/>
  <c r="Y26" i="53" s="1"/>
  <c r="W26" i="53"/>
  <c r="AA26" i="53" s="1"/>
  <c r="O26" i="53"/>
  <c r="O10" i="45"/>
  <c r="O11" i="45"/>
  <c r="O12" i="45"/>
  <c r="O13" i="45"/>
  <c r="O14" i="45"/>
  <c r="O15" i="45"/>
  <c r="O16" i="45"/>
  <c r="O17" i="45"/>
  <c r="O18" i="45"/>
  <c r="O19" i="45"/>
  <c r="O20" i="45"/>
  <c r="O21" i="45"/>
  <c r="O22" i="45"/>
  <c r="O23" i="45"/>
  <c r="O24" i="45"/>
  <c r="O25" i="45"/>
  <c r="O10" i="68"/>
  <c r="O11" i="68"/>
  <c r="O12" i="68"/>
  <c r="O13" i="68"/>
  <c r="O14" i="68"/>
  <c r="O15" i="68"/>
  <c r="O16" i="68"/>
  <c r="O17" i="68"/>
  <c r="O18" i="68"/>
  <c r="O19" i="68"/>
  <c r="O20" i="68"/>
  <c r="O21" i="68"/>
  <c r="O22" i="68"/>
  <c r="O23" i="68"/>
  <c r="O24" i="68"/>
  <c r="O25" i="68"/>
  <c r="AD31" i="64" l="1"/>
  <c r="AC23" i="68"/>
  <c r="AC27" i="50"/>
  <c r="AC30" i="50"/>
  <c r="AC24" i="50"/>
  <c r="AD26" i="50"/>
  <c r="AC25" i="50"/>
  <c r="AC28" i="50"/>
  <c r="AC31" i="50"/>
  <c r="AC29" i="50"/>
  <c r="AC32" i="50"/>
  <c r="AC29" i="67"/>
  <c r="AC32" i="67"/>
  <c r="AD26" i="67"/>
  <c r="AC28" i="67"/>
  <c r="AC31" i="67"/>
  <c r="AC25" i="67"/>
  <c r="AC24" i="67"/>
  <c r="AC27" i="67"/>
  <c r="AC30" i="67"/>
  <c r="AC33" i="67"/>
  <c r="AC26" i="64"/>
  <c r="AC29" i="64"/>
  <c r="AD28" i="64"/>
  <c r="AD34" i="64"/>
  <c r="AC27" i="64"/>
  <c r="AC30" i="64"/>
  <c r="AC33" i="64"/>
  <c r="AC35" i="64"/>
  <c r="AC32" i="64"/>
  <c r="AD20" i="18"/>
  <c r="AD23" i="18"/>
  <c r="AC12" i="18"/>
  <c r="AC18" i="18"/>
  <c r="AC22" i="18"/>
  <c r="AD14" i="18"/>
  <c r="AC21" i="18"/>
  <c r="AD11" i="18"/>
  <c r="AC13" i="18"/>
  <c r="AC10" i="18"/>
  <c r="AC16" i="18"/>
  <c r="AC24" i="18"/>
  <c r="AD17" i="18"/>
  <c r="AC15" i="18"/>
  <c r="AC19" i="18"/>
  <c r="AD9" i="18"/>
  <c r="AC31" i="53"/>
  <c r="AD28" i="53"/>
  <c r="AD34" i="53"/>
  <c r="AC27" i="53"/>
  <c r="AC33" i="53"/>
  <c r="AD30" i="53"/>
  <c r="AC35" i="53"/>
  <c r="AB35" i="54"/>
  <c r="AD35" i="54" s="1"/>
  <c r="X35" i="54"/>
  <c r="Y35" i="54" s="1"/>
  <c r="W35" i="54"/>
  <c r="AA35" i="54" s="1"/>
  <c r="AB34" i="54"/>
  <c r="AC34" i="54" s="1"/>
  <c r="X34" i="54"/>
  <c r="Y34" i="54" s="1"/>
  <c r="W34" i="54"/>
  <c r="AA34" i="54" s="1"/>
  <c r="AB33" i="54"/>
  <c r="AD33" i="54" s="1"/>
  <c r="X33" i="54"/>
  <c r="Y33" i="54" s="1"/>
  <c r="W33" i="54"/>
  <c r="AA33" i="54" s="1"/>
  <c r="AB32" i="54"/>
  <c r="AD32" i="54" s="1"/>
  <c r="X32" i="54"/>
  <c r="Y32" i="54" s="1"/>
  <c r="W32" i="54"/>
  <c r="AA32" i="54" s="1"/>
  <c r="AB31" i="54"/>
  <c r="AD31" i="54" s="1"/>
  <c r="X31" i="54"/>
  <c r="Y31" i="54" s="1"/>
  <c r="W31" i="54"/>
  <c r="AA31" i="54" s="1"/>
  <c r="AB30" i="54"/>
  <c r="AC30" i="54" s="1"/>
  <c r="X30" i="54"/>
  <c r="Y30" i="54" s="1"/>
  <c r="W30" i="54"/>
  <c r="AA30" i="54" s="1"/>
  <c r="AB29" i="54"/>
  <c r="AD29" i="54" s="1"/>
  <c r="AA29" i="54"/>
  <c r="X29" i="54"/>
  <c r="Y29" i="54" s="1"/>
  <c r="W29" i="54"/>
  <c r="AB28" i="54"/>
  <c r="AD28" i="54" s="1"/>
  <c r="X28" i="54"/>
  <c r="Y28" i="54" s="1"/>
  <c r="W28" i="54"/>
  <c r="AA28" i="54" s="1"/>
  <c r="AB27" i="54"/>
  <c r="AD27" i="54" s="1"/>
  <c r="X27" i="54"/>
  <c r="Y27" i="54" s="1"/>
  <c r="W27" i="54"/>
  <c r="AA27" i="54" s="1"/>
  <c r="AB26" i="54"/>
  <c r="AC26" i="54" s="1"/>
  <c r="X26" i="54"/>
  <c r="Y26" i="54" s="1"/>
  <c r="W26" i="54"/>
  <c r="AA26" i="54" s="1"/>
  <c r="AD26" i="54" l="1"/>
  <c r="AC31" i="54"/>
  <c r="AD30" i="54"/>
  <c r="AC27" i="54"/>
  <c r="AC33" i="54"/>
  <c r="AC29" i="54"/>
  <c r="AD34" i="54"/>
  <c r="AC28" i="54"/>
  <c r="AC32" i="54"/>
  <c r="AC35" i="54"/>
  <c r="AB24" i="83"/>
  <c r="AD24" i="83" s="1"/>
  <c r="X24" i="83"/>
  <c r="Y24" i="83" s="1"/>
  <c r="W24" i="83"/>
  <c r="AA24" i="83" s="1"/>
  <c r="O24" i="83"/>
  <c r="AB23" i="83"/>
  <c r="AD23" i="83" s="1"/>
  <c r="X23" i="83"/>
  <c r="Y23" i="83" s="1"/>
  <c r="W23" i="83"/>
  <c r="AA23" i="83" s="1"/>
  <c r="O23" i="83"/>
  <c r="AB22" i="83"/>
  <c r="AD22" i="83" s="1"/>
  <c r="X22" i="83"/>
  <c r="Y22" i="83" s="1"/>
  <c r="W22" i="83"/>
  <c r="AA22" i="83" s="1"/>
  <c r="O22" i="83"/>
  <c r="AB21" i="83"/>
  <c r="AD21" i="83" s="1"/>
  <c r="X21" i="83"/>
  <c r="Y21" i="83" s="1"/>
  <c r="W21" i="83"/>
  <c r="AA21" i="83" s="1"/>
  <c r="O21" i="83"/>
  <c r="AB20" i="83"/>
  <c r="AD20" i="83" s="1"/>
  <c r="X20" i="83"/>
  <c r="Y20" i="83" s="1"/>
  <c r="W20" i="83"/>
  <c r="AA20" i="83" s="1"/>
  <c r="O20" i="83"/>
  <c r="AB19" i="83"/>
  <c r="AD19" i="83" s="1"/>
  <c r="AA19" i="83"/>
  <c r="X19" i="83"/>
  <c r="Y19" i="83" s="1"/>
  <c r="W19" i="83"/>
  <c r="O19" i="83"/>
  <c r="AB18" i="83"/>
  <c r="AD18" i="83" s="1"/>
  <c r="X18" i="83"/>
  <c r="Y18" i="83" s="1"/>
  <c r="W18" i="83"/>
  <c r="AA18" i="83" s="1"/>
  <c r="O18" i="83"/>
  <c r="AB17" i="83"/>
  <c r="AD17" i="83" s="1"/>
  <c r="X17" i="83"/>
  <c r="Y17" i="83" s="1"/>
  <c r="W17" i="83"/>
  <c r="AA17" i="83" s="1"/>
  <c r="O17" i="83"/>
  <c r="AB16" i="83"/>
  <c r="AD16" i="83" s="1"/>
  <c r="X16" i="83"/>
  <c r="Y16" i="83" s="1"/>
  <c r="W16" i="83"/>
  <c r="AA16" i="83" s="1"/>
  <c r="AB15" i="83"/>
  <c r="AC15" i="83" s="1"/>
  <c r="X15" i="83"/>
  <c r="Y15" i="83" s="1"/>
  <c r="W15" i="83"/>
  <c r="AA15" i="83" s="1"/>
  <c r="O15" i="83"/>
  <c r="AB14" i="83"/>
  <c r="AC14" i="83" s="1"/>
  <c r="X14" i="83"/>
  <c r="Y14" i="83" s="1"/>
  <c r="W14" i="83"/>
  <c r="AA14" i="83" s="1"/>
  <c r="O14" i="83"/>
  <c r="AB13" i="83"/>
  <c r="AC13" i="83" s="1"/>
  <c r="X13" i="83"/>
  <c r="Y13" i="83" s="1"/>
  <c r="W13" i="83"/>
  <c r="AA13" i="83" s="1"/>
  <c r="O13" i="83"/>
  <c r="AB12" i="83"/>
  <c r="AC12" i="83" s="1"/>
  <c r="X12" i="83"/>
  <c r="Y12" i="83" s="1"/>
  <c r="W12" i="83"/>
  <c r="AA12" i="83" s="1"/>
  <c r="O12" i="83"/>
  <c r="AB11" i="83"/>
  <c r="AC11" i="83" s="1"/>
  <c r="X11" i="83"/>
  <c r="Y11" i="83" s="1"/>
  <c r="W11" i="83"/>
  <c r="AA11" i="83" s="1"/>
  <c r="O11" i="83"/>
  <c r="AB10" i="83"/>
  <c r="AC10" i="83" s="1"/>
  <c r="X10" i="83"/>
  <c r="Y10" i="83" s="1"/>
  <c r="W10" i="83"/>
  <c r="AA10" i="83" s="1"/>
  <c r="O10" i="83"/>
  <c r="AB23" i="82"/>
  <c r="AD23" i="82" s="1"/>
  <c r="X23" i="82"/>
  <c r="Y23" i="82" s="1"/>
  <c r="W23" i="82"/>
  <c r="AA23" i="82" s="1"/>
  <c r="O23" i="82"/>
  <c r="AB22" i="82"/>
  <c r="AD22" i="82" s="1"/>
  <c r="X22" i="82"/>
  <c r="Y22" i="82" s="1"/>
  <c r="W22" i="82"/>
  <c r="AA22" i="82" s="1"/>
  <c r="O22" i="82"/>
  <c r="AB21" i="82"/>
  <c r="AD21" i="82" s="1"/>
  <c r="X21" i="82"/>
  <c r="Y21" i="82" s="1"/>
  <c r="W21" i="82"/>
  <c r="AA21" i="82" s="1"/>
  <c r="O21" i="82"/>
  <c r="AB20" i="82"/>
  <c r="AD20" i="82" s="1"/>
  <c r="X20" i="82"/>
  <c r="Y20" i="82" s="1"/>
  <c r="W20" i="82"/>
  <c r="AA20" i="82" s="1"/>
  <c r="O20" i="82"/>
  <c r="AB19" i="82"/>
  <c r="AD19" i="82" s="1"/>
  <c r="X19" i="82"/>
  <c r="Y19" i="82" s="1"/>
  <c r="W19" i="82"/>
  <c r="AA19" i="82" s="1"/>
  <c r="O19" i="82"/>
  <c r="AB18" i="82"/>
  <c r="AD18" i="82" s="1"/>
  <c r="X18" i="82"/>
  <c r="Y18" i="82" s="1"/>
  <c r="W18" i="82"/>
  <c r="AA18" i="82" s="1"/>
  <c r="O18" i="82"/>
  <c r="AB17" i="82"/>
  <c r="AD17" i="82" s="1"/>
  <c r="X17" i="82"/>
  <c r="Y17" i="82" s="1"/>
  <c r="W17" i="82"/>
  <c r="AA17" i="82" s="1"/>
  <c r="O17" i="82"/>
  <c r="AB16" i="82"/>
  <c r="AD16" i="82" s="1"/>
  <c r="X16" i="82"/>
  <c r="Y16" i="82" s="1"/>
  <c r="W16" i="82"/>
  <c r="AA16" i="82" s="1"/>
  <c r="O16" i="82"/>
  <c r="AB15" i="82"/>
  <c r="AD15" i="82" s="1"/>
  <c r="X15" i="82"/>
  <c r="Y15" i="82" s="1"/>
  <c r="W15" i="82"/>
  <c r="AA15" i="82" s="1"/>
  <c r="AB14" i="82"/>
  <c r="AC14" i="82" s="1"/>
  <c r="X14" i="82"/>
  <c r="Y14" i="82" s="1"/>
  <c r="W14" i="82"/>
  <c r="AA14" i="82" s="1"/>
  <c r="O14" i="82"/>
  <c r="AB13" i="82"/>
  <c r="AC13" i="82" s="1"/>
  <c r="X13" i="82"/>
  <c r="Y13" i="82" s="1"/>
  <c r="W13" i="82"/>
  <c r="AA13" i="82" s="1"/>
  <c r="O13" i="82"/>
  <c r="AB12" i="82"/>
  <c r="AC12" i="82" s="1"/>
  <c r="X12" i="82"/>
  <c r="Y12" i="82" s="1"/>
  <c r="W12" i="82"/>
  <c r="AA12" i="82" s="1"/>
  <c r="O12" i="82"/>
  <c r="AB11" i="82"/>
  <c r="AC11" i="82" s="1"/>
  <c r="X11" i="82"/>
  <c r="Y11" i="82" s="1"/>
  <c r="W11" i="82"/>
  <c r="AA11" i="82" s="1"/>
  <c r="O11" i="82"/>
  <c r="AB10" i="82"/>
  <c r="AC10" i="82" s="1"/>
  <c r="X10" i="82"/>
  <c r="Y10" i="82" s="1"/>
  <c r="W10" i="82"/>
  <c r="AA10" i="82" s="1"/>
  <c r="O10" i="82"/>
  <c r="AB9" i="82"/>
  <c r="AC9" i="82" s="1"/>
  <c r="X9" i="82"/>
  <c r="Y9" i="82" s="1"/>
  <c r="W9" i="82"/>
  <c r="AA9" i="82" s="1"/>
  <c r="O9" i="82"/>
  <c r="AB23" i="81"/>
  <c r="AD23" i="81" s="1"/>
  <c r="X23" i="81"/>
  <c r="Y23" i="81" s="1"/>
  <c r="W23" i="81"/>
  <c r="AA23" i="81" s="1"/>
  <c r="O23" i="81"/>
  <c r="AB22" i="81"/>
  <c r="AD22" i="81" s="1"/>
  <c r="X22" i="81"/>
  <c r="Y22" i="81" s="1"/>
  <c r="W22" i="81"/>
  <c r="AA22" i="81" s="1"/>
  <c r="O22" i="81"/>
  <c r="AB21" i="81"/>
  <c r="AD21" i="81" s="1"/>
  <c r="X21" i="81"/>
  <c r="Y21" i="81" s="1"/>
  <c r="W21" i="81"/>
  <c r="AA21" i="81" s="1"/>
  <c r="O21" i="81"/>
  <c r="AB20" i="81"/>
  <c r="AD20" i="81" s="1"/>
  <c r="X20" i="81"/>
  <c r="Y20" i="81" s="1"/>
  <c r="W20" i="81"/>
  <c r="AA20" i="81" s="1"/>
  <c r="O20" i="81"/>
  <c r="AB19" i="81"/>
  <c r="AD19" i="81" s="1"/>
  <c r="X19" i="81"/>
  <c r="Y19" i="81" s="1"/>
  <c r="W19" i="81"/>
  <c r="AA19" i="81" s="1"/>
  <c r="O19" i="81"/>
  <c r="AB18" i="81"/>
  <c r="AD18" i="81" s="1"/>
  <c r="X18" i="81"/>
  <c r="Y18" i="81" s="1"/>
  <c r="W18" i="81"/>
  <c r="AA18" i="81" s="1"/>
  <c r="O18" i="81"/>
  <c r="AB17" i="81"/>
  <c r="AD17" i="81" s="1"/>
  <c r="X17" i="81"/>
  <c r="Y17" i="81" s="1"/>
  <c r="W17" i="81"/>
  <c r="AA17" i="81" s="1"/>
  <c r="O17" i="81"/>
  <c r="AB16" i="81"/>
  <c r="AD16" i="81" s="1"/>
  <c r="X16" i="81"/>
  <c r="Y16" i="81" s="1"/>
  <c r="W16" i="81"/>
  <c r="AA16" i="81" s="1"/>
  <c r="O16" i="81"/>
  <c r="AB15" i="81"/>
  <c r="AD15" i="81" s="1"/>
  <c r="AA15" i="81"/>
  <c r="X15" i="81"/>
  <c r="Y15" i="81" s="1"/>
  <c r="W15" i="81"/>
  <c r="AB14" i="81"/>
  <c r="AC14" i="81" s="1"/>
  <c r="X14" i="81"/>
  <c r="Y14" i="81" s="1"/>
  <c r="W14" i="81"/>
  <c r="AA14" i="81" s="1"/>
  <c r="O14" i="81"/>
  <c r="AB13" i="81"/>
  <c r="AC13" i="81" s="1"/>
  <c r="X13" i="81"/>
  <c r="Y13" i="81" s="1"/>
  <c r="W13" i="81"/>
  <c r="AA13" i="81" s="1"/>
  <c r="O13" i="81"/>
  <c r="AB12" i="81"/>
  <c r="AC12" i="81" s="1"/>
  <c r="X12" i="81"/>
  <c r="Y12" i="81" s="1"/>
  <c r="W12" i="81"/>
  <c r="AA12" i="81" s="1"/>
  <c r="O12" i="81"/>
  <c r="AB11" i="81"/>
  <c r="AC11" i="81" s="1"/>
  <c r="X11" i="81"/>
  <c r="Y11" i="81" s="1"/>
  <c r="W11" i="81"/>
  <c r="AA11" i="81" s="1"/>
  <c r="O11" i="81"/>
  <c r="AB10" i="81"/>
  <c r="AC10" i="81" s="1"/>
  <c r="Y10" i="81"/>
  <c r="X10" i="81"/>
  <c r="W10" i="81"/>
  <c r="AA10" i="81" s="1"/>
  <c r="O10" i="81"/>
  <c r="AD9" i="81"/>
  <c r="AB9" i="81"/>
  <c r="AC9" i="81" s="1"/>
  <c r="X9" i="81"/>
  <c r="Y9" i="81" s="1"/>
  <c r="W9" i="81"/>
  <c r="AA9" i="81" s="1"/>
  <c r="O9" i="81"/>
  <c r="AB23" i="80"/>
  <c r="AD23" i="80" s="1"/>
  <c r="X23" i="80"/>
  <c r="Y23" i="80" s="1"/>
  <c r="W23" i="80"/>
  <c r="AA23" i="80" s="1"/>
  <c r="O23" i="80"/>
  <c r="AB22" i="80"/>
  <c r="AD22" i="80" s="1"/>
  <c r="X22" i="80"/>
  <c r="Y22" i="80" s="1"/>
  <c r="W22" i="80"/>
  <c r="AA22" i="80" s="1"/>
  <c r="O22" i="80"/>
  <c r="AB21" i="80"/>
  <c r="AD21" i="80" s="1"/>
  <c r="X21" i="80"/>
  <c r="Y21" i="80" s="1"/>
  <c r="W21" i="80"/>
  <c r="AA21" i="80" s="1"/>
  <c r="O21" i="80"/>
  <c r="AB20" i="80"/>
  <c r="AD20" i="80" s="1"/>
  <c r="X20" i="80"/>
  <c r="Y20" i="80" s="1"/>
  <c r="W20" i="80"/>
  <c r="AA20" i="80" s="1"/>
  <c r="O20" i="80"/>
  <c r="AB19" i="80"/>
  <c r="AC19" i="80" s="1"/>
  <c r="X19" i="80"/>
  <c r="Y19" i="80" s="1"/>
  <c r="W19" i="80"/>
  <c r="AA19" i="80" s="1"/>
  <c r="O19" i="80"/>
  <c r="AB18" i="80"/>
  <c r="AD18" i="80" s="1"/>
  <c r="X18" i="80"/>
  <c r="Y18" i="80" s="1"/>
  <c r="W18" i="80"/>
  <c r="AA18" i="80" s="1"/>
  <c r="O18" i="80"/>
  <c r="AB17" i="80"/>
  <c r="AD17" i="80" s="1"/>
  <c r="X17" i="80"/>
  <c r="Y17" i="80" s="1"/>
  <c r="W17" i="80"/>
  <c r="AA17" i="80" s="1"/>
  <c r="O17" i="80"/>
  <c r="AB16" i="80"/>
  <c r="AD16" i="80" s="1"/>
  <c r="X16" i="80"/>
  <c r="Y16" i="80" s="1"/>
  <c r="W16" i="80"/>
  <c r="AA16" i="80" s="1"/>
  <c r="O16" i="80"/>
  <c r="AB15" i="80"/>
  <c r="AC15" i="80" s="1"/>
  <c r="X15" i="80"/>
  <c r="Y15" i="80" s="1"/>
  <c r="W15" i="80"/>
  <c r="AA15" i="80" s="1"/>
  <c r="AB14" i="80"/>
  <c r="AC14" i="80" s="1"/>
  <c r="X14" i="80"/>
  <c r="Y14" i="80" s="1"/>
  <c r="W14" i="80"/>
  <c r="AA14" i="80" s="1"/>
  <c r="O14" i="80"/>
  <c r="AB13" i="80"/>
  <c r="AC13" i="80" s="1"/>
  <c r="X13" i="80"/>
  <c r="Y13" i="80" s="1"/>
  <c r="W13" i="80"/>
  <c r="AA13" i="80" s="1"/>
  <c r="O13" i="80"/>
  <c r="AB12" i="80"/>
  <c r="AC12" i="80" s="1"/>
  <c r="X12" i="80"/>
  <c r="Y12" i="80" s="1"/>
  <c r="W12" i="80"/>
  <c r="AA12" i="80" s="1"/>
  <c r="O12" i="80"/>
  <c r="AB11" i="80"/>
  <c r="AC11" i="80" s="1"/>
  <c r="X11" i="80"/>
  <c r="Y11" i="80" s="1"/>
  <c r="W11" i="80"/>
  <c r="AA11" i="80" s="1"/>
  <c r="O11" i="80"/>
  <c r="AB10" i="80"/>
  <c r="AC10" i="80" s="1"/>
  <c r="X10" i="80"/>
  <c r="Y10" i="80" s="1"/>
  <c r="W10" i="80"/>
  <c r="AA10" i="80" s="1"/>
  <c r="O10" i="80"/>
  <c r="AB9" i="80"/>
  <c r="AC9" i="80" s="1"/>
  <c r="X9" i="80"/>
  <c r="Y9" i="80" s="1"/>
  <c r="W9" i="80"/>
  <c r="AA9" i="80" s="1"/>
  <c r="O9" i="80"/>
  <c r="AB23" i="79"/>
  <c r="AD23" i="79" s="1"/>
  <c r="X23" i="79"/>
  <c r="Y23" i="79" s="1"/>
  <c r="W23" i="79"/>
  <c r="AA23" i="79" s="1"/>
  <c r="AB22" i="79"/>
  <c r="AD22" i="79" s="1"/>
  <c r="X22" i="79"/>
  <c r="Y22" i="79" s="1"/>
  <c r="W22" i="79"/>
  <c r="AA22" i="79" s="1"/>
  <c r="AB21" i="79"/>
  <c r="AD21" i="79" s="1"/>
  <c r="X21" i="79"/>
  <c r="Y21" i="79" s="1"/>
  <c r="W21" i="79"/>
  <c r="AA21" i="79" s="1"/>
  <c r="AB20" i="79"/>
  <c r="AD20" i="79" s="1"/>
  <c r="X20" i="79"/>
  <c r="Y20" i="79" s="1"/>
  <c r="W20" i="79"/>
  <c r="AA20" i="79" s="1"/>
  <c r="AB19" i="79"/>
  <c r="AD19" i="79" s="1"/>
  <c r="X19" i="79"/>
  <c r="Y19" i="79" s="1"/>
  <c r="W19" i="79"/>
  <c r="AA19" i="79" s="1"/>
  <c r="AB18" i="79"/>
  <c r="AD18" i="79" s="1"/>
  <c r="X18" i="79"/>
  <c r="Y18" i="79" s="1"/>
  <c r="W18" i="79"/>
  <c r="AA18" i="79" s="1"/>
  <c r="AB17" i="79"/>
  <c r="AD17" i="79" s="1"/>
  <c r="X17" i="79"/>
  <c r="Y17" i="79" s="1"/>
  <c r="W17" i="79"/>
  <c r="AA17" i="79" s="1"/>
  <c r="AB16" i="79"/>
  <c r="AD16" i="79" s="1"/>
  <c r="X16" i="79"/>
  <c r="Y16" i="79" s="1"/>
  <c r="W16" i="79"/>
  <c r="AA16" i="79" s="1"/>
  <c r="AB15" i="79"/>
  <c r="AD15" i="79" s="1"/>
  <c r="X15" i="79"/>
  <c r="Y15" i="79" s="1"/>
  <c r="W15" i="79"/>
  <c r="AA15" i="79" s="1"/>
  <c r="AB14" i="79"/>
  <c r="AC14" i="79" s="1"/>
  <c r="X14" i="79"/>
  <c r="Y14" i="79" s="1"/>
  <c r="W14" i="79"/>
  <c r="AA14" i="79" s="1"/>
  <c r="AB13" i="79"/>
  <c r="AC13" i="79" s="1"/>
  <c r="X13" i="79"/>
  <c r="Y13" i="79" s="1"/>
  <c r="W13" i="79"/>
  <c r="AA13" i="79" s="1"/>
  <c r="AB12" i="79"/>
  <c r="AC12" i="79" s="1"/>
  <c r="X12" i="79"/>
  <c r="Y12" i="79" s="1"/>
  <c r="W12" i="79"/>
  <c r="AA12" i="79" s="1"/>
  <c r="AB11" i="79"/>
  <c r="AC11" i="79" s="1"/>
  <c r="X11" i="79"/>
  <c r="Y11" i="79" s="1"/>
  <c r="W11" i="79"/>
  <c r="AA11" i="79" s="1"/>
  <c r="AB10" i="79"/>
  <c r="AC10" i="79" s="1"/>
  <c r="X10" i="79"/>
  <c r="Y10" i="79" s="1"/>
  <c r="W10" i="79"/>
  <c r="AA10" i="79" s="1"/>
  <c r="AB9" i="79"/>
  <c r="AC9" i="79" s="1"/>
  <c r="X9" i="79"/>
  <c r="Y9" i="79" s="1"/>
  <c r="W9" i="79"/>
  <c r="AA9" i="79" s="1"/>
  <c r="O9" i="79"/>
  <c r="AB23" i="78"/>
  <c r="AD23" i="78" s="1"/>
  <c r="X23" i="78"/>
  <c r="Y23" i="78" s="1"/>
  <c r="W23" i="78"/>
  <c r="AA23" i="78" s="1"/>
  <c r="O23" i="78"/>
  <c r="AB22" i="78"/>
  <c r="AC22" i="78" s="1"/>
  <c r="X22" i="78"/>
  <c r="Y22" i="78" s="1"/>
  <c r="W22" i="78"/>
  <c r="AA22" i="78" s="1"/>
  <c r="O22" i="78"/>
  <c r="AB21" i="78"/>
  <c r="AC21" i="78" s="1"/>
  <c r="X21" i="78"/>
  <c r="Y21" i="78" s="1"/>
  <c r="W21" i="78"/>
  <c r="AA21" i="78" s="1"/>
  <c r="O21" i="78"/>
  <c r="AB20" i="78"/>
  <c r="AC20" i="78" s="1"/>
  <c r="X20" i="78"/>
  <c r="Y20" i="78" s="1"/>
  <c r="W20" i="78"/>
  <c r="AA20" i="78" s="1"/>
  <c r="O20" i="78"/>
  <c r="AB19" i="78"/>
  <c r="AC19" i="78" s="1"/>
  <c r="X19" i="78"/>
  <c r="Y19" i="78" s="1"/>
  <c r="W19" i="78"/>
  <c r="AA19" i="78" s="1"/>
  <c r="O19" i="78"/>
  <c r="AB18" i="78"/>
  <c r="AC18" i="78" s="1"/>
  <c r="X18" i="78"/>
  <c r="Y18" i="78" s="1"/>
  <c r="W18" i="78"/>
  <c r="AA18" i="78" s="1"/>
  <c r="O18" i="78"/>
  <c r="AB17" i="78"/>
  <c r="AC17" i="78" s="1"/>
  <c r="X17" i="78"/>
  <c r="Y17" i="78" s="1"/>
  <c r="W17" i="78"/>
  <c r="AA17" i="78" s="1"/>
  <c r="O17" i="78"/>
  <c r="AB16" i="78"/>
  <c r="AC16" i="78" s="1"/>
  <c r="X16" i="78"/>
  <c r="Y16" i="78" s="1"/>
  <c r="W16" i="78"/>
  <c r="AA16" i="78" s="1"/>
  <c r="O16" i="78"/>
  <c r="AB15" i="78"/>
  <c r="AC15" i="78" s="1"/>
  <c r="X15" i="78"/>
  <c r="Y15" i="78" s="1"/>
  <c r="W15" i="78"/>
  <c r="AA15" i="78" s="1"/>
  <c r="AB14" i="78"/>
  <c r="AD14" i="78" s="1"/>
  <c r="X14" i="78"/>
  <c r="Y14" i="78" s="1"/>
  <c r="W14" i="78"/>
  <c r="AA14" i="78" s="1"/>
  <c r="O14" i="78"/>
  <c r="AB13" i="78"/>
  <c r="AC13" i="78" s="1"/>
  <c r="AA13" i="78"/>
  <c r="X13" i="78"/>
  <c r="Y13" i="78" s="1"/>
  <c r="W13" i="78"/>
  <c r="O13" i="78"/>
  <c r="AB12" i="78"/>
  <c r="AC12" i="78" s="1"/>
  <c r="X12" i="78"/>
  <c r="Y12" i="78" s="1"/>
  <c r="W12" i="78"/>
  <c r="AA12" i="78" s="1"/>
  <c r="O12" i="78"/>
  <c r="AB11" i="78"/>
  <c r="AD11" i="78" s="1"/>
  <c r="X11" i="78"/>
  <c r="Y11" i="78" s="1"/>
  <c r="W11" i="78"/>
  <c r="AA11" i="78" s="1"/>
  <c r="O11" i="78"/>
  <c r="AB10" i="78"/>
  <c r="AC10" i="78" s="1"/>
  <c r="AA10" i="78"/>
  <c r="X10" i="78"/>
  <c r="Y10" i="78" s="1"/>
  <c r="W10" i="78"/>
  <c r="O10" i="78"/>
  <c r="AB9" i="78"/>
  <c r="AC9" i="78" s="1"/>
  <c r="X9" i="78"/>
  <c r="Y9" i="78" s="1"/>
  <c r="W9" i="78"/>
  <c r="AA9" i="78" s="1"/>
  <c r="O9" i="78"/>
  <c r="AB24" i="77"/>
  <c r="AC24" i="77" s="1"/>
  <c r="X24" i="77"/>
  <c r="Y24" i="77" s="1"/>
  <c r="W24" i="77"/>
  <c r="AA24" i="77" s="1"/>
  <c r="O24" i="77"/>
  <c r="AB23" i="77"/>
  <c r="AD23" i="77" s="1"/>
  <c r="X23" i="77"/>
  <c r="Y23" i="77" s="1"/>
  <c r="W23" i="77"/>
  <c r="AA23" i="77" s="1"/>
  <c r="O23" i="77"/>
  <c r="AB22" i="77"/>
  <c r="AC22" i="77" s="1"/>
  <c r="X22" i="77"/>
  <c r="Y22" i="77" s="1"/>
  <c r="W22" i="77"/>
  <c r="AA22" i="77" s="1"/>
  <c r="O22" i="77"/>
  <c r="AB21" i="77"/>
  <c r="AC21" i="77" s="1"/>
  <c r="X21" i="77"/>
  <c r="Y21" i="77" s="1"/>
  <c r="W21" i="77"/>
  <c r="AA21" i="77" s="1"/>
  <c r="O21" i="77"/>
  <c r="AB20" i="77"/>
  <c r="AC20" i="77" s="1"/>
  <c r="X20" i="77"/>
  <c r="Y20" i="77" s="1"/>
  <c r="W20" i="77"/>
  <c r="AA20" i="77" s="1"/>
  <c r="O20" i="77"/>
  <c r="AB19" i="77"/>
  <c r="AC19" i="77" s="1"/>
  <c r="X19" i="77"/>
  <c r="Y19" i="77" s="1"/>
  <c r="W19" i="77"/>
  <c r="AA19" i="77" s="1"/>
  <c r="O19" i="77"/>
  <c r="AB18" i="77"/>
  <c r="AC18" i="77" s="1"/>
  <c r="X18" i="77"/>
  <c r="Y18" i="77" s="1"/>
  <c r="W18" i="77"/>
  <c r="AA18" i="77" s="1"/>
  <c r="O18" i="77"/>
  <c r="AB17" i="77"/>
  <c r="AD17" i="77" s="1"/>
  <c r="X17" i="77"/>
  <c r="Y17" i="77" s="1"/>
  <c r="W17" i="77"/>
  <c r="AA17" i="77" s="1"/>
  <c r="O17" i="77"/>
  <c r="AB16" i="77"/>
  <c r="AD16" i="77" s="1"/>
  <c r="X16" i="77"/>
  <c r="Y16" i="77" s="1"/>
  <c r="W16" i="77"/>
  <c r="AA16" i="77" s="1"/>
  <c r="O16" i="77"/>
  <c r="AB15" i="77"/>
  <c r="AC15" i="77" s="1"/>
  <c r="X15" i="77"/>
  <c r="Y15" i="77" s="1"/>
  <c r="W15" i="77"/>
  <c r="AA15" i="77" s="1"/>
  <c r="O15" i="77"/>
  <c r="AB14" i="77"/>
  <c r="AC14" i="77" s="1"/>
  <c r="X14" i="77"/>
  <c r="Y14" i="77" s="1"/>
  <c r="W14" i="77"/>
  <c r="AA14" i="77" s="1"/>
  <c r="O14" i="77"/>
  <c r="AB13" i="77"/>
  <c r="AD13" i="77" s="1"/>
  <c r="X13" i="77"/>
  <c r="Y13" i="77" s="1"/>
  <c r="W13" i="77"/>
  <c r="AA13" i="77" s="1"/>
  <c r="O13" i="77"/>
  <c r="AB12" i="77"/>
  <c r="AC12" i="77" s="1"/>
  <c r="X12" i="77"/>
  <c r="Y12" i="77" s="1"/>
  <c r="W12" i="77"/>
  <c r="AA12" i="77" s="1"/>
  <c r="O12" i="77"/>
  <c r="AB11" i="77"/>
  <c r="AC11" i="77" s="1"/>
  <c r="X11" i="77"/>
  <c r="Y11" i="77" s="1"/>
  <c r="AA11" i="77"/>
  <c r="O11" i="77"/>
  <c r="AB10" i="77"/>
  <c r="AD10" i="77" s="1"/>
  <c r="X10" i="77"/>
  <c r="Y10" i="77" s="1"/>
  <c r="W10" i="77"/>
  <c r="AA10" i="77" s="1"/>
  <c r="O10" i="77"/>
  <c r="AB9" i="77"/>
  <c r="AC9" i="77" s="1"/>
  <c r="X9" i="77"/>
  <c r="Y9" i="77" s="1"/>
  <c r="W9" i="77"/>
  <c r="AA9" i="77" s="1"/>
  <c r="O9" i="77"/>
  <c r="X23" i="68"/>
  <c r="Y23" i="68" s="1"/>
  <c r="W23" i="68"/>
  <c r="AB11" i="68"/>
  <c r="AD11" i="68" s="1"/>
  <c r="X11" i="68"/>
  <c r="Y11" i="68" s="1"/>
  <c r="W11" i="68"/>
  <c r="AA11" i="68" s="1"/>
  <c r="O20" i="73"/>
  <c r="O18" i="73"/>
  <c r="AB21" i="73"/>
  <c r="AD21" i="73" s="1"/>
  <c r="X21" i="73"/>
  <c r="Y21" i="73" s="1"/>
  <c r="W21" i="73"/>
  <c r="AA21" i="73" s="1"/>
  <c r="AB20" i="73"/>
  <c r="AC20" i="73" s="1"/>
  <c r="X20" i="73"/>
  <c r="Y20" i="73" s="1"/>
  <c r="W20" i="73"/>
  <c r="AA20" i="73" s="1"/>
  <c r="AB19" i="73"/>
  <c r="AD19" i="73" s="1"/>
  <c r="X19" i="73"/>
  <c r="Y19" i="73" s="1"/>
  <c r="W19" i="73"/>
  <c r="AA19" i="73" s="1"/>
  <c r="AB18" i="73"/>
  <c r="AD18" i="73" s="1"/>
  <c r="X18" i="73"/>
  <c r="Y18" i="73" s="1"/>
  <c r="W18" i="73"/>
  <c r="AA18" i="73" s="1"/>
  <c r="AB18" i="60"/>
  <c r="AC18" i="60" s="1"/>
  <c r="X18" i="60"/>
  <c r="Y18" i="60" s="1"/>
  <c r="W18" i="60"/>
  <c r="AA18" i="60" s="1"/>
  <c r="O10" i="73"/>
  <c r="AB10" i="73"/>
  <c r="AD10" i="73" s="1"/>
  <c r="AA10" i="73"/>
  <c r="X10" i="73"/>
  <c r="Y10" i="73" s="1"/>
  <c r="W10" i="73"/>
  <c r="O9" i="60"/>
  <c r="AB9" i="60"/>
  <c r="AD9" i="60" s="1"/>
  <c r="X9" i="60"/>
  <c r="Y9" i="60" s="1"/>
  <c r="W9" i="60"/>
  <c r="AA9" i="60" s="1"/>
  <c r="AB15" i="60"/>
  <c r="AD15" i="60" s="1"/>
  <c r="X15" i="60"/>
  <c r="Y15" i="60" s="1"/>
  <c r="W15" i="60"/>
  <c r="AA15" i="60" s="1"/>
  <c r="AB12" i="73"/>
  <c r="AD12" i="73" s="1"/>
  <c r="X12" i="73"/>
  <c r="Y12" i="73" s="1"/>
  <c r="W12" i="73"/>
  <c r="AA12" i="73" s="1"/>
  <c r="O12" i="73"/>
  <c r="O13" i="73"/>
  <c r="AB11" i="45"/>
  <c r="AD11" i="45" s="1"/>
  <c r="X11" i="45"/>
  <c r="Y11" i="45" s="1"/>
  <c r="W11" i="45"/>
  <c r="AA11" i="45" s="1"/>
  <c r="AB11" i="63"/>
  <c r="AD11" i="63" s="1"/>
  <c r="X11" i="63"/>
  <c r="Y11" i="63" s="1"/>
  <c r="W11" i="63"/>
  <c r="AA11" i="63" s="1"/>
  <c r="AB13" i="73"/>
  <c r="AD13" i="73" s="1"/>
  <c r="X13" i="73"/>
  <c r="Y13" i="73" s="1"/>
  <c r="W13" i="73"/>
  <c r="AA13" i="73" s="1"/>
  <c r="AB11" i="57"/>
  <c r="AD11" i="57" s="1"/>
  <c r="X11" i="57"/>
  <c r="Y11" i="57" s="1"/>
  <c r="W11" i="57"/>
  <c r="AA11" i="57" s="1"/>
  <c r="O21" i="42"/>
  <c r="O22" i="49"/>
  <c r="O22" i="72"/>
  <c r="O23" i="64"/>
  <c r="O25" i="65"/>
  <c r="O21" i="67"/>
  <c r="O22" i="62"/>
  <c r="O23" i="54"/>
  <c r="O22" i="52"/>
  <c r="O22" i="73"/>
  <c r="O17" i="51"/>
  <c r="O22" i="41"/>
  <c r="AB24" i="68"/>
  <c r="X24" i="68"/>
  <c r="Y24" i="68" s="1"/>
  <c r="W24" i="68"/>
  <c r="AA24" i="68" s="1"/>
  <c r="AB22" i="41"/>
  <c r="AD22" i="41" s="1"/>
  <c r="X22" i="41"/>
  <c r="Y22" i="41" s="1"/>
  <c r="W22" i="41"/>
  <c r="AA22" i="41" s="1"/>
  <c r="AB17" i="51"/>
  <c r="AD17" i="51" s="1"/>
  <c r="X17" i="51"/>
  <c r="Y17" i="51" s="1"/>
  <c r="W17" i="51"/>
  <c r="AA17" i="51" s="1"/>
  <c r="AB23" i="45"/>
  <c r="AD23" i="45" s="1"/>
  <c r="X23" i="45"/>
  <c r="Y23" i="45" s="1"/>
  <c r="W23" i="45"/>
  <c r="AA23" i="45" s="1"/>
  <c r="AB23" i="63"/>
  <c r="AD23" i="63" s="1"/>
  <c r="X23" i="63"/>
  <c r="Y23" i="63" s="1"/>
  <c r="W23" i="63"/>
  <c r="AA23" i="63" s="1"/>
  <c r="AB25" i="70"/>
  <c r="AD25" i="70" s="1"/>
  <c r="X25" i="70"/>
  <c r="Y25" i="70" s="1"/>
  <c r="W25" i="70"/>
  <c r="AA25" i="70" s="1"/>
  <c r="AB22" i="73"/>
  <c r="AD22" i="73" s="1"/>
  <c r="X22" i="73"/>
  <c r="Y22" i="73" s="1"/>
  <c r="W22" i="73"/>
  <c r="AA22" i="73" s="1"/>
  <c r="AB23" i="60"/>
  <c r="AD23" i="60" s="1"/>
  <c r="X23" i="60"/>
  <c r="Y23" i="60" s="1"/>
  <c r="W23" i="60"/>
  <c r="AA23" i="60" s="1"/>
  <c r="AB25" i="57"/>
  <c r="AD25" i="57" s="1"/>
  <c r="X25" i="57"/>
  <c r="Y25" i="57" s="1"/>
  <c r="W25" i="57"/>
  <c r="AA25" i="57" s="1"/>
  <c r="AB22" i="52"/>
  <c r="AD22" i="52" s="1"/>
  <c r="X22" i="52"/>
  <c r="Y22" i="52" s="1"/>
  <c r="W22" i="52"/>
  <c r="AA22" i="52" s="1"/>
  <c r="AB19" i="31"/>
  <c r="AC19" i="31" s="1"/>
  <c r="X19" i="31"/>
  <c r="Y19" i="31" s="1"/>
  <c r="W19" i="31"/>
  <c r="AA19" i="31" s="1"/>
  <c r="AB19" i="50"/>
  <c r="AD19" i="50" s="1"/>
  <c r="X19" i="50"/>
  <c r="Y19" i="50" s="1"/>
  <c r="W19" i="50"/>
  <c r="AA19" i="50" s="1"/>
  <c r="AB18" i="58"/>
  <c r="AD18" i="58" s="1"/>
  <c r="X18" i="58"/>
  <c r="Y18" i="58" s="1"/>
  <c r="W18" i="58"/>
  <c r="AA18" i="58" s="1"/>
  <c r="AB23" i="54"/>
  <c r="AC23" i="54" s="1"/>
  <c r="X23" i="54"/>
  <c r="Y23" i="54" s="1"/>
  <c r="W23" i="54"/>
  <c r="AA23" i="54" s="1"/>
  <c r="AB23" i="53"/>
  <c r="AD23" i="53" s="1"/>
  <c r="X23" i="53"/>
  <c r="Y23" i="53" s="1"/>
  <c r="W23" i="53"/>
  <c r="AA23" i="53" s="1"/>
  <c r="AB22" i="62"/>
  <c r="AD22" i="62" s="1"/>
  <c r="X22" i="62"/>
  <c r="Y22" i="62" s="1"/>
  <c r="W22" i="62"/>
  <c r="AA22" i="62" s="1"/>
  <c r="AB21" i="67"/>
  <c r="AD21" i="67" s="1"/>
  <c r="X21" i="67"/>
  <c r="Y21" i="67" s="1"/>
  <c r="W21" i="67"/>
  <c r="AA21" i="67" s="1"/>
  <c r="AB25" i="65"/>
  <c r="AD25" i="65" s="1"/>
  <c r="X25" i="65"/>
  <c r="Y25" i="65" s="1"/>
  <c r="W25" i="65"/>
  <c r="AA25" i="65" s="1"/>
  <c r="AB23" i="64"/>
  <c r="AD23" i="64" s="1"/>
  <c r="X23" i="64"/>
  <c r="Y23" i="64" s="1"/>
  <c r="W23" i="64"/>
  <c r="AA23" i="64" s="1"/>
  <c r="AB22" i="72"/>
  <c r="AD22" i="72" s="1"/>
  <c r="X22" i="72"/>
  <c r="Y22" i="72" s="1"/>
  <c r="W22" i="72"/>
  <c r="AA22" i="72" s="1"/>
  <c r="AB22" i="49"/>
  <c r="AD22" i="49" s="1"/>
  <c r="X22" i="49"/>
  <c r="Y22" i="49" s="1"/>
  <c r="W22" i="49"/>
  <c r="AA22" i="49" s="1"/>
  <c r="AB21" i="42"/>
  <c r="AD21" i="42" s="1"/>
  <c r="X21" i="42"/>
  <c r="Y21" i="42" s="1"/>
  <c r="W21" i="42"/>
  <c r="AA21" i="42" s="1"/>
  <c r="AB16" i="60"/>
  <c r="AD16" i="60" s="1"/>
  <c r="X16" i="60"/>
  <c r="Y16" i="60" s="1"/>
  <c r="W16" i="60"/>
  <c r="AA16" i="60" s="1"/>
  <c r="O14" i="52"/>
  <c r="O16" i="73"/>
  <c r="O13" i="51"/>
  <c r="AB14" i="68"/>
  <c r="AD14" i="68" s="1"/>
  <c r="X14" i="68"/>
  <c r="Y14" i="68" s="1"/>
  <c r="W14" i="68"/>
  <c r="AA14" i="68" s="1"/>
  <c r="AB13" i="51"/>
  <c r="AD13" i="51" s="1"/>
  <c r="X13" i="51"/>
  <c r="Y13" i="51" s="1"/>
  <c r="W13" i="51"/>
  <c r="AA13" i="51" s="1"/>
  <c r="AB15" i="63"/>
  <c r="AD15" i="63" s="1"/>
  <c r="X15" i="63"/>
  <c r="Y15" i="63" s="1"/>
  <c r="W15" i="63"/>
  <c r="AA15" i="63" s="1"/>
  <c r="AB16" i="73"/>
  <c r="AD16" i="73" s="1"/>
  <c r="X16" i="73"/>
  <c r="Y16" i="73" s="1"/>
  <c r="W16" i="73"/>
  <c r="AA16" i="73" s="1"/>
  <c r="AB13" i="60"/>
  <c r="AD13" i="60" s="1"/>
  <c r="X13" i="60"/>
  <c r="Y13" i="60" s="1"/>
  <c r="W13" i="60"/>
  <c r="AA13" i="60" s="1"/>
  <c r="AB15" i="57"/>
  <c r="AD15" i="57" s="1"/>
  <c r="X15" i="57"/>
  <c r="Y15" i="57" s="1"/>
  <c r="W15" i="57"/>
  <c r="AA15" i="57" s="1"/>
  <c r="AB14" i="52"/>
  <c r="AD14" i="52" s="1"/>
  <c r="X14" i="52"/>
  <c r="Y14" i="52" s="1"/>
  <c r="W14" i="52"/>
  <c r="AA14" i="52" s="1"/>
  <c r="X11" i="51"/>
  <c r="W11" i="51"/>
  <c r="AA11" i="51" s="1"/>
  <c r="O11" i="51"/>
  <c r="AB14" i="31"/>
  <c r="AD14" i="31" s="1"/>
  <c r="X14" i="31"/>
  <c r="Y14" i="31" s="1"/>
  <c r="W14" i="31"/>
  <c r="AA14" i="31" s="1"/>
  <c r="O14" i="54"/>
  <c r="AB13" i="50"/>
  <c r="AD13" i="50" s="1"/>
  <c r="X13" i="50"/>
  <c r="Y13" i="50" s="1"/>
  <c r="W13" i="50"/>
  <c r="AA13" i="50" s="1"/>
  <c r="AB13" i="58"/>
  <c r="AD13" i="58" s="1"/>
  <c r="X13" i="58"/>
  <c r="Y13" i="58" s="1"/>
  <c r="W13" i="58"/>
  <c r="AA13" i="58" s="1"/>
  <c r="AB14" i="54"/>
  <c r="AD14" i="54" s="1"/>
  <c r="X14" i="54"/>
  <c r="Y14" i="54" s="1"/>
  <c r="W14" i="54"/>
  <c r="AA14" i="54" s="1"/>
  <c r="AB16" i="53"/>
  <c r="AD16" i="53" s="1"/>
  <c r="X16" i="53"/>
  <c r="Y16" i="53" s="1"/>
  <c r="W16" i="53"/>
  <c r="AA16" i="53" s="1"/>
  <c r="AD24" i="68" l="1"/>
  <c r="AC24" i="68"/>
  <c r="AD19" i="31"/>
  <c r="AD13" i="79"/>
  <c r="AD15" i="83"/>
  <c r="AC20" i="79"/>
  <c r="AC18" i="79"/>
  <c r="AD14" i="82"/>
  <c r="AD13" i="81"/>
  <c r="AD11" i="81"/>
  <c r="AD12" i="82"/>
  <c r="AD11" i="83"/>
  <c r="AC22" i="80"/>
  <c r="AD10" i="82"/>
  <c r="AC19" i="73"/>
  <c r="AC22" i="79"/>
  <c r="AD11" i="79"/>
  <c r="AC16" i="79"/>
  <c r="AD9" i="79"/>
  <c r="AD10" i="79"/>
  <c r="AD12" i="79"/>
  <c r="AD14" i="79"/>
  <c r="AD13" i="80"/>
  <c r="AC17" i="80"/>
  <c r="AD19" i="80"/>
  <c r="AC16" i="81"/>
  <c r="AC15" i="82"/>
  <c r="AD10" i="83"/>
  <c r="AD14" i="83"/>
  <c r="AD23" i="54"/>
  <c r="AC15" i="79"/>
  <c r="AC17" i="79"/>
  <c r="AC19" i="79"/>
  <c r="AC21" i="79"/>
  <c r="AC18" i="80"/>
  <c r="AD10" i="81"/>
  <c r="AD12" i="81"/>
  <c r="AD14" i="81"/>
  <c r="AD9" i="82"/>
  <c r="AD11" i="82"/>
  <c r="AD13" i="82"/>
  <c r="AD13" i="83"/>
  <c r="AD11" i="80"/>
  <c r="AD15" i="80"/>
  <c r="AC21" i="80"/>
  <c r="AC15" i="81"/>
  <c r="AC16" i="82"/>
  <c r="AD12" i="83"/>
  <c r="AD10" i="80"/>
  <c r="AD12" i="80"/>
  <c r="AD14" i="80"/>
  <c r="AC16" i="80"/>
  <c r="AC20" i="80"/>
  <c r="AC23" i="80"/>
  <c r="AD9" i="80"/>
  <c r="AC16" i="83"/>
  <c r="AC17" i="83"/>
  <c r="AC18" i="83"/>
  <c r="AC19" i="83"/>
  <c r="AC20" i="83"/>
  <c r="AC21" i="83"/>
  <c r="AC22" i="83"/>
  <c r="AC23" i="83"/>
  <c r="AC24" i="83"/>
  <c r="AC17" i="82"/>
  <c r="AC18" i="82"/>
  <c r="AC19" i="82"/>
  <c r="AC20" i="82"/>
  <c r="AC21" i="82"/>
  <c r="AC22" i="82"/>
  <c r="AC23" i="82"/>
  <c r="AC17" i="81"/>
  <c r="AC18" i="81"/>
  <c r="AC19" i="81"/>
  <c r="AC20" i="81"/>
  <c r="AC21" i="81"/>
  <c r="AC22" i="81"/>
  <c r="AC23" i="81"/>
  <c r="AC23" i="79"/>
  <c r="AC11" i="78"/>
  <c r="AC14" i="78"/>
  <c r="AD15" i="78"/>
  <c r="AD16" i="78"/>
  <c r="AD17" i="78"/>
  <c r="AD18" i="78"/>
  <c r="AD19" i="78"/>
  <c r="AD20" i="78"/>
  <c r="AD21" i="78"/>
  <c r="AD22" i="78"/>
  <c r="AD9" i="78"/>
  <c r="AD10" i="78"/>
  <c r="AD12" i="78"/>
  <c r="AD13" i="78"/>
  <c r="AC23" i="78"/>
  <c r="AC10" i="77"/>
  <c r="AC13" i="77"/>
  <c r="AC16" i="77"/>
  <c r="AC17" i="77"/>
  <c r="AC23" i="77"/>
  <c r="AD9" i="77"/>
  <c r="AD11" i="77"/>
  <c r="AD12" i="77"/>
  <c r="AD14" i="77"/>
  <c r="AD15" i="77"/>
  <c r="AD18" i="77"/>
  <c r="AD19" i="77"/>
  <c r="AD20" i="77"/>
  <c r="AD21" i="77"/>
  <c r="AD22" i="77"/>
  <c r="AD24" i="77"/>
  <c r="AC11" i="68"/>
  <c r="AD20" i="73"/>
  <c r="AC18" i="73"/>
  <c r="AC21" i="73"/>
  <c r="AD18" i="60"/>
  <c r="AC10" i="73"/>
  <c r="AC9" i="60"/>
  <c r="AC15" i="60"/>
  <c r="AC12" i="73"/>
  <c r="AC11" i="45"/>
  <c r="AC11" i="63"/>
  <c r="AC13" i="73"/>
  <c r="AC11" i="57"/>
  <c r="AC22" i="41"/>
  <c r="AC17" i="51"/>
  <c r="AC23" i="45"/>
  <c r="AC23" i="63"/>
  <c r="AC25" i="70"/>
  <c r="AC22" i="73"/>
  <c r="AC23" i="60"/>
  <c r="AC25" i="57"/>
  <c r="AC22" i="52"/>
  <c r="AC19" i="50"/>
  <c r="AC18" i="58"/>
  <c r="AC23" i="53"/>
  <c r="AC22" i="62"/>
  <c r="AC21" i="67"/>
  <c r="AC25" i="65"/>
  <c r="AC23" i="64"/>
  <c r="AC22" i="72"/>
  <c r="AC22" i="49"/>
  <c r="AC21" i="42"/>
  <c r="AC16" i="60"/>
  <c r="AC14" i="68"/>
  <c r="AC13" i="51"/>
  <c r="AC15" i="63"/>
  <c r="AC16" i="73"/>
  <c r="AC13" i="60"/>
  <c r="AC15" i="57"/>
  <c r="AC14" i="52"/>
  <c r="AC14" i="31"/>
  <c r="AC13" i="50"/>
  <c r="AC13" i="58"/>
  <c r="AC14" i="54"/>
  <c r="AC16" i="53"/>
  <c r="AB14" i="62"/>
  <c r="AD14" i="62" s="1"/>
  <c r="X14" i="62"/>
  <c r="Y14" i="62" s="1"/>
  <c r="W14" i="62"/>
  <c r="AA14" i="62" s="1"/>
  <c r="AB15" i="67"/>
  <c r="AD15" i="67" s="1"/>
  <c r="X15" i="67"/>
  <c r="Y15" i="67" s="1"/>
  <c r="W15" i="67"/>
  <c r="AA15" i="67" s="1"/>
  <c r="AB17" i="65"/>
  <c r="AD17" i="65" s="1"/>
  <c r="X17" i="65"/>
  <c r="Y17" i="65" s="1"/>
  <c r="W17" i="65"/>
  <c r="AA17" i="65" s="1"/>
  <c r="AB17" i="64"/>
  <c r="AD17" i="64" s="1"/>
  <c r="X17" i="64"/>
  <c r="Y17" i="64" s="1"/>
  <c r="W17" i="64"/>
  <c r="AA17" i="64" s="1"/>
  <c r="AB15" i="72"/>
  <c r="AD15" i="72" s="1"/>
  <c r="X15" i="72"/>
  <c r="Y15" i="72" s="1"/>
  <c r="W15" i="72"/>
  <c r="AA15" i="72" s="1"/>
  <c r="AB15" i="49"/>
  <c r="AD15" i="49" s="1"/>
  <c r="X15" i="49"/>
  <c r="Y15" i="49" s="1"/>
  <c r="W15" i="49"/>
  <c r="AA15" i="49" s="1"/>
  <c r="O15" i="49"/>
  <c r="AB15" i="42"/>
  <c r="AD15" i="42" s="1"/>
  <c r="X15" i="42"/>
  <c r="Y15" i="42" s="1"/>
  <c r="W15" i="42"/>
  <c r="AA15" i="42" s="1"/>
  <c r="O15" i="42"/>
  <c r="AB13" i="68"/>
  <c r="AD13" i="68" s="1"/>
  <c r="X13" i="68"/>
  <c r="Y13" i="68" s="1"/>
  <c r="W13" i="68"/>
  <c r="AA13" i="68" s="1"/>
  <c r="W14" i="63"/>
  <c r="AA14" i="63" s="1"/>
  <c r="X14" i="63"/>
  <c r="Y14" i="63" s="1"/>
  <c r="X15" i="73"/>
  <c r="Y15" i="73" s="1"/>
  <c r="W15" i="73"/>
  <c r="AA15" i="73" s="1"/>
  <c r="O15" i="73"/>
  <c r="X12" i="60"/>
  <c r="Y12" i="60" s="1"/>
  <c r="W12" i="60"/>
  <c r="AA12" i="60" s="1"/>
  <c r="W14" i="57"/>
  <c r="AA14" i="57" s="1"/>
  <c r="X14" i="57"/>
  <c r="Y14" i="57" s="1"/>
  <c r="W13" i="52"/>
  <c r="AA13" i="52" s="1"/>
  <c r="X13" i="52"/>
  <c r="Y13" i="52" s="1"/>
  <c r="O13" i="52"/>
  <c r="X11" i="31"/>
  <c r="W12" i="31"/>
  <c r="AA12" i="31" s="1"/>
  <c r="X12" i="50"/>
  <c r="Y12" i="50" s="1"/>
  <c r="W12" i="50"/>
  <c r="AA12" i="50" s="1"/>
  <c r="X12" i="58"/>
  <c r="Y12" i="58" s="1"/>
  <c r="W12" i="58"/>
  <c r="AA12" i="58" s="1"/>
  <c r="X12" i="54"/>
  <c r="Y12" i="54" s="1"/>
  <c r="W12" i="54"/>
  <c r="AA12" i="54" s="1"/>
  <c r="O12" i="54"/>
  <c r="W15" i="53"/>
  <c r="AA15" i="53" s="1"/>
  <c r="X15" i="53"/>
  <c r="Y15" i="53" s="1"/>
  <c r="W13" i="67"/>
  <c r="AA13" i="67" s="1"/>
  <c r="X13" i="67"/>
  <c r="Y13" i="67" s="1"/>
  <c r="O13" i="67"/>
  <c r="X15" i="65"/>
  <c r="Y15" i="65" s="1"/>
  <c r="W15" i="65"/>
  <c r="AA15" i="65" s="1"/>
  <c r="O15" i="65"/>
  <c r="W14" i="64"/>
  <c r="AA14" i="64" s="1"/>
  <c r="X14" i="64"/>
  <c r="Y14" i="64" s="1"/>
  <c r="O14" i="64"/>
  <c r="W13" i="72"/>
  <c r="AA13" i="72" s="1"/>
  <c r="X13" i="72"/>
  <c r="Y13" i="72" s="1"/>
  <c r="O13" i="72"/>
  <c r="W13" i="49"/>
  <c r="AA13" i="49" s="1"/>
  <c r="X13" i="49"/>
  <c r="Y13" i="49" s="1"/>
  <c r="O13" i="49"/>
  <c r="AB11" i="51"/>
  <c r="AC11" i="51" s="1"/>
  <c r="Y11" i="51"/>
  <c r="AB14" i="63"/>
  <c r="AD14" i="63" s="1"/>
  <c r="AB15" i="73"/>
  <c r="AC15" i="73" s="1"/>
  <c r="AB12" i="60"/>
  <c r="AC12" i="60" s="1"/>
  <c r="AB14" i="57"/>
  <c r="AD14" i="57" s="1"/>
  <c r="AB13" i="52"/>
  <c r="AD13" i="52" s="1"/>
  <c r="AB12" i="31"/>
  <c r="AD12" i="31" s="1"/>
  <c r="AB12" i="50"/>
  <c r="AD12" i="50" s="1"/>
  <c r="AB12" i="58"/>
  <c r="AD12" i="58" s="1"/>
  <c r="AB12" i="54"/>
  <c r="AD12" i="54" s="1"/>
  <c r="AB15" i="53"/>
  <c r="AD15" i="53" s="1"/>
  <c r="AB13" i="67"/>
  <c r="AC13" i="67" s="1"/>
  <c r="AB15" i="65"/>
  <c r="AC15" i="65" s="1"/>
  <c r="AB14" i="64"/>
  <c r="AD14" i="64" s="1"/>
  <c r="AB13" i="72"/>
  <c r="AD13" i="72" s="1"/>
  <c r="AB13" i="49"/>
  <c r="AD13" i="49" s="1"/>
  <c r="AB20" i="68"/>
  <c r="AC20" i="68" s="1"/>
  <c r="W20" i="68"/>
  <c r="AA20" i="68" s="1"/>
  <c r="X20" i="68"/>
  <c r="Y20" i="68" s="1"/>
  <c r="AC14" i="62" l="1"/>
  <c r="AC15" i="67"/>
  <c r="AC17" i="65"/>
  <c r="AC17" i="64"/>
  <c r="AC15" i="72"/>
  <c r="AC15" i="49"/>
  <c r="AC15" i="42"/>
  <c r="AC13" i="68"/>
  <c r="AD11" i="51"/>
  <c r="AC14" i="63"/>
  <c r="AD15" i="73"/>
  <c r="AD12" i="60"/>
  <c r="AC14" i="57"/>
  <c r="AC13" i="52"/>
  <c r="AC12" i="31"/>
  <c r="AC12" i="50"/>
  <c r="AC12" i="58"/>
  <c r="AC12" i="54"/>
  <c r="AC15" i="53"/>
  <c r="AD13" i="67"/>
  <c r="AD15" i="65"/>
  <c r="AC14" i="64"/>
  <c r="AC13" i="72"/>
  <c r="AC13" i="49"/>
  <c r="AD20" i="68"/>
  <c r="AB25" i="60"/>
  <c r="AD25" i="60" s="1"/>
  <c r="X25" i="60"/>
  <c r="Y25" i="60" s="1"/>
  <c r="W25" i="60"/>
  <c r="AA25" i="60" s="1"/>
  <c r="AB10" i="49"/>
  <c r="AD10" i="49" s="1"/>
  <c r="X10" i="49"/>
  <c r="Y10" i="49" s="1"/>
  <c r="W10" i="49"/>
  <c r="AA10" i="49" s="1"/>
  <c r="O10" i="49"/>
  <c r="AC25" i="60" l="1"/>
  <c r="AC10" i="49"/>
  <c r="AB13" i="42"/>
  <c r="AD13" i="42" s="1"/>
  <c r="X13" i="42"/>
  <c r="Y13" i="42" s="1"/>
  <c r="W13" i="42"/>
  <c r="AA13" i="42" s="1"/>
  <c r="AB12" i="42"/>
  <c r="AC12" i="42" s="1"/>
  <c r="X12" i="42"/>
  <c r="Y12" i="42" s="1"/>
  <c r="W12" i="42"/>
  <c r="AA12" i="42" s="1"/>
  <c r="O13" i="42"/>
  <c r="O12" i="42"/>
  <c r="AB14" i="9"/>
  <c r="AC14" i="9" s="1"/>
  <c r="AB13" i="9"/>
  <c r="AC13" i="9" s="1"/>
  <c r="W14" i="9"/>
  <c r="AA14" i="9" s="1"/>
  <c r="X14" i="9"/>
  <c r="Y14" i="9" s="1"/>
  <c r="W13" i="9"/>
  <c r="AA13" i="9" s="1"/>
  <c r="X13" i="9"/>
  <c r="Y13" i="9" s="1"/>
  <c r="O14" i="9"/>
  <c r="O13" i="9"/>
  <c r="AB18" i="47"/>
  <c r="AD18" i="47" s="1"/>
  <c r="X18" i="47"/>
  <c r="Y18" i="47" s="1"/>
  <c r="W18" i="47"/>
  <c r="AA18" i="47" s="1"/>
  <c r="O18" i="47"/>
  <c r="AB12" i="68"/>
  <c r="AD12" i="68" s="1"/>
  <c r="X12" i="68"/>
  <c r="Y12" i="68" s="1"/>
  <c r="W12" i="68"/>
  <c r="AA12" i="68" s="1"/>
  <c r="AB14" i="41"/>
  <c r="AD14" i="41" s="1"/>
  <c r="X14" i="41"/>
  <c r="Y14" i="41" s="1"/>
  <c r="W14" i="41"/>
  <c r="AA14" i="41" s="1"/>
  <c r="AB14" i="40"/>
  <c r="AD14" i="40" s="1"/>
  <c r="X14" i="40"/>
  <c r="Y14" i="40" s="1"/>
  <c r="W14" i="40"/>
  <c r="AA14" i="40" s="1"/>
  <c r="AB11" i="47"/>
  <c r="AD11" i="47" s="1"/>
  <c r="X11" i="47"/>
  <c r="Y11" i="47" s="1"/>
  <c r="W11" i="47"/>
  <c r="AA11" i="47" s="1"/>
  <c r="AB12" i="51"/>
  <c r="AD12" i="51" s="1"/>
  <c r="X12" i="51"/>
  <c r="Y12" i="51" s="1"/>
  <c r="W12" i="51"/>
  <c r="AA12" i="51" s="1"/>
  <c r="AB13" i="45"/>
  <c r="AD13" i="45" s="1"/>
  <c r="X13" i="45"/>
  <c r="Y13" i="45" s="1"/>
  <c r="W13" i="45"/>
  <c r="AA13" i="45" s="1"/>
  <c r="AB13" i="63"/>
  <c r="AD13" i="63" s="1"/>
  <c r="X13" i="63"/>
  <c r="Y13" i="63" s="1"/>
  <c r="W13" i="63"/>
  <c r="AA13" i="63" s="1"/>
  <c r="AB16" i="70"/>
  <c r="AD16" i="70" s="1"/>
  <c r="X16" i="70"/>
  <c r="Y16" i="70" s="1"/>
  <c r="W16" i="70"/>
  <c r="AA16" i="70" s="1"/>
  <c r="AB14" i="73"/>
  <c r="AD14" i="73" s="1"/>
  <c r="X14" i="73"/>
  <c r="Y14" i="73" s="1"/>
  <c r="W14" i="73"/>
  <c r="AA14" i="73" s="1"/>
  <c r="AB11" i="60"/>
  <c r="AD11" i="60" s="1"/>
  <c r="X11" i="60"/>
  <c r="Y11" i="60" s="1"/>
  <c r="W11" i="60"/>
  <c r="AA11" i="60" s="1"/>
  <c r="AB13" i="57"/>
  <c r="AD13" i="57" s="1"/>
  <c r="X13" i="57"/>
  <c r="Y13" i="57" s="1"/>
  <c r="W13" i="57"/>
  <c r="AA13" i="57" s="1"/>
  <c r="AB12" i="52"/>
  <c r="AD12" i="52" s="1"/>
  <c r="X12" i="52"/>
  <c r="Y12" i="52" s="1"/>
  <c r="W12" i="52"/>
  <c r="AA12" i="52" s="1"/>
  <c r="AB13" i="31"/>
  <c r="AD13" i="31" s="1"/>
  <c r="X13" i="31"/>
  <c r="W13" i="31"/>
  <c r="AA13" i="31" s="1"/>
  <c r="AB11" i="50"/>
  <c r="AD11" i="50" s="1"/>
  <c r="X11" i="50"/>
  <c r="Y11" i="50" s="1"/>
  <c r="W11" i="50"/>
  <c r="AA11" i="50" s="1"/>
  <c r="AB11" i="58"/>
  <c r="AD11" i="58" s="1"/>
  <c r="X11" i="58"/>
  <c r="Y11" i="58" s="1"/>
  <c r="W11" i="58"/>
  <c r="AA11" i="58" s="1"/>
  <c r="AB13" i="54"/>
  <c r="AD13" i="54" s="1"/>
  <c r="X13" i="54"/>
  <c r="Y13" i="54" s="1"/>
  <c r="W13" i="54"/>
  <c r="AA13" i="54" s="1"/>
  <c r="AB14" i="53"/>
  <c r="AD14" i="53" s="1"/>
  <c r="X14" i="53"/>
  <c r="Y14" i="53" s="1"/>
  <c r="W14" i="53"/>
  <c r="AA14" i="53" s="1"/>
  <c r="AB13" i="62"/>
  <c r="AD13" i="62" s="1"/>
  <c r="X13" i="62"/>
  <c r="Y13" i="62" s="1"/>
  <c r="W13" i="62"/>
  <c r="AA13" i="62" s="1"/>
  <c r="AB14" i="67"/>
  <c r="AD14" i="67" s="1"/>
  <c r="X14" i="67"/>
  <c r="Y14" i="67" s="1"/>
  <c r="W14" i="67"/>
  <c r="AA14" i="67" s="1"/>
  <c r="AB16" i="65"/>
  <c r="AD16" i="65" s="1"/>
  <c r="X16" i="65"/>
  <c r="Y16" i="65" s="1"/>
  <c r="W16" i="65"/>
  <c r="AA16" i="65" s="1"/>
  <c r="AB16" i="64"/>
  <c r="AD16" i="64" s="1"/>
  <c r="X16" i="64"/>
  <c r="Y16" i="64" s="1"/>
  <c r="W16" i="64"/>
  <c r="AA16" i="64" s="1"/>
  <c r="AB14" i="72"/>
  <c r="AD14" i="72" s="1"/>
  <c r="X14" i="72"/>
  <c r="Y14" i="72" s="1"/>
  <c r="W14" i="72"/>
  <c r="AA14" i="72" s="1"/>
  <c r="AB14" i="49"/>
  <c r="AD14" i="49" s="1"/>
  <c r="X14" i="49"/>
  <c r="Y14" i="49" s="1"/>
  <c r="W14" i="49"/>
  <c r="AA14" i="49" s="1"/>
  <c r="AB14" i="42"/>
  <c r="AD14" i="42" s="1"/>
  <c r="X14" i="42"/>
  <c r="Y14" i="42" s="1"/>
  <c r="W14" i="42"/>
  <c r="AA14" i="42" s="1"/>
  <c r="O14" i="42"/>
  <c r="O14" i="49"/>
  <c r="O14" i="72"/>
  <c r="O16" i="64"/>
  <c r="O16" i="65"/>
  <c r="O14" i="67"/>
  <c r="O13" i="62"/>
  <c r="O13" i="54"/>
  <c r="O12" i="52"/>
  <c r="O14" i="73"/>
  <c r="O12" i="51"/>
  <c r="O11" i="47"/>
  <c r="O14" i="40"/>
  <c r="O14" i="41"/>
  <c r="AB15" i="9"/>
  <c r="AC15" i="9" s="1"/>
  <c r="W15" i="9"/>
  <c r="AA15" i="9" s="1"/>
  <c r="X15" i="9"/>
  <c r="Y15" i="9" s="1"/>
  <c r="O15" i="9"/>
  <c r="Y13" i="31" l="1"/>
  <c r="Y12" i="31"/>
  <c r="AD14" i="9"/>
  <c r="AD13" i="9"/>
  <c r="AD12" i="42"/>
  <c r="AC13" i="42"/>
  <c r="AC18" i="47"/>
  <c r="AC12" i="68"/>
  <c r="AC14" i="41"/>
  <c r="AC14" i="40"/>
  <c r="AC11" i="47"/>
  <c r="AC12" i="51"/>
  <c r="AC13" i="45"/>
  <c r="AC13" i="63"/>
  <c r="AC16" i="70"/>
  <c r="AC14" i="73"/>
  <c r="AC11" i="60"/>
  <c r="AC13" i="57"/>
  <c r="AC12" i="52"/>
  <c r="AC13" i="31"/>
  <c r="AC11" i="50"/>
  <c r="AC11" i="58"/>
  <c r="AC13" i="54"/>
  <c r="AC14" i="53"/>
  <c r="AC13" i="62"/>
  <c r="AC14" i="67"/>
  <c r="AC16" i="65"/>
  <c r="AC16" i="64"/>
  <c r="AC14" i="72"/>
  <c r="AC14" i="49"/>
  <c r="AC14" i="42"/>
  <c r="AD15" i="9"/>
  <c r="AB16" i="40"/>
  <c r="AD16" i="40" s="1"/>
  <c r="AA16" i="40"/>
  <c r="X16" i="40"/>
  <c r="Y16" i="40" s="1"/>
  <c r="O16" i="40"/>
  <c r="X16" i="9"/>
  <c r="AB24" i="40"/>
  <c r="AB23" i="40"/>
  <c r="AB22" i="40"/>
  <c r="AD22" i="40" s="1"/>
  <c r="AB21" i="40"/>
  <c r="W11" i="40"/>
  <c r="AA11" i="40" s="1"/>
  <c r="X11" i="40"/>
  <c r="Y11" i="40" s="1"/>
  <c r="AB11" i="40"/>
  <c r="AD11" i="40" s="1"/>
  <c r="AB18" i="51"/>
  <c r="AC18" i="51" s="1"/>
  <c r="AB9" i="51"/>
  <c r="AB24" i="57"/>
  <c r="AC24" i="57" s="1"/>
  <c r="AB23" i="57"/>
  <c r="AB20" i="42"/>
  <c r="AD20" i="42" s="1"/>
  <c r="AB17" i="42"/>
  <c r="AD17" i="42" s="1"/>
  <c r="X17" i="42"/>
  <c r="Y17" i="42" s="1"/>
  <c r="W17" i="42"/>
  <c r="AA17" i="42" s="1"/>
  <c r="AB16" i="42"/>
  <c r="AC16" i="42" s="1"/>
  <c r="X16" i="42"/>
  <c r="Y16" i="42" s="1"/>
  <c r="W16" i="42"/>
  <c r="AA16" i="42" s="1"/>
  <c r="AB18" i="72"/>
  <c r="AD18" i="72" s="1"/>
  <c r="X18" i="72"/>
  <c r="Y18" i="72" s="1"/>
  <c r="W18" i="72"/>
  <c r="AA18" i="72" s="1"/>
  <c r="AB17" i="72"/>
  <c r="AC17" i="72" s="1"/>
  <c r="X17" i="72"/>
  <c r="Y17" i="72" s="1"/>
  <c r="W17" i="72"/>
  <c r="AA17" i="72" s="1"/>
  <c r="AB17" i="67"/>
  <c r="AD17" i="67" s="1"/>
  <c r="X17" i="67"/>
  <c r="Y17" i="67" s="1"/>
  <c r="W17" i="67"/>
  <c r="AA17" i="67" s="1"/>
  <c r="AB16" i="67"/>
  <c r="AC16" i="67" s="1"/>
  <c r="X16" i="67"/>
  <c r="Y16" i="67" s="1"/>
  <c r="W16" i="67"/>
  <c r="AA16" i="67" s="1"/>
  <c r="AB19" i="53"/>
  <c r="AD19" i="53" s="1"/>
  <c r="X19" i="53"/>
  <c r="Y19" i="53" s="1"/>
  <c r="W19" i="53"/>
  <c r="AA19" i="53" s="1"/>
  <c r="AB18" i="53"/>
  <c r="AC18" i="53" s="1"/>
  <c r="X18" i="53"/>
  <c r="Y18" i="53" s="1"/>
  <c r="W18" i="53"/>
  <c r="AA18" i="53" s="1"/>
  <c r="AB16" i="58"/>
  <c r="AD16" i="58" s="1"/>
  <c r="X16" i="58"/>
  <c r="Y16" i="58" s="1"/>
  <c r="W16" i="58"/>
  <c r="AA16" i="58" s="1"/>
  <c r="AB15" i="58"/>
  <c r="AC15" i="58" s="1"/>
  <c r="X15" i="58"/>
  <c r="Y15" i="58" s="1"/>
  <c r="W15" i="58"/>
  <c r="AA15" i="58" s="1"/>
  <c r="AB16" i="50"/>
  <c r="AD16" i="50" s="1"/>
  <c r="X16" i="50"/>
  <c r="Y16" i="50" s="1"/>
  <c r="W16" i="50"/>
  <c r="AA16" i="50" s="1"/>
  <c r="AB15" i="50"/>
  <c r="AC15" i="50" s="1"/>
  <c r="X15" i="50"/>
  <c r="Y15" i="50" s="1"/>
  <c r="W15" i="50"/>
  <c r="AA15" i="50" s="1"/>
  <c r="AB16" i="31"/>
  <c r="AD16" i="31" s="1"/>
  <c r="X16" i="31"/>
  <c r="Y16" i="31" s="1"/>
  <c r="W16" i="31"/>
  <c r="AA16" i="31" s="1"/>
  <c r="AB15" i="31"/>
  <c r="AC15" i="31" s="1"/>
  <c r="X15" i="31"/>
  <c r="Y15" i="31" s="1"/>
  <c r="W15" i="31"/>
  <c r="AA15" i="31" s="1"/>
  <c r="AB18" i="52"/>
  <c r="AD18" i="52" s="1"/>
  <c r="X18" i="52"/>
  <c r="Y18" i="52" s="1"/>
  <c r="W18" i="52"/>
  <c r="AA18" i="52" s="1"/>
  <c r="AB17" i="52"/>
  <c r="AC17" i="52" s="1"/>
  <c r="X17" i="52"/>
  <c r="Y17" i="52" s="1"/>
  <c r="W17" i="52"/>
  <c r="AA17" i="52" s="1"/>
  <c r="AB18" i="63"/>
  <c r="AD18" i="63" s="1"/>
  <c r="X18" i="63"/>
  <c r="Y18" i="63" s="1"/>
  <c r="W18" i="63"/>
  <c r="AA18" i="63" s="1"/>
  <c r="AB17" i="63"/>
  <c r="AC17" i="63" s="1"/>
  <c r="X17" i="63"/>
  <c r="Y17" i="63" s="1"/>
  <c r="W17" i="63"/>
  <c r="AA17" i="63" s="1"/>
  <c r="W9" i="42"/>
  <c r="AA9" i="42" s="1"/>
  <c r="X9" i="42"/>
  <c r="Y9" i="42" s="1"/>
  <c r="AB9" i="42"/>
  <c r="AD9" i="42" s="1"/>
  <c r="W10" i="42"/>
  <c r="AA10" i="42" s="1"/>
  <c r="X10" i="42"/>
  <c r="Y10" i="42" s="1"/>
  <c r="AB10" i="42"/>
  <c r="AC10" i="42" s="1"/>
  <c r="W11" i="42"/>
  <c r="AA11" i="42" s="1"/>
  <c r="X11" i="42"/>
  <c r="Y11" i="42" s="1"/>
  <c r="AB11" i="42"/>
  <c r="AC11" i="42" s="1"/>
  <c r="W18" i="42"/>
  <c r="AA18" i="42" s="1"/>
  <c r="X18" i="42"/>
  <c r="Y18" i="42" s="1"/>
  <c r="AB18" i="42"/>
  <c r="AD18" i="42" s="1"/>
  <c r="W19" i="42"/>
  <c r="AA19" i="42" s="1"/>
  <c r="X19" i="42"/>
  <c r="Y19" i="42" s="1"/>
  <c r="AB19" i="42"/>
  <c r="AC19" i="42" s="1"/>
  <c r="W20" i="42"/>
  <c r="AA20" i="42" s="1"/>
  <c r="X20" i="42"/>
  <c r="Y20" i="42" s="1"/>
  <c r="W22" i="42"/>
  <c r="AA22" i="42" s="1"/>
  <c r="X22" i="42"/>
  <c r="Y22" i="42" s="1"/>
  <c r="AB22" i="42"/>
  <c r="AD22" i="42" s="1"/>
  <c r="W23" i="42"/>
  <c r="AA23" i="42" s="1"/>
  <c r="X23" i="42"/>
  <c r="Y23" i="42" s="1"/>
  <c r="AB23" i="42"/>
  <c r="AC23" i="42" s="1"/>
  <c r="W16" i="45"/>
  <c r="AA16" i="45" s="1"/>
  <c r="X16" i="45"/>
  <c r="Y16" i="45" s="1"/>
  <c r="AB16" i="45"/>
  <c r="AD16" i="45" s="1"/>
  <c r="W17" i="45"/>
  <c r="AA17" i="45" s="1"/>
  <c r="X17" i="45"/>
  <c r="Y17" i="45" s="1"/>
  <c r="AB17" i="45"/>
  <c r="AC17" i="45" s="1"/>
  <c r="AB19" i="70"/>
  <c r="AD19" i="70" s="1"/>
  <c r="X19" i="70"/>
  <c r="Y19" i="70" s="1"/>
  <c r="W19" i="70"/>
  <c r="AA19" i="70" s="1"/>
  <c r="AB18" i="70"/>
  <c r="AC18" i="70" s="1"/>
  <c r="X18" i="70"/>
  <c r="Y18" i="70" s="1"/>
  <c r="W18" i="70"/>
  <c r="AA18" i="70" s="1"/>
  <c r="O19" i="73"/>
  <c r="W19" i="60"/>
  <c r="AA19" i="60" s="1"/>
  <c r="X19" i="60"/>
  <c r="Y19" i="60" s="1"/>
  <c r="AB19" i="60"/>
  <c r="AD19" i="60" s="1"/>
  <c r="W18" i="57"/>
  <c r="AA18" i="57" s="1"/>
  <c r="X18" i="57"/>
  <c r="Y18" i="57" s="1"/>
  <c r="AB18" i="57"/>
  <c r="AD18" i="57" s="1"/>
  <c r="W19" i="57"/>
  <c r="AA19" i="57" s="1"/>
  <c r="X19" i="57"/>
  <c r="Y19" i="57" s="1"/>
  <c r="AB19" i="57"/>
  <c r="AC19" i="57" s="1"/>
  <c r="O17" i="54"/>
  <c r="W17" i="54"/>
  <c r="AA17" i="54" s="1"/>
  <c r="X17" i="54"/>
  <c r="Y17" i="54" s="1"/>
  <c r="AB17" i="54"/>
  <c r="AD17" i="54" s="1"/>
  <c r="O16" i="62"/>
  <c r="W16" i="62"/>
  <c r="AA16" i="62" s="1"/>
  <c r="X16" i="62"/>
  <c r="Y16" i="62" s="1"/>
  <c r="AB16" i="62"/>
  <c r="AC16" i="62" s="1"/>
  <c r="O20" i="65"/>
  <c r="W20" i="65"/>
  <c r="AA20" i="65" s="1"/>
  <c r="X20" i="65"/>
  <c r="Y20" i="65" s="1"/>
  <c r="AB20" i="65"/>
  <c r="AC20" i="65" s="1"/>
  <c r="W18" i="65"/>
  <c r="AA18" i="65" s="1"/>
  <c r="X18" i="65"/>
  <c r="Y18" i="65" s="1"/>
  <c r="AB18" i="65"/>
  <c r="AD18" i="65" s="1"/>
  <c r="W16" i="72"/>
  <c r="AA16" i="72" s="1"/>
  <c r="X16" i="72"/>
  <c r="Y16" i="72" s="1"/>
  <c r="AB16" i="72"/>
  <c r="AD16" i="72" s="1"/>
  <c r="O17" i="49"/>
  <c r="W17" i="49"/>
  <c r="AA17" i="49" s="1"/>
  <c r="X17" i="49"/>
  <c r="Y17" i="49" s="1"/>
  <c r="AB17" i="49"/>
  <c r="AC17" i="49" s="1"/>
  <c r="AB16" i="41"/>
  <c r="AD16" i="41" s="1"/>
  <c r="X16" i="41"/>
  <c r="Y16" i="41" s="1"/>
  <c r="W16" i="41"/>
  <c r="AA16" i="41" s="1"/>
  <c r="O16" i="41"/>
  <c r="O18" i="9"/>
  <c r="W18" i="9"/>
  <c r="AA18" i="9" s="1"/>
  <c r="X18" i="9"/>
  <c r="Y18" i="9" s="1"/>
  <c r="AB18" i="9"/>
  <c r="AD18" i="9" s="1"/>
  <c r="O19" i="54"/>
  <c r="O18" i="62"/>
  <c r="W18" i="62"/>
  <c r="AA18" i="62" s="1"/>
  <c r="X18" i="62"/>
  <c r="Y18" i="62" s="1"/>
  <c r="AB18" i="62"/>
  <c r="AC18" i="62" s="1"/>
  <c r="W19" i="54"/>
  <c r="AA19" i="54" s="1"/>
  <c r="X19" i="54"/>
  <c r="Y19" i="54" s="1"/>
  <c r="AB19" i="54"/>
  <c r="AD19" i="54" s="1"/>
  <c r="O11" i="40"/>
  <c r="W12" i="40"/>
  <c r="AA12" i="40" s="1"/>
  <c r="X12" i="40"/>
  <c r="Y12" i="40" s="1"/>
  <c r="AB12" i="40"/>
  <c r="AD12" i="40" s="1"/>
  <c r="O21" i="40"/>
  <c r="W21" i="41"/>
  <c r="AA21" i="41" s="1"/>
  <c r="X21" i="41"/>
  <c r="Y21" i="41" s="1"/>
  <c r="AB21" i="41"/>
  <c r="AC21" i="41" s="1"/>
  <c r="O21" i="41"/>
  <c r="O12" i="40"/>
  <c r="O18" i="51"/>
  <c r="W18" i="51"/>
  <c r="AA18" i="51" s="1"/>
  <c r="X18" i="51"/>
  <c r="Y18" i="51" s="1"/>
  <c r="W22" i="45"/>
  <c r="AA22" i="45" s="1"/>
  <c r="X22" i="45"/>
  <c r="Y22" i="45" s="1"/>
  <c r="AB22" i="45"/>
  <c r="AC22" i="45" s="1"/>
  <c r="AB22" i="63"/>
  <c r="AC22" i="63" s="1"/>
  <c r="W20" i="58"/>
  <c r="AA20" i="58" s="1"/>
  <c r="X20" i="58"/>
  <c r="Y20" i="58" s="1"/>
  <c r="AB20" i="58"/>
  <c r="AD20" i="58" s="1"/>
  <c r="W20" i="50"/>
  <c r="AA20" i="50" s="1"/>
  <c r="X20" i="50"/>
  <c r="Y20" i="50" s="1"/>
  <c r="AB20" i="50"/>
  <c r="AD20" i="50" s="1"/>
  <c r="W20" i="31"/>
  <c r="AA20" i="31" s="1"/>
  <c r="X20" i="31"/>
  <c r="Y20" i="31" s="1"/>
  <c r="AB20" i="31"/>
  <c r="AD20" i="31" s="1"/>
  <c r="W24" i="57"/>
  <c r="AA24" i="57" s="1"/>
  <c r="X24" i="57"/>
  <c r="Y24" i="57" s="1"/>
  <c r="AB24" i="60"/>
  <c r="AC24" i="60" s="1"/>
  <c r="W24" i="60"/>
  <c r="AA24" i="60" s="1"/>
  <c r="X24" i="60"/>
  <c r="Y24" i="60" s="1"/>
  <c r="W22" i="63"/>
  <c r="X22" i="63"/>
  <c r="Y22" i="63" s="1"/>
  <c r="W22" i="40"/>
  <c r="AA22" i="40" s="1"/>
  <c r="X22" i="40"/>
  <c r="Y22" i="40" s="1"/>
  <c r="W20" i="41"/>
  <c r="AA20" i="41" s="1"/>
  <c r="X20" i="41"/>
  <c r="Y20" i="41" s="1"/>
  <c r="AB20" i="41"/>
  <c r="AD20" i="41" s="1"/>
  <c r="O20" i="41"/>
  <c r="W25" i="73"/>
  <c r="AA25" i="73" s="1"/>
  <c r="X25" i="73"/>
  <c r="Y25" i="73" s="1"/>
  <c r="AB25" i="73"/>
  <c r="AD25" i="73" s="1"/>
  <c r="O25" i="73"/>
  <c r="W22" i="57"/>
  <c r="AA22" i="57" s="1"/>
  <c r="X22" i="57"/>
  <c r="Y22" i="57" s="1"/>
  <c r="AB22" i="57"/>
  <c r="AC22" i="57" s="1"/>
  <c r="W22" i="60"/>
  <c r="AA22" i="60" s="1"/>
  <c r="X22" i="60"/>
  <c r="Y22" i="60" s="1"/>
  <c r="AB22" i="60"/>
  <c r="AC22" i="60" s="1"/>
  <c r="W24" i="73"/>
  <c r="AA24" i="73" s="1"/>
  <c r="X24" i="73"/>
  <c r="Y24" i="73" s="1"/>
  <c r="AB24" i="73"/>
  <c r="AD24" i="73" s="1"/>
  <c r="O24" i="73"/>
  <c r="W20" i="63"/>
  <c r="AA20" i="63" s="1"/>
  <c r="X20" i="63"/>
  <c r="Y20" i="63" s="1"/>
  <c r="AB20" i="63"/>
  <c r="AC20" i="63" s="1"/>
  <c r="W16" i="47"/>
  <c r="AA16" i="47" s="1"/>
  <c r="X16" i="47"/>
  <c r="Y16" i="47" s="1"/>
  <c r="AB16" i="47"/>
  <c r="AC16" i="47" s="1"/>
  <c r="O16" i="47"/>
  <c r="W19" i="41"/>
  <c r="AA19" i="41" s="1"/>
  <c r="X19" i="41"/>
  <c r="Y19" i="41" s="1"/>
  <c r="AB19" i="41"/>
  <c r="AC19" i="41" s="1"/>
  <c r="O19" i="41"/>
  <c r="O20" i="52"/>
  <c r="AB20" i="52"/>
  <c r="AC20" i="52" s="1"/>
  <c r="W20" i="52"/>
  <c r="AA20" i="52" s="1"/>
  <c r="X20" i="52"/>
  <c r="Y20" i="52" s="1"/>
  <c r="W18" i="31"/>
  <c r="AA18" i="31" s="1"/>
  <c r="X18" i="31"/>
  <c r="Y18" i="31" s="1"/>
  <c r="AB18" i="31"/>
  <c r="AD18" i="31" s="1"/>
  <c r="W18" i="50"/>
  <c r="AA18" i="50" s="1"/>
  <c r="X18" i="50"/>
  <c r="Y18" i="50" s="1"/>
  <c r="AB18" i="50"/>
  <c r="AC18" i="50" s="1"/>
  <c r="O19" i="42"/>
  <c r="W10" i="63"/>
  <c r="AA10" i="63" s="1"/>
  <c r="X10" i="63"/>
  <c r="Y10" i="63" s="1"/>
  <c r="AB10" i="63"/>
  <c r="AD10" i="63" s="1"/>
  <c r="W11" i="73"/>
  <c r="AA11" i="73" s="1"/>
  <c r="X11" i="73"/>
  <c r="Y11" i="73" s="1"/>
  <c r="AB11" i="73"/>
  <c r="AD11" i="73" s="1"/>
  <c r="O11" i="73"/>
  <c r="W10" i="52"/>
  <c r="AA10" i="52" s="1"/>
  <c r="X10" i="52"/>
  <c r="Y10" i="52" s="1"/>
  <c r="AB10" i="52"/>
  <c r="AD10" i="52" s="1"/>
  <c r="O10" i="52"/>
  <c r="W10" i="31"/>
  <c r="AA10" i="31" s="1"/>
  <c r="X10" i="31"/>
  <c r="Y10" i="31" s="1"/>
  <c r="AB10" i="31"/>
  <c r="AC10" i="31" s="1"/>
  <c r="W10" i="50"/>
  <c r="AA10" i="50" s="1"/>
  <c r="X10" i="50"/>
  <c r="Y10" i="50" s="1"/>
  <c r="AB10" i="50"/>
  <c r="AD10" i="50" s="1"/>
  <c r="AB10" i="58"/>
  <c r="AC10" i="58" s="1"/>
  <c r="W10" i="58"/>
  <c r="AA10" i="58" s="1"/>
  <c r="X10" i="58"/>
  <c r="Y10" i="58" s="1"/>
  <c r="W11" i="49"/>
  <c r="AA11" i="49" s="1"/>
  <c r="X11" i="49"/>
  <c r="Y11" i="49" s="1"/>
  <c r="AB11" i="49"/>
  <c r="AC11" i="49" s="1"/>
  <c r="O10" i="42"/>
  <c r="O11" i="49"/>
  <c r="O10" i="9"/>
  <c r="AB10" i="9"/>
  <c r="AD10" i="9" s="1"/>
  <c r="X10" i="9"/>
  <c r="Y10" i="9" s="1"/>
  <c r="W10" i="9"/>
  <c r="AA10" i="9" s="1"/>
  <c r="AC20" i="31" l="1"/>
  <c r="AC20" i="42"/>
  <c r="AC19" i="60"/>
  <c r="AD17" i="52"/>
  <c r="AC22" i="42"/>
  <c r="AD18" i="50"/>
  <c r="AD20" i="52"/>
  <c r="AC24" i="73"/>
  <c r="AD15" i="31"/>
  <c r="AD16" i="67"/>
  <c r="AD18" i="70"/>
  <c r="AC9" i="42"/>
  <c r="AD16" i="42"/>
  <c r="AD11" i="42"/>
  <c r="AC10" i="50"/>
  <c r="AD20" i="63"/>
  <c r="AD22" i="57"/>
  <c r="AC20" i="50"/>
  <c r="AD16" i="62"/>
  <c r="AC18" i="42"/>
  <c r="AD15" i="58"/>
  <c r="AD18" i="53"/>
  <c r="AD17" i="63"/>
  <c r="AD15" i="50"/>
  <c r="AD17" i="72"/>
  <c r="AC16" i="40"/>
  <c r="AC11" i="40"/>
  <c r="AD16" i="47"/>
  <c r="AC16" i="45"/>
  <c r="AC18" i="57"/>
  <c r="AC17" i="54"/>
  <c r="AC19" i="54"/>
  <c r="AC16" i="72"/>
  <c r="AD17" i="49"/>
  <c r="AC17" i="42"/>
  <c r="AC18" i="72"/>
  <c r="AC17" i="67"/>
  <c r="AC19" i="53"/>
  <c r="AC16" i="58"/>
  <c r="AC16" i="50"/>
  <c r="AC16" i="31"/>
  <c r="AC18" i="52"/>
  <c r="AC18" i="63"/>
  <c r="AD10" i="42"/>
  <c r="AD23" i="42"/>
  <c r="AD19" i="42"/>
  <c r="AC18" i="9"/>
  <c r="AD17" i="45"/>
  <c r="AC19" i="70"/>
  <c r="AD19" i="57"/>
  <c r="AD20" i="65"/>
  <c r="AC18" i="65"/>
  <c r="AC16" i="41"/>
  <c r="AC20" i="41"/>
  <c r="AD18" i="51"/>
  <c r="AC25" i="73"/>
  <c r="AD18" i="62"/>
  <c r="AC12" i="40"/>
  <c r="AC22" i="40"/>
  <c r="AD21" i="41"/>
  <c r="AD19" i="41"/>
  <c r="AD22" i="45"/>
  <c r="AC18" i="31"/>
  <c r="AD22" i="63"/>
  <c r="AC20" i="58"/>
  <c r="AD24" i="57"/>
  <c r="AD24" i="60"/>
  <c r="AC10" i="63"/>
  <c r="AD10" i="58"/>
  <c r="AD22" i="60"/>
  <c r="AC11" i="73"/>
  <c r="AC10" i="52"/>
  <c r="AD10" i="31"/>
  <c r="AD11" i="49"/>
  <c r="AC10" i="9"/>
  <c r="AB19" i="72"/>
  <c r="AC19" i="72" s="1"/>
  <c r="AB20" i="72"/>
  <c r="AC20" i="72" s="1"/>
  <c r="AB21" i="72"/>
  <c r="AC21" i="72" s="1"/>
  <c r="AB23" i="72"/>
  <c r="AC23" i="72" s="1"/>
  <c r="AB24" i="72"/>
  <c r="AC24" i="72" s="1"/>
  <c r="AB21" i="9"/>
  <c r="AC21" i="9" s="1"/>
  <c r="AB22" i="9"/>
  <c r="AC22" i="9" s="1"/>
  <c r="AB17" i="50"/>
  <c r="AD17" i="50" s="1"/>
  <c r="AB21" i="50"/>
  <c r="AB22" i="50"/>
  <c r="AC22" i="50" s="1"/>
  <c r="AB21" i="63"/>
  <c r="AD21" i="63" s="1"/>
  <c r="AB11" i="38"/>
  <c r="AD11" i="38" s="1"/>
  <c r="AB12" i="38"/>
  <c r="AD12" i="38" s="1"/>
  <c r="AB13" i="38"/>
  <c r="AD13" i="38" s="1"/>
  <c r="AB14" i="38"/>
  <c r="AC14" i="38" s="1"/>
  <c r="O10" i="38"/>
  <c r="O11" i="38"/>
  <c r="O12" i="38"/>
  <c r="O13" i="38"/>
  <c r="O14" i="38"/>
  <c r="AB19" i="68"/>
  <c r="AD19" i="68" s="1"/>
  <c r="AB21" i="68"/>
  <c r="AC21" i="68" s="1"/>
  <c r="AB22" i="68"/>
  <c r="AC22" i="68" s="1"/>
  <c r="AB10" i="68"/>
  <c r="AC10" i="68" s="1"/>
  <c r="AB9" i="68"/>
  <c r="AB23" i="41"/>
  <c r="AC23" i="41" s="1"/>
  <c r="AB12" i="41"/>
  <c r="AD12" i="41" s="1"/>
  <c r="AB13" i="41"/>
  <c r="AC13" i="41" s="1"/>
  <c r="AB17" i="47"/>
  <c r="O10" i="47"/>
  <c r="O12" i="47"/>
  <c r="O13" i="47"/>
  <c r="O14" i="47"/>
  <c r="O15" i="47"/>
  <c r="O17" i="47"/>
  <c r="O19" i="47"/>
  <c r="O20" i="47"/>
  <c r="AB19" i="45"/>
  <c r="AD19" i="45" s="1"/>
  <c r="AB20" i="45"/>
  <c r="AC20" i="45" s="1"/>
  <c r="AB21" i="45"/>
  <c r="AC21" i="45" s="1"/>
  <c r="AB24" i="45"/>
  <c r="AC24" i="45" s="1"/>
  <c r="AB12" i="70"/>
  <c r="AD12" i="70" s="1"/>
  <c r="AB13" i="70"/>
  <c r="AD13" i="70" s="1"/>
  <c r="AB14" i="70"/>
  <c r="AD14" i="70" s="1"/>
  <c r="AB15" i="70"/>
  <c r="AC15" i="70" s="1"/>
  <c r="AB17" i="70"/>
  <c r="AD17" i="70" s="1"/>
  <c r="AB20" i="70"/>
  <c r="AC20" i="70" s="1"/>
  <c r="AB21" i="70"/>
  <c r="AB22" i="70"/>
  <c r="AC22" i="70" s="1"/>
  <c r="AB23" i="70"/>
  <c r="AD23" i="70" s="1"/>
  <c r="AB24" i="70"/>
  <c r="AC24" i="70" s="1"/>
  <c r="AB26" i="70"/>
  <c r="AB27" i="70"/>
  <c r="AD27" i="70" s="1"/>
  <c r="AB23" i="73"/>
  <c r="AD23" i="73" s="1"/>
  <c r="AB26" i="73"/>
  <c r="AC26" i="73" s="1"/>
  <c r="AB27" i="73"/>
  <c r="AC27" i="73" s="1"/>
  <c r="AB26" i="60"/>
  <c r="AC26" i="60" s="1"/>
  <c r="AB21" i="52"/>
  <c r="AC21" i="52" s="1"/>
  <c r="AB21" i="31"/>
  <c r="AD21" i="31" s="1"/>
  <c r="AB19" i="58"/>
  <c r="AD19" i="58" s="1"/>
  <c r="AB21" i="58"/>
  <c r="AC21" i="58" s="1"/>
  <c r="AB12" i="53"/>
  <c r="AD12" i="53" s="1"/>
  <c r="AB13" i="53"/>
  <c r="AD13" i="53" s="1"/>
  <c r="AB17" i="53"/>
  <c r="AC17" i="53" s="1"/>
  <c r="AB20" i="53"/>
  <c r="AD20" i="53" s="1"/>
  <c r="AB21" i="53"/>
  <c r="AC21" i="53" s="1"/>
  <c r="AB22" i="53"/>
  <c r="AC22" i="53" s="1"/>
  <c r="AB24" i="53"/>
  <c r="AC24" i="53" s="1"/>
  <c r="AB25" i="53"/>
  <c r="AB12" i="65"/>
  <c r="AD12" i="65" s="1"/>
  <c r="AB13" i="65"/>
  <c r="AC13" i="65" s="1"/>
  <c r="AB14" i="65"/>
  <c r="AC14" i="65" s="1"/>
  <c r="AB19" i="65"/>
  <c r="AC19" i="65" s="1"/>
  <c r="AB21" i="65"/>
  <c r="AD21" i="65" s="1"/>
  <c r="AB22" i="65"/>
  <c r="AB23" i="65"/>
  <c r="AC23" i="65" s="1"/>
  <c r="AB24" i="65"/>
  <c r="AD24" i="65" s="1"/>
  <c r="AB26" i="65"/>
  <c r="AC26" i="65" s="1"/>
  <c r="AB27" i="65"/>
  <c r="AC27" i="65" s="1"/>
  <c r="O10" i="62"/>
  <c r="O11" i="62"/>
  <c r="O12" i="62"/>
  <c r="O14" i="62"/>
  <c r="O15" i="62"/>
  <c r="O17" i="62"/>
  <c r="O19" i="62"/>
  <c r="O20" i="62"/>
  <c r="O21" i="62"/>
  <c r="O23" i="62"/>
  <c r="O24" i="62"/>
  <c r="W16" i="68"/>
  <c r="AA16" i="68" s="1"/>
  <c r="X16" i="68"/>
  <c r="Y16" i="68" s="1"/>
  <c r="AB16" i="68"/>
  <c r="AC16" i="68" s="1"/>
  <c r="O15" i="67"/>
  <c r="O17" i="65"/>
  <c r="O17" i="64"/>
  <c r="O15" i="72"/>
  <c r="AB16" i="9"/>
  <c r="Y16" i="9"/>
  <c r="W16" i="9"/>
  <c r="AA16" i="9" s="1"/>
  <c r="O16" i="9"/>
  <c r="O9" i="38"/>
  <c r="W9" i="38"/>
  <c r="AA9" i="38" s="1"/>
  <c r="X9" i="38"/>
  <c r="Y9" i="38" s="1"/>
  <c r="AB9" i="38"/>
  <c r="AC9" i="38" s="1"/>
  <c r="W10" i="38"/>
  <c r="AA10" i="38" s="1"/>
  <c r="X10" i="38"/>
  <c r="Y10" i="38" s="1"/>
  <c r="AB10" i="38"/>
  <c r="AC10" i="38" s="1"/>
  <c r="P11" i="38"/>
  <c r="W11" i="38"/>
  <c r="AA11" i="38" s="1"/>
  <c r="X11" i="38"/>
  <c r="Y11" i="38" s="1"/>
  <c r="W12" i="38"/>
  <c r="AA12" i="38" s="1"/>
  <c r="X12" i="38"/>
  <c r="Y12" i="38" s="1"/>
  <c r="W13" i="38"/>
  <c r="AA13" i="38" s="1"/>
  <c r="X13" i="38"/>
  <c r="Y13" i="38" s="1"/>
  <c r="AC13" i="38"/>
  <c r="W14" i="38"/>
  <c r="AA14" i="38" s="1"/>
  <c r="X14" i="38"/>
  <c r="Y14" i="38" s="1"/>
  <c r="O9" i="68"/>
  <c r="W9" i="68"/>
  <c r="AA9" i="68" s="1"/>
  <c r="X9" i="68"/>
  <c r="Y9" i="68" s="1"/>
  <c r="W10" i="68"/>
  <c r="AA10" i="68" s="1"/>
  <c r="X10" i="68"/>
  <c r="Y10" i="68" s="1"/>
  <c r="W15" i="68"/>
  <c r="AA15" i="68" s="1"/>
  <c r="X15" i="68"/>
  <c r="Y15" i="68" s="1"/>
  <c r="AB15" i="68"/>
  <c r="W17" i="68"/>
  <c r="AA17" i="68" s="1"/>
  <c r="X17" i="68"/>
  <c r="Y17" i="68" s="1"/>
  <c r="AB17" i="68"/>
  <c r="W18" i="68"/>
  <c r="AA18" i="68" s="1"/>
  <c r="X18" i="68"/>
  <c r="Y18" i="68" s="1"/>
  <c r="AB18" i="68"/>
  <c r="AD18" i="68" s="1"/>
  <c r="W19" i="68"/>
  <c r="AA19" i="68" s="1"/>
  <c r="X19" i="68"/>
  <c r="Y19" i="68" s="1"/>
  <c r="W21" i="68"/>
  <c r="AA21" i="68" s="1"/>
  <c r="X21" i="68"/>
  <c r="Y21" i="68" s="1"/>
  <c r="W22" i="68"/>
  <c r="AA22" i="68" s="1"/>
  <c r="X22" i="68"/>
  <c r="Y22" i="68" s="1"/>
  <c r="W25" i="68"/>
  <c r="AA25" i="68" s="1"/>
  <c r="X25" i="68"/>
  <c r="Y25" i="68" s="1"/>
  <c r="AB25" i="68"/>
  <c r="O11" i="41"/>
  <c r="W11" i="41"/>
  <c r="AA11" i="41" s="1"/>
  <c r="X11" i="41"/>
  <c r="Y11" i="41" s="1"/>
  <c r="AB11" i="41"/>
  <c r="AD11" i="41" s="1"/>
  <c r="O12" i="41"/>
  <c r="W12" i="41"/>
  <c r="AA12" i="41" s="1"/>
  <c r="X12" i="41"/>
  <c r="Y12" i="41" s="1"/>
  <c r="O13" i="41"/>
  <c r="P13" i="41"/>
  <c r="W13" i="41"/>
  <c r="AA13" i="41" s="1"/>
  <c r="X13" i="41"/>
  <c r="Y13" i="41" s="1"/>
  <c r="O15" i="41"/>
  <c r="W15" i="41"/>
  <c r="AA15" i="41" s="1"/>
  <c r="X15" i="41"/>
  <c r="Y15" i="41" s="1"/>
  <c r="AB15" i="41"/>
  <c r="O17" i="41"/>
  <c r="W17" i="41"/>
  <c r="AA17" i="41" s="1"/>
  <c r="X17" i="41"/>
  <c r="Y17" i="41" s="1"/>
  <c r="AB17" i="41"/>
  <c r="AD17" i="41" s="1"/>
  <c r="O18" i="41"/>
  <c r="W18" i="41"/>
  <c r="AA18" i="41" s="1"/>
  <c r="X18" i="41"/>
  <c r="Y18" i="41" s="1"/>
  <c r="AB18" i="41"/>
  <c r="AD18" i="41" s="1"/>
  <c r="O23" i="41"/>
  <c r="W23" i="41"/>
  <c r="AA23" i="41" s="1"/>
  <c r="X23" i="41"/>
  <c r="Y23" i="41" s="1"/>
  <c r="O24" i="41"/>
  <c r="W24" i="41"/>
  <c r="AA24" i="41" s="1"/>
  <c r="X24" i="41"/>
  <c r="Y24" i="41" s="1"/>
  <c r="AB24" i="41"/>
  <c r="O9" i="40"/>
  <c r="W9" i="40"/>
  <c r="AA9" i="40" s="1"/>
  <c r="X9" i="40"/>
  <c r="Y9" i="40" s="1"/>
  <c r="AB9" i="40"/>
  <c r="O10" i="40"/>
  <c r="W10" i="40"/>
  <c r="AA10" i="40" s="1"/>
  <c r="X10" i="40"/>
  <c r="Y10" i="40" s="1"/>
  <c r="AB10" i="40"/>
  <c r="O13" i="40"/>
  <c r="W13" i="40"/>
  <c r="AA13" i="40" s="1"/>
  <c r="X13" i="40"/>
  <c r="Y13" i="40" s="1"/>
  <c r="AB13" i="40"/>
  <c r="AD13" i="40" s="1"/>
  <c r="O15" i="40"/>
  <c r="W15" i="40"/>
  <c r="AA15" i="40" s="1"/>
  <c r="X15" i="40"/>
  <c r="Y15" i="40" s="1"/>
  <c r="AB15" i="40"/>
  <c r="AD15" i="40" s="1"/>
  <c r="O17" i="40"/>
  <c r="X17" i="40"/>
  <c r="Y17" i="40" s="1"/>
  <c r="AA17" i="40"/>
  <c r="AB17" i="40"/>
  <c r="AC17" i="40" s="1"/>
  <c r="O18" i="40"/>
  <c r="X18" i="40"/>
  <c r="Y18" i="40" s="1"/>
  <c r="AA18" i="40"/>
  <c r="AB18" i="40"/>
  <c r="AD18" i="40" s="1"/>
  <c r="O19" i="40"/>
  <c r="W19" i="40"/>
  <c r="AA19" i="40" s="1"/>
  <c r="X19" i="40"/>
  <c r="Y19" i="40" s="1"/>
  <c r="AB19" i="40"/>
  <c r="AD19" i="40" s="1"/>
  <c r="O20" i="40"/>
  <c r="W20" i="40"/>
  <c r="AA20" i="40" s="1"/>
  <c r="X20" i="40"/>
  <c r="Y20" i="40" s="1"/>
  <c r="AB20" i="40"/>
  <c r="AC20" i="40" s="1"/>
  <c r="W21" i="40"/>
  <c r="AA21" i="40" s="1"/>
  <c r="X21" i="40"/>
  <c r="Y21" i="40" s="1"/>
  <c r="AC21" i="40"/>
  <c r="O23" i="40"/>
  <c r="W23" i="40"/>
  <c r="AA23" i="40" s="1"/>
  <c r="X23" i="40"/>
  <c r="Y23" i="40" s="1"/>
  <c r="AD23" i="40"/>
  <c r="W24" i="40"/>
  <c r="AA24" i="40" s="1"/>
  <c r="X24" i="40"/>
  <c r="Y24" i="40" s="1"/>
  <c r="AC24" i="40"/>
  <c r="O25" i="40"/>
  <c r="W25" i="40"/>
  <c r="AA25" i="40" s="1"/>
  <c r="X25" i="40"/>
  <c r="Y25" i="40" s="1"/>
  <c r="AB25" i="40"/>
  <c r="O9" i="47"/>
  <c r="W9" i="47"/>
  <c r="AA9" i="47" s="1"/>
  <c r="X9" i="47"/>
  <c r="Y9" i="47" s="1"/>
  <c r="AB9" i="47"/>
  <c r="AD9" i="47" s="1"/>
  <c r="W10" i="47"/>
  <c r="AA10" i="47" s="1"/>
  <c r="X10" i="47"/>
  <c r="Y10" i="47" s="1"/>
  <c r="AB10" i="47"/>
  <c r="AD10" i="47" s="1"/>
  <c r="W12" i="47"/>
  <c r="AA12" i="47" s="1"/>
  <c r="X12" i="47"/>
  <c r="Y12" i="47" s="1"/>
  <c r="AB12" i="47"/>
  <c r="AD12" i="47" s="1"/>
  <c r="W13" i="47"/>
  <c r="AA13" i="47" s="1"/>
  <c r="X13" i="47"/>
  <c r="Y13" i="47" s="1"/>
  <c r="AB13" i="47"/>
  <c r="AD13" i="47" s="1"/>
  <c r="W14" i="47"/>
  <c r="AA14" i="47" s="1"/>
  <c r="X14" i="47"/>
  <c r="Y14" i="47" s="1"/>
  <c r="AB14" i="47"/>
  <c r="AC14" i="47" s="1"/>
  <c r="W15" i="47"/>
  <c r="AA15" i="47" s="1"/>
  <c r="X15" i="47"/>
  <c r="Y15" i="47" s="1"/>
  <c r="AB15" i="47"/>
  <c r="AC15" i="47" s="1"/>
  <c r="W17" i="47"/>
  <c r="AA17" i="47" s="1"/>
  <c r="X17" i="47"/>
  <c r="Y17" i="47" s="1"/>
  <c r="W19" i="47"/>
  <c r="AA19" i="47" s="1"/>
  <c r="X19" i="47"/>
  <c r="Y19" i="47" s="1"/>
  <c r="AB19" i="47"/>
  <c r="AC19" i="47" s="1"/>
  <c r="W20" i="47"/>
  <c r="AA20" i="47" s="1"/>
  <c r="X20" i="47"/>
  <c r="Y20" i="47" s="1"/>
  <c r="AB20" i="47"/>
  <c r="AD20" i="47" s="1"/>
  <c r="O9" i="51"/>
  <c r="W9" i="51"/>
  <c r="AA9" i="51" s="1"/>
  <c r="X9" i="51"/>
  <c r="Y9" i="51" s="1"/>
  <c r="AC9" i="51"/>
  <c r="O10" i="51"/>
  <c r="W10" i="51"/>
  <c r="AA10" i="51" s="1"/>
  <c r="X10" i="51"/>
  <c r="Y10" i="51" s="1"/>
  <c r="AB10" i="51"/>
  <c r="AC10" i="51" s="1"/>
  <c r="O14" i="51"/>
  <c r="W14" i="51"/>
  <c r="AA14" i="51" s="1"/>
  <c r="X14" i="51"/>
  <c r="Y14" i="51" s="1"/>
  <c r="AB14" i="51"/>
  <c r="AD14" i="51" s="1"/>
  <c r="O15" i="51"/>
  <c r="P15" i="51"/>
  <c r="W15" i="51"/>
  <c r="AA15" i="51" s="1"/>
  <c r="X15" i="51"/>
  <c r="Y15" i="51" s="1"/>
  <c r="AB15" i="51"/>
  <c r="AC15" i="51" s="1"/>
  <c r="O16" i="51"/>
  <c r="W16" i="51"/>
  <c r="AA16" i="51" s="1"/>
  <c r="X16" i="51"/>
  <c r="Y16" i="51" s="1"/>
  <c r="AB16" i="51"/>
  <c r="AD16" i="51" s="1"/>
  <c r="O19" i="51"/>
  <c r="W19" i="51"/>
  <c r="AA19" i="51" s="1"/>
  <c r="X19" i="51"/>
  <c r="Y19" i="51" s="1"/>
  <c r="AB19" i="51"/>
  <c r="AC19" i="51" s="1"/>
  <c r="O9" i="45"/>
  <c r="W9" i="45"/>
  <c r="AA9" i="45" s="1"/>
  <c r="X9" i="45"/>
  <c r="Y9" i="45" s="1"/>
  <c r="AB9" i="45"/>
  <c r="AC9" i="45" s="1"/>
  <c r="W10" i="45"/>
  <c r="AA10" i="45" s="1"/>
  <c r="X10" i="45"/>
  <c r="Y10" i="45" s="1"/>
  <c r="AB10" i="45"/>
  <c r="AD10" i="45" s="1"/>
  <c r="W12" i="45"/>
  <c r="AA12" i="45" s="1"/>
  <c r="X12" i="45"/>
  <c r="Y12" i="45" s="1"/>
  <c r="AB12" i="45"/>
  <c r="AC12" i="45" s="1"/>
  <c r="W14" i="45"/>
  <c r="AA14" i="45" s="1"/>
  <c r="X14" i="45"/>
  <c r="Y14" i="45" s="1"/>
  <c r="AB14" i="45"/>
  <c r="AC14" i="45" s="1"/>
  <c r="W15" i="45"/>
  <c r="AA15" i="45" s="1"/>
  <c r="X15" i="45"/>
  <c r="Y15" i="45" s="1"/>
  <c r="AB15" i="45"/>
  <c r="AC15" i="45" s="1"/>
  <c r="W18" i="45"/>
  <c r="AA18" i="45" s="1"/>
  <c r="X18" i="45"/>
  <c r="Y18" i="45" s="1"/>
  <c r="AB18" i="45"/>
  <c r="AD18" i="45" s="1"/>
  <c r="W19" i="45"/>
  <c r="AA19" i="45" s="1"/>
  <c r="X19" i="45"/>
  <c r="Y19" i="45" s="1"/>
  <c r="W20" i="45"/>
  <c r="AA20" i="45" s="1"/>
  <c r="X20" i="45"/>
  <c r="Y20" i="45" s="1"/>
  <c r="W21" i="45"/>
  <c r="AA21" i="45" s="1"/>
  <c r="X21" i="45"/>
  <c r="Y21" i="45" s="1"/>
  <c r="W24" i="45"/>
  <c r="AA24" i="45" s="1"/>
  <c r="X24" i="45"/>
  <c r="Y24" i="45" s="1"/>
  <c r="W25" i="45"/>
  <c r="AA25" i="45" s="1"/>
  <c r="X25" i="45"/>
  <c r="Y25" i="45" s="1"/>
  <c r="AB25" i="45"/>
  <c r="AC25" i="45" s="1"/>
  <c r="O9" i="63"/>
  <c r="W9" i="63"/>
  <c r="AA9" i="63" s="1"/>
  <c r="X9" i="63"/>
  <c r="Y9" i="63" s="1"/>
  <c r="AB9" i="63"/>
  <c r="AD9" i="63" s="1"/>
  <c r="W12" i="63"/>
  <c r="AA12" i="63" s="1"/>
  <c r="X12" i="63"/>
  <c r="Y12" i="63" s="1"/>
  <c r="AB12" i="63"/>
  <c r="AD12" i="63" s="1"/>
  <c r="W16" i="63"/>
  <c r="AA16" i="63" s="1"/>
  <c r="X16" i="63"/>
  <c r="Y16" i="63" s="1"/>
  <c r="AB16" i="63"/>
  <c r="W19" i="63"/>
  <c r="AA19" i="63" s="1"/>
  <c r="X19" i="63"/>
  <c r="Y19" i="63" s="1"/>
  <c r="AB19" i="63"/>
  <c r="AC19" i="63" s="1"/>
  <c r="W21" i="63"/>
  <c r="AA21" i="63" s="1"/>
  <c r="X21" i="63"/>
  <c r="Y21" i="63" s="1"/>
  <c r="AC21" i="63"/>
  <c r="W24" i="63"/>
  <c r="AA24" i="63" s="1"/>
  <c r="X24" i="63"/>
  <c r="Y24" i="63" s="1"/>
  <c r="AB24" i="63"/>
  <c r="AD24" i="63" s="1"/>
  <c r="O11" i="70"/>
  <c r="W11" i="70"/>
  <c r="AA11" i="70" s="1"/>
  <c r="X11" i="70"/>
  <c r="Y11" i="70" s="1"/>
  <c r="AB11" i="70"/>
  <c r="AD11" i="70" s="1"/>
  <c r="W12" i="70"/>
  <c r="AA12" i="70" s="1"/>
  <c r="X12" i="70"/>
  <c r="Y12" i="70" s="1"/>
  <c r="X13" i="70"/>
  <c r="Y13" i="70" s="1"/>
  <c r="AA13" i="70"/>
  <c r="W14" i="70"/>
  <c r="AA14" i="70" s="1"/>
  <c r="X14" i="70"/>
  <c r="Y14" i="70" s="1"/>
  <c r="W15" i="70"/>
  <c r="AA15" i="70" s="1"/>
  <c r="X15" i="70"/>
  <c r="Y15" i="70" s="1"/>
  <c r="W17" i="70"/>
  <c r="AA17" i="70" s="1"/>
  <c r="X17" i="70"/>
  <c r="Y17" i="70" s="1"/>
  <c r="W20" i="70"/>
  <c r="AA20" i="70" s="1"/>
  <c r="X20" i="70"/>
  <c r="Y20" i="70" s="1"/>
  <c r="AD20" i="70"/>
  <c r="W21" i="70"/>
  <c r="AA21" i="70" s="1"/>
  <c r="X21" i="70"/>
  <c r="Y21" i="70" s="1"/>
  <c r="W22" i="70"/>
  <c r="AA22" i="70" s="1"/>
  <c r="X22" i="70"/>
  <c r="Y22" i="70" s="1"/>
  <c r="W23" i="70"/>
  <c r="AA23" i="70" s="1"/>
  <c r="X23" i="70"/>
  <c r="Y23" i="70" s="1"/>
  <c r="W24" i="70"/>
  <c r="AA24" i="70" s="1"/>
  <c r="X24" i="70"/>
  <c r="Y24" i="70" s="1"/>
  <c r="W26" i="70"/>
  <c r="AA26" i="70" s="1"/>
  <c r="X26" i="70"/>
  <c r="Y26" i="70" s="1"/>
  <c r="W27" i="70"/>
  <c r="AA27" i="70" s="1"/>
  <c r="X27" i="70"/>
  <c r="Y27" i="70" s="1"/>
  <c r="O9" i="73"/>
  <c r="W9" i="73"/>
  <c r="AA9" i="73" s="1"/>
  <c r="X9" i="73"/>
  <c r="Y9" i="73" s="1"/>
  <c r="AB9" i="73"/>
  <c r="AC9" i="73" s="1"/>
  <c r="O17" i="73"/>
  <c r="W17" i="73"/>
  <c r="AA17" i="73" s="1"/>
  <c r="X17" i="73"/>
  <c r="Y17" i="73" s="1"/>
  <c r="AB17" i="73"/>
  <c r="AC17" i="73" s="1"/>
  <c r="O21" i="73"/>
  <c r="O23" i="73"/>
  <c r="W23" i="73"/>
  <c r="AA23" i="73" s="1"/>
  <c r="X23" i="73"/>
  <c r="Y23" i="73" s="1"/>
  <c r="O26" i="73"/>
  <c r="W26" i="73"/>
  <c r="AA26" i="73" s="1"/>
  <c r="X26" i="73"/>
  <c r="Y26" i="73" s="1"/>
  <c r="O27" i="73"/>
  <c r="W27" i="73"/>
  <c r="AA27" i="73" s="1"/>
  <c r="X27" i="73"/>
  <c r="Y27" i="73" s="1"/>
  <c r="O28" i="73"/>
  <c r="W28" i="73"/>
  <c r="AA28" i="73" s="1"/>
  <c r="X28" i="73"/>
  <c r="Y28" i="73" s="1"/>
  <c r="AB28" i="73"/>
  <c r="AC28" i="73" s="1"/>
  <c r="W10" i="60"/>
  <c r="AA10" i="60" s="1"/>
  <c r="X10" i="60"/>
  <c r="Y10" i="60" s="1"/>
  <c r="AB10" i="60"/>
  <c r="AD10" i="60" s="1"/>
  <c r="W14" i="60"/>
  <c r="AA14" i="60" s="1"/>
  <c r="X14" i="60"/>
  <c r="Y14" i="60" s="1"/>
  <c r="AB14" i="60"/>
  <c r="AD14" i="60" s="1"/>
  <c r="W17" i="60"/>
  <c r="AA17" i="60" s="1"/>
  <c r="X17" i="60"/>
  <c r="Y17" i="60" s="1"/>
  <c r="AB17" i="60"/>
  <c r="AC17" i="60" s="1"/>
  <c r="W20" i="60"/>
  <c r="AA20" i="60" s="1"/>
  <c r="X20" i="60"/>
  <c r="Y20" i="60" s="1"/>
  <c r="AB20" i="60"/>
  <c r="AC20" i="60" s="1"/>
  <c r="W21" i="60"/>
  <c r="AA21" i="60" s="1"/>
  <c r="X21" i="60"/>
  <c r="Y21" i="60" s="1"/>
  <c r="AB21" i="60"/>
  <c r="W26" i="60"/>
  <c r="AA26" i="60" s="1"/>
  <c r="X26" i="60"/>
  <c r="Y26" i="60" s="1"/>
  <c r="W27" i="60"/>
  <c r="AA27" i="60" s="1"/>
  <c r="X27" i="60"/>
  <c r="Y27" i="60" s="1"/>
  <c r="AB27" i="60"/>
  <c r="O9" i="57"/>
  <c r="W9" i="57"/>
  <c r="AA9" i="57" s="1"/>
  <c r="X9" i="57"/>
  <c r="Y9" i="57" s="1"/>
  <c r="AB9" i="57"/>
  <c r="AC9" i="57" s="1"/>
  <c r="W10" i="57"/>
  <c r="AA10" i="57" s="1"/>
  <c r="X10" i="57"/>
  <c r="Y10" i="57" s="1"/>
  <c r="AB10" i="57"/>
  <c r="AC10" i="57" s="1"/>
  <c r="W12" i="57"/>
  <c r="AA12" i="57" s="1"/>
  <c r="X12" i="57"/>
  <c r="Y12" i="57" s="1"/>
  <c r="AB12" i="57"/>
  <c r="AC12" i="57" s="1"/>
  <c r="W16" i="57"/>
  <c r="AA16" i="57" s="1"/>
  <c r="X16" i="57"/>
  <c r="Y16" i="57" s="1"/>
  <c r="AB16" i="57"/>
  <c r="AC16" i="57" s="1"/>
  <c r="W17" i="57"/>
  <c r="AA17" i="57" s="1"/>
  <c r="X17" i="57"/>
  <c r="Y17" i="57" s="1"/>
  <c r="AB17" i="57"/>
  <c r="AC17" i="57" s="1"/>
  <c r="W20" i="57"/>
  <c r="AA20" i="57" s="1"/>
  <c r="X20" i="57"/>
  <c r="Y20" i="57" s="1"/>
  <c r="AB20" i="57"/>
  <c r="AC20" i="57" s="1"/>
  <c r="W21" i="57"/>
  <c r="AA21" i="57" s="1"/>
  <c r="X21" i="57"/>
  <c r="Y21" i="57" s="1"/>
  <c r="AB21" i="57"/>
  <c r="AC21" i="57" s="1"/>
  <c r="W23" i="57"/>
  <c r="AA23" i="57" s="1"/>
  <c r="X23" i="57"/>
  <c r="Y23" i="57" s="1"/>
  <c r="AC23" i="57"/>
  <c r="W26" i="57"/>
  <c r="AA26" i="57" s="1"/>
  <c r="X26" i="57"/>
  <c r="Y26" i="57" s="1"/>
  <c r="AB26" i="57"/>
  <c r="AD26" i="57" s="1"/>
  <c r="O9" i="52"/>
  <c r="W9" i="52"/>
  <c r="AA9" i="52" s="1"/>
  <c r="X9" i="52"/>
  <c r="Y9" i="52" s="1"/>
  <c r="AB9" i="52"/>
  <c r="AC9" i="52" s="1"/>
  <c r="O11" i="52"/>
  <c r="W11" i="52"/>
  <c r="AA11" i="52" s="1"/>
  <c r="X11" i="52"/>
  <c r="Y11" i="52" s="1"/>
  <c r="AB11" i="52"/>
  <c r="O15" i="52"/>
  <c r="W15" i="52"/>
  <c r="AA15" i="52" s="1"/>
  <c r="X15" i="52"/>
  <c r="Y15" i="52" s="1"/>
  <c r="AB15" i="52"/>
  <c r="AC15" i="52" s="1"/>
  <c r="W16" i="52"/>
  <c r="AA16" i="52" s="1"/>
  <c r="X16" i="52"/>
  <c r="Y16" i="52" s="1"/>
  <c r="AB16" i="52"/>
  <c r="AC16" i="52" s="1"/>
  <c r="O17" i="52"/>
  <c r="O18" i="52"/>
  <c r="O19" i="52"/>
  <c r="W19" i="52"/>
  <c r="AA19" i="52" s="1"/>
  <c r="X19" i="52"/>
  <c r="Y19" i="52" s="1"/>
  <c r="AB19" i="52"/>
  <c r="AC19" i="52" s="1"/>
  <c r="O21" i="52"/>
  <c r="W21" i="52"/>
  <c r="AA21" i="52" s="1"/>
  <c r="X21" i="52"/>
  <c r="Y21" i="52" s="1"/>
  <c r="O23" i="52"/>
  <c r="W23" i="52"/>
  <c r="AA23" i="52" s="1"/>
  <c r="X23" i="52"/>
  <c r="Y23" i="52" s="1"/>
  <c r="AB23" i="52"/>
  <c r="O24" i="52"/>
  <c r="W24" i="52"/>
  <c r="AA24" i="52" s="1"/>
  <c r="X24" i="52"/>
  <c r="Y24" i="52" s="1"/>
  <c r="AB24" i="52"/>
  <c r="AD24" i="52" s="1"/>
  <c r="O9" i="31"/>
  <c r="W9" i="31"/>
  <c r="AA9" i="31" s="1"/>
  <c r="X9" i="31"/>
  <c r="Y9" i="31" s="1"/>
  <c r="AB9" i="31"/>
  <c r="AC9" i="31" s="1"/>
  <c r="W11" i="31"/>
  <c r="AA11" i="31" s="1"/>
  <c r="X12" i="31"/>
  <c r="Y11" i="31" s="1"/>
  <c r="AB11" i="31"/>
  <c r="AD11" i="31" s="1"/>
  <c r="W17" i="31"/>
  <c r="AA17" i="31" s="1"/>
  <c r="X17" i="31"/>
  <c r="Y17" i="31" s="1"/>
  <c r="AB17" i="31"/>
  <c r="AC17" i="31" s="1"/>
  <c r="W21" i="31"/>
  <c r="AA21" i="31" s="1"/>
  <c r="X21" i="31"/>
  <c r="Y21" i="31" s="1"/>
  <c r="W22" i="31"/>
  <c r="AA22" i="31" s="1"/>
  <c r="X22" i="31"/>
  <c r="Y22" i="31" s="1"/>
  <c r="AB22" i="31"/>
  <c r="AC22" i="31" s="1"/>
  <c r="O9" i="50"/>
  <c r="W9" i="50"/>
  <c r="AA9" i="50" s="1"/>
  <c r="X9" i="50"/>
  <c r="Y9" i="50" s="1"/>
  <c r="AB9" i="50"/>
  <c r="AC9" i="50" s="1"/>
  <c r="W14" i="50"/>
  <c r="AA14" i="50" s="1"/>
  <c r="X14" i="50"/>
  <c r="Y14" i="50" s="1"/>
  <c r="AB14" i="50"/>
  <c r="AC14" i="50" s="1"/>
  <c r="W17" i="50"/>
  <c r="AA17" i="50" s="1"/>
  <c r="X17" i="50"/>
  <c r="Y17" i="50" s="1"/>
  <c r="W21" i="50"/>
  <c r="AA21" i="50" s="1"/>
  <c r="X21" i="50"/>
  <c r="Y21" i="50" s="1"/>
  <c r="W22" i="50"/>
  <c r="AA22" i="50" s="1"/>
  <c r="X22" i="50"/>
  <c r="Y22" i="50" s="1"/>
  <c r="O9" i="58"/>
  <c r="W9" i="58"/>
  <c r="AA9" i="58" s="1"/>
  <c r="X9" i="58"/>
  <c r="Y9" i="58" s="1"/>
  <c r="AB9" i="58"/>
  <c r="AD9" i="58" s="1"/>
  <c r="W14" i="58"/>
  <c r="AA14" i="58" s="1"/>
  <c r="X14" i="58"/>
  <c r="Y14" i="58" s="1"/>
  <c r="AB14" i="58"/>
  <c r="AD14" i="58" s="1"/>
  <c r="W17" i="58"/>
  <c r="AA17" i="58" s="1"/>
  <c r="X17" i="58"/>
  <c r="Y17" i="58" s="1"/>
  <c r="AB17" i="58"/>
  <c r="W19" i="58"/>
  <c r="AA19" i="58" s="1"/>
  <c r="X19" i="58"/>
  <c r="Y19" i="58" s="1"/>
  <c r="W21" i="58"/>
  <c r="AA21" i="58" s="1"/>
  <c r="X21" i="58"/>
  <c r="Y21" i="58" s="1"/>
  <c r="W22" i="58"/>
  <c r="AA22" i="58" s="1"/>
  <c r="X22" i="58"/>
  <c r="Y22" i="58" s="1"/>
  <c r="AB22" i="58"/>
  <c r="AC22" i="58" s="1"/>
  <c r="O9" i="54"/>
  <c r="W9" i="54"/>
  <c r="AA9" i="54" s="1"/>
  <c r="X9" i="54"/>
  <c r="Y9" i="54" s="1"/>
  <c r="AB9" i="54"/>
  <c r="AC9" i="54" s="1"/>
  <c r="O10" i="54"/>
  <c r="W10" i="54"/>
  <c r="AA10" i="54" s="1"/>
  <c r="X10" i="54"/>
  <c r="Y10" i="54" s="1"/>
  <c r="AB10" i="54"/>
  <c r="AC10" i="54" s="1"/>
  <c r="O11" i="54"/>
  <c r="W11" i="54"/>
  <c r="AA11" i="54" s="1"/>
  <c r="X11" i="54"/>
  <c r="Y11" i="54" s="1"/>
  <c r="AB11" i="54"/>
  <c r="AD11" i="54" s="1"/>
  <c r="O15" i="54"/>
  <c r="W15" i="54"/>
  <c r="AA15" i="54" s="1"/>
  <c r="X15" i="54"/>
  <c r="Y15" i="54" s="1"/>
  <c r="AB15" i="54"/>
  <c r="AD15" i="54" s="1"/>
  <c r="O16" i="54"/>
  <c r="W16" i="54"/>
  <c r="AA16" i="54" s="1"/>
  <c r="X16" i="54"/>
  <c r="Y16" i="54" s="1"/>
  <c r="AB16" i="54"/>
  <c r="AC16" i="54" s="1"/>
  <c r="O18" i="54"/>
  <c r="W18" i="54"/>
  <c r="AA18" i="54" s="1"/>
  <c r="X18" i="54"/>
  <c r="Y18" i="54" s="1"/>
  <c r="AB18" i="54"/>
  <c r="AD18" i="54" s="1"/>
  <c r="O20" i="54"/>
  <c r="W20" i="54"/>
  <c r="AA20" i="54" s="1"/>
  <c r="X20" i="54"/>
  <c r="Y20" i="54" s="1"/>
  <c r="AB20" i="54"/>
  <c r="AC20" i="54" s="1"/>
  <c r="O21" i="54"/>
  <c r="W21" i="54"/>
  <c r="AA21" i="54" s="1"/>
  <c r="X21" i="54"/>
  <c r="Y21" i="54" s="1"/>
  <c r="AB21" i="54"/>
  <c r="AC21" i="54" s="1"/>
  <c r="O22" i="54"/>
  <c r="W22" i="54"/>
  <c r="AA22" i="54" s="1"/>
  <c r="X22" i="54"/>
  <c r="Y22" i="54" s="1"/>
  <c r="AB22" i="54"/>
  <c r="AD22" i="54" s="1"/>
  <c r="O24" i="54"/>
  <c r="W24" i="54"/>
  <c r="AA24" i="54" s="1"/>
  <c r="X24" i="54"/>
  <c r="Y24" i="54" s="1"/>
  <c r="AB24" i="54"/>
  <c r="AC24" i="54" s="1"/>
  <c r="O25" i="54"/>
  <c r="W25" i="54"/>
  <c r="AA25" i="54" s="1"/>
  <c r="X25" i="54"/>
  <c r="Y25" i="54" s="1"/>
  <c r="AB25" i="54"/>
  <c r="AC25" i="54" s="1"/>
  <c r="O11" i="53"/>
  <c r="W11" i="53"/>
  <c r="AA11" i="53" s="1"/>
  <c r="X11" i="53"/>
  <c r="Y11" i="53" s="1"/>
  <c r="AB11" i="53"/>
  <c r="AD11" i="53" s="1"/>
  <c r="W12" i="53"/>
  <c r="AA12" i="53" s="1"/>
  <c r="X12" i="53"/>
  <c r="Y12" i="53" s="1"/>
  <c r="W13" i="53"/>
  <c r="AA13" i="53" s="1"/>
  <c r="X13" i="53"/>
  <c r="Y13" i="53" s="1"/>
  <c r="W17" i="53"/>
  <c r="AA17" i="53" s="1"/>
  <c r="X17" i="53"/>
  <c r="Y17" i="53" s="1"/>
  <c r="W20" i="53"/>
  <c r="AA20" i="53" s="1"/>
  <c r="X20" i="53"/>
  <c r="Y20" i="53" s="1"/>
  <c r="W21" i="53"/>
  <c r="AA21" i="53" s="1"/>
  <c r="X21" i="53"/>
  <c r="Y21" i="53" s="1"/>
  <c r="W22" i="53"/>
  <c r="AA22" i="53" s="1"/>
  <c r="X22" i="53"/>
  <c r="Y22" i="53" s="1"/>
  <c r="W24" i="53"/>
  <c r="AA24" i="53" s="1"/>
  <c r="X24" i="53"/>
  <c r="Y24" i="53" s="1"/>
  <c r="W25" i="53"/>
  <c r="AA25" i="53" s="1"/>
  <c r="X25" i="53"/>
  <c r="Y25" i="53" s="1"/>
  <c r="O9" i="62"/>
  <c r="W9" i="62"/>
  <c r="AA9" i="62" s="1"/>
  <c r="X9" i="62"/>
  <c r="Y9" i="62" s="1"/>
  <c r="AB9" i="62"/>
  <c r="AC9" i="62" s="1"/>
  <c r="W10" i="62"/>
  <c r="AA10" i="62" s="1"/>
  <c r="X10" i="62"/>
  <c r="Y10" i="62" s="1"/>
  <c r="AB10" i="62"/>
  <c r="AD10" i="62" s="1"/>
  <c r="W11" i="62"/>
  <c r="AA11" i="62" s="1"/>
  <c r="X11" i="62"/>
  <c r="Y11" i="62" s="1"/>
  <c r="AB11" i="62"/>
  <c r="AD11" i="62" s="1"/>
  <c r="W12" i="62"/>
  <c r="AA12" i="62" s="1"/>
  <c r="X12" i="62"/>
  <c r="Y12" i="62" s="1"/>
  <c r="AB12" i="62"/>
  <c r="AC12" i="62" s="1"/>
  <c r="W15" i="62"/>
  <c r="AA15" i="62" s="1"/>
  <c r="X15" i="62"/>
  <c r="Y15" i="62" s="1"/>
  <c r="AB15" i="62"/>
  <c r="AD15" i="62" s="1"/>
  <c r="W17" i="62"/>
  <c r="AA17" i="62" s="1"/>
  <c r="X17" i="62"/>
  <c r="Y17" i="62" s="1"/>
  <c r="AB17" i="62"/>
  <c r="AD17" i="62" s="1"/>
  <c r="W19" i="62"/>
  <c r="AA19" i="62" s="1"/>
  <c r="X19" i="62"/>
  <c r="Y19" i="62" s="1"/>
  <c r="AB19" i="62"/>
  <c r="AD19" i="62" s="1"/>
  <c r="W20" i="62"/>
  <c r="AA20" i="62" s="1"/>
  <c r="X20" i="62"/>
  <c r="Y20" i="62" s="1"/>
  <c r="AB20" i="62"/>
  <c r="AD20" i="62" s="1"/>
  <c r="W21" i="62"/>
  <c r="AA21" i="62" s="1"/>
  <c r="X21" i="62"/>
  <c r="Y21" i="62" s="1"/>
  <c r="AB21" i="62"/>
  <c r="AC21" i="62" s="1"/>
  <c r="W23" i="62"/>
  <c r="AA23" i="62" s="1"/>
  <c r="X23" i="62"/>
  <c r="Y23" i="62" s="1"/>
  <c r="AB23" i="62"/>
  <c r="AC23" i="62" s="1"/>
  <c r="W24" i="62"/>
  <c r="AA24" i="62" s="1"/>
  <c r="X24" i="62"/>
  <c r="Y24" i="62" s="1"/>
  <c r="AB24" i="62"/>
  <c r="AC24" i="62" s="1"/>
  <c r="O9" i="67"/>
  <c r="W9" i="67"/>
  <c r="AA9" i="67" s="1"/>
  <c r="X9" i="67"/>
  <c r="Y9" i="67" s="1"/>
  <c r="AB9" i="67"/>
  <c r="AD9" i="67" s="1"/>
  <c r="O10" i="67"/>
  <c r="W10" i="67"/>
  <c r="AA10" i="67" s="1"/>
  <c r="X10" i="67"/>
  <c r="Y10" i="67" s="1"/>
  <c r="AB10" i="67"/>
  <c r="AD10" i="67" s="1"/>
  <c r="O11" i="67"/>
  <c r="W11" i="67"/>
  <c r="AA11" i="67" s="1"/>
  <c r="X11" i="67"/>
  <c r="Y11" i="67" s="1"/>
  <c r="AB11" i="67"/>
  <c r="AD11" i="67" s="1"/>
  <c r="O12" i="67"/>
  <c r="W12" i="67"/>
  <c r="AA12" i="67" s="1"/>
  <c r="X12" i="67"/>
  <c r="Y12" i="67" s="1"/>
  <c r="AB12" i="67"/>
  <c r="AD12" i="67" s="1"/>
  <c r="O16" i="67"/>
  <c r="O17" i="67"/>
  <c r="O18" i="67"/>
  <c r="W18" i="67"/>
  <c r="AA18" i="67" s="1"/>
  <c r="X18" i="67"/>
  <c r="Y18" i="67" s="1"/>
  <c r="AB18" i="67"/>
  <c r="AD18" i="67" s="1"/>
  <c r="O19" i="67"/>
  <c r="W19" i="67"/>
  <c r="AA19" i="67" s="1"/>
  <c r="X19" i="67"/>
  <c r="Y19" i="67" s="1"/>
  <c r="AB19" i="67"/>
  <c r="AD19" i="67" s="1"/>
  <c r="O20" i="67"/>
  <c r="W20" i="67"/>
  <c r="AA20" i="67" s="1"/>
  <c r="X20" i="67"/>
  <c r="Y20" i="67" s="1"/>
  <c r="AB20" i="67"/>
  <c r="O22" i="67"/>
  <c r="W22" i="67"/>
  <c r="AA22" i="67" s="1"/>
  <c r="X22" i="67"/>
  <c r="Y22" i="67" s="1"/>
  <c r="AB22" i="67"/>
  <c r="AC22" i="67" s="1"/>
  <c r="O23" i="67"/>
  <c r="W23" i="67"/>
  <c r="AA23" i="67" s="1"/>
  <c r="X23" i="67"/>
  <c r="Y23" i="67" s="1"/>
  <c r="AB23" i="67"/>
  <c r="AD23" i="67" s="1"/>
  <c r="O11" i="65"/>
  <c r="W11" i="65"/>
  <c r="AA11" i="65" s="1"/>
  <c r="X11" i="65"/>
  <c r="Y11" i="65" s="1"/>
  <c r="AB11" i="65"/>
  <c r="AD11" i="65" s="1"/>
  <c r="O12" i="65"/>
  <c r="W12" i="65"/>
  <c r="AA12" i="65" s="1"/>
  <c r="X12" i="65"/>
  <c r="Y12" i="65" s="1"/>
  <c r="O13" i="65"/>
  <c r="W13" i="65"/>
  <c r="AA13" i="65" s="1"/>
  <c r="X13" i="65"/>
  <c r="Y13" i="65" s="1"/>
  <c r="O14" i="65"/>
  <c r="W14" i="65"/>
  <c r="AA14" i="65" s="1"/>
  <c r="X14" i="65"/>
  <c r="Y14" i="65" s="1"/>
  <c r="O19" i="65"/>
  <c r="W19" i="65"/>
  <c r="AA19" i="65" s="1"/>
  <c r="X19" i="65"/>
  <c r="Y19" i="65" s="1"/>
  <c r="O21" i="65"/>
  <c r="W21" i="65"/>
  <c r="AA21" i="65" s="1"/>
  <c r="X21" i="65"/>
  <c r="Y21" i="65" s="1"/>
  <c r="O22" i="65"/>
  <c r="W22" i="65"/>
  <c r="AA22" i="65" s="1"/>
  <c r="X22" i="65"/>
  <c r="Y22" i="65" s="1"/>
  <c r="O23" i="65"/>
  <c r="W23" i="65"/>
  <c r="AA23" i="65" s="1"/>
  <c r="X23" i="65"/>
  <c r="Y23" i="65" s="1"/>
  <c r="AD23" i="65"/>
  <c r="O24" i="65"/>
  <c r="W24" i="65"/>
  <c r="AA24" i="65" s="1"/>
  <c r="X24" i="65"/>
  <c r="Y24" i="65" s="1"/>
  <c r="O26" i="65"/>
  <c r="W26" i="65"/>
  <c r="AA26" i="65" s="1"/>
  <c r="X26" i="65"/>
  <c r="Y26" i="65" s="1"/>
  <c r="O27" i="65"/>
  <c r="W27" i="65"/>
  <c r="AA27" i="65" s="1"/>
  <c r="X27" i="65"/>
  <c r="Y27" i="65" s="1"/>
  <c r="O9" i="64"/>
  <c r="W9" i="64"/>
  <c r="AA9" i="64" s="1"/>
  <c r="X9" i="64"/>
  <c r="Y9" i="64" s="1"/>
  <c r="AB9" i="64"/>
  <c r="AD9" i="64" s="1"/>
  <c r="O10" i="64"/>
  <c r="W10" i="64"/>
  <c r="AA10" i="64" s="1"/>
  <c r="X10" i="64"/>
  <c r="Y10" i="64" s="1"/>
  <c r="AB10" i="64"/>
  <c r="AD10" i="64" s="1"/>
  <c r="O11" i="64"/>
  <c r="W11" i="64"/>
  <c r="AA11" i="64" s="1"/>
  <c r="X11" i="64"/>
  <c r="Y11" i="64" s="1"/>
  <c r="AB11" i="64"/>
  <c r="O12" i="64"/>
  <c r="W12" i="64"/>
  <c r="AA12" i="64" s="1"/>
  <c r="X12" i="64"/>
  <c r="Y12" i="64" s="1"/>
  <c r="AB12" i="64"/>
  <c r="AD12" i="64" s="1"/>
  <c r="O13" i="64"/>
  <c r="W13" i="64"/>
  <c r="AA13" i="64" s="1"/>
  <c r="X13" i="64"/>
  <c r="Y13" i="64" s="1"/>
  <c r="AB13" i="64"/>
  <c r="AD13" i="64" s="1"/>
  <c r="O15" i="64"/>
  <c r="W15" i="64"/>
  <c r="AA15" i="64" s="1"/>
  <c r="X15" i="64"/>
  <c r="Y15" i="64" s="1"/>
  <c r="AB15" i="64"/>
  <c r="AD15" i="64" s="1"/>
  <c r="O18" i="64"/>
  <c r="W18" i="64"/>
  <c r="AA18" i="64" s="1"/>
  <c r="X18" i="64"/>
  <c r="Y18" i="64" s="1"/>
  <c r="AB18" i="64"/>
  <c r="AC18" i="64" s="1"/>
  <c r="O19" i="64"/>
  <c r="W19" i="64"/>
  <c r="AA19" i="64" s="1"/>
  <c r="X19" i="64"/>
  <c r="Y19" i="64" s="1"/>
  <c r="AB19" i="64"/>
  <c r="AC19" i="64" s="1"/>
  <c r="O20" i="64"/>
  <c r="W20" i="64"/>
  <c r="AA20" i="64" s="1"/>
  <c r="X20" i="64"/>
  <c r="Y20" i="64" s="1"/>
  <c r="AB20" i="64"/>
  <c r="AD20" i="64" s="1"/>
  <c r="O21" i="64"/>
  <c r="W21" i="64"/>
  <c r="AA21" i="64" s="1"/>
  <c r="X21" i="64"/>
  <c r="Y21" i="64" s="1"/>
  <c r="AB21" i="64"/>
  <c r="AD21" i="64" s="1"/>
  <c r="O22" i="64"/>
  <c r="W22" i="64"/>
  <c r="AA22" i="64" s="1"/>
  <c r="X22" i="64"/>
  <c r="Y22" i="64" s="1"/>
  <c r="AB22" i="64"/>
  <c r="AD22" i="64" s="1"/>
  <c r="O24" i="64"/>
  <c r="W24" i="64"/>
  <c r="AA24" i="64" s="1"/>
  <c r="X24" i="64"/>
  <c r="Y24" i="64" s="1"/>
  <c r="AB24" i="64"/>
  <c r="AC24" i="64" s="1"/>
  <c r="O25" i="64"/>
  <c r="W25" i="64"/>
  <c r="AA25" i="64" s="1"/>
  <c r="X25" i="64"/>
  <c r="Y25" i="64" s="1"/>
  <c r="AB25" i="64"/>
  <c r="O9" i="72"/>
  <c r="W9" i="72"/>
  <c r="AA9" i="72" s="1"/>
  <c r="X9" i="72"/>
  <c r="Y9" i="72" s="1"/>
  <c r="AB9" i="72"/>
  <c r="AD9" i="72" s="1"/>
  <c r="O10" i="72"/>
  <c r="W10" i="72"/>
  <c r="AA10" i="72" s="1"/>
  <c r="X10" i="72"/>
  <c r="Y10" i="72" s="1"/>
  <c r="AB10" i="72"/>
  <c r="AC10" i="72" s="1"/>
  <c r="O11" i="72"/>
  <c r="W11" i="72"/>
  <c r="AA11" i="72" s="1"/>
  <c r="X11" i="72"/>
  <c r="Y11" i="72" s="1"/>
  <c r="AB11" i="72"/>
  <c r="AC11" i="72" s="1"/>
  <c r="O12" i="72"/>
  <c r="W12" i="72"/>
  <c r="AA12" i="72" s="1"/>
  <c r="X12" i="72"/>
  <c r="Y12" i="72" s="1"/>
  <c r="AB12" i="72"/>
  <c r="AC12" i="72" s="1"/>
  <c r="O17" i="72"/>
  <c r="O18" i="72"/>
  <c r="O19" i="72"/>
  <c r="W19" i="72"/>
  <c r="AA19" i="72" s="1"/>
  <c r="X19" i="72"/>
  <c r="Y19" i="72" s="1"/>
  <c r="O20" i="72"/>
  <c r="W20" i="72"/>
  <c r="AA20" i="72" s="1"/>
  <c r="X20" i="72"/>
  <c r="Y20" i="72" s="1"/>
  <c r="O21" i="72"/>
  <c r="W21" i="72"/>
  <c r="AA21" i="72" s="1"/>
  <c r="X21" i="72"/>
  <c r="Y21" i="72" s="1"/>
  <c r="O23" i="72"/>
  <c r="W23" i="72"/>
  <c r="AA23" i="72" s="1"/>
  <c r="X23" i="72"/>
  <c r="Y23" i="72" s="1"/>
  <c r="O24" i="72"/>
  <c r="W24" i="72"/>
  <c r="AA24" i="72" s="1"/>
  <c r="X24" i="72"/>
  <c r="Y24" i="72" s="1"/>
  <c r="O9" i="49"/>
  <c r="W9" i="49"/>
  <c r="AA9" i="49" s="1"/>
  <c r="X9" i="49"/>
  <c r="Y9" i="49" s="1"/>
  <c r="AB9" i="49"/>
  <c r="AC9" i="49" s="1"/>
  <c r="O12" i="49"/>
  <c r="W12" i="49"/>
  <c r="AA12" i="49" s="1"/>
  <c r="X12" i="49"/>
  <c r="Y12" i="49" s="1"/>
  <c r="AB12" i="49"/>
  <c r="AC12" i="49" s="1"/>
  <c r="O16" i="49"/>
  <c r="W16" i="49"/>
  <c r="AA16" i="49" s="1"/>
  <c r="X16" i="49"/>
  <c r="Y16" i="49" s="1"/>
  <c r="AB16" i="49"/>
  <c r="O18" i="49"/>
  <c r="W18" i="49"/>
  <c r="AA18" i="49" s="1"/>
  <c r="X18" i="49"/>
  <c r="Y18" i="49" s="1"/>
  <c r="AB18" i="49"/>
  <c r="AC18" i="49" s="1"/>
  <c r="O19" i="49"/>
  <c r="W19" i="49"/>
  <c r="AA19" i="49" s="1"/>
  <c r="X19" i="49"/>
  <c r="Y19" i="49" s="1"/>
  <c r="AB19" i="49"/>
  <c r="AD19" i="49" s="1"/>
  <c r="O20" i="49"/>
  <c r="W20" i="49"/>
  <c r="AA20" i="49" s="1"/>
  <c r="X20" i="49"/>
  <c r="Y20" i="49" s="1"/>
  <c r="AB20" i="49"/>
  <c r="O21" i="49"/>
  <c r="W21" i="49"/>
  <c r="AA21" i="49" s="1"/>
  <c r="X21" i="49"/>
  <c r="Y21" i="49" s="1"/>
  <c r="AB21" i="49"/>
  <c r="AC21" i="49" s="1"/>
  <c r="O23" i="49"/>
  <c r="W23" i="49"/>
  <c r="AA23" i="49" s="1"/>
  <c r="X23" i="49"/>
  <c r="Y23" i="49" s="1"/>
  <c r="AB23" i="49"/>
  <c r="AD23" i="49" s="1"/>
  <c r="O24" i="49"/>
  <c r="W24" i="49"/>
  <c r="AA24" i="49" s="1"/>
  <c r="X24" i="49"/>
  <c r="Y24" i="49" s="1"/>
  <c r="AB24" i="49"/>
  <c r="AC24" i="49" s="1"/>
  <c r="O9" i="42"/>
  <c r="O11" i="42"/>
  <c r="O16" i="42"/>
  <c r="O17" i="42"/>
  <c r="O18" i="42"/>
  <c r="O20" i="42"/>
  <c r="O22" i="42"/>
  <c r="O23" i="42"/>
  <c r="O9" i="9"/>
  <c r="W9" i="9"/>
  <c r="AA9" i="9" s="1"/>
  <c r="X9" i="9"/>
  <c r="Y9" i="9" s="1"/>
  <c r="AB9" i="9"/>
  <c r="AC9" i="9" s="1"/>
  <c r="O11" i="9"/>
  <c r="W11" i="9"/>
  <c r="AA11" i="9" s="1"/>
  <c r="X11" i="9"/>
  <c r="Y11" i="9" s="1"/>
  <c r="AB11" i="9"/>
  <c r="AC11" i="9" s="1"/>
  <c r="O12" i="9"/>
  <c r="W12" i="9"/>
  <c r="AA12" i="9" s="1"/>
  <c r="X12" i="9"/>
  <c r="Y12" i="9" s="1"/>
  <c r="AB12" i="9"/>
  <c r="AD12" i="9" s="1"/>
  <c r="O17" i="9"/>
  <c r="W17" i="9"/>
  <c r="AA17" i="9" s="1"/>
  <c r="X17" i="9"/>
  <c r="Y17" i="9" s="1"/>
  <c r="AB17" i="9"/>
  <c r="AC17" i="9" s="1"/>
  <c r="O19" i="9"/>
  <c r="W19" i="9"/>
  <c r="AA19" i="9" s="1"/>
  <c r="X19" i="9"/>
  <c r="Y19" i="9" s="1"/>
  <c r="AB19" i="9"/>
  <c r="AC19" i="9" s="1"/>
  <c r="O20" i="9"/>
  <c r="W20" i="9"/>
  <c r="AA20" i="9" s="1"/>
  <c r="X20" i="9"/>
  <c r="Y20" i="9" s="1"/>
  <c r="AB20" i="9"/>
  <c r="AD20" i="9" s="1"/>
  <c r="O21" i="9"/>
  <c r="W21" i="9"/>
  <c r="AA21" i="9" s="1"/>
  <c r="X21" i="9"/>
  <c r="Y21" i="9" s="1"/>
  <c r="O22" i="9"/>
  <c r="W22" i="9"/>
  <c r="AA22" i="9" s="1"/>
  <c r="X22" i="9"/>
  <c r="Y22" i="9" s="1"/>
  <c r="O23" i="9"/>
  <c r="W23" i="9"/>
  <c r="AA23" i="9" s="1"/>
  <c r="X23" i="9"/>
  <c r="Y23" i="9" s="1"/>
  <c r="AB23" i="9"/>
  <c r="AC23" i="9" s="1"/>
  <c r="O24" i="9"/>
  <c r="W24" i="9"/>
  <c r="AA24" i="9" s="1"/>
  <c r="X24" i="9"/>
  <c r="Y24" i="9" s="1"/>
  <c r="AB24" i="9"/>
  <c r="AD24" i="9" s="1"/>
  <c r="O25" i="9"/>
  <c r="W25" i="9"/>
  <c r="AA25" i="9" s="1"/>
  <c r="X25" i="9"/>
  <c r="Y25" i="9" s="1"/>
  <c r="AB25" i="9"/>
  <c r="O26" i="9"/>
  <c r="W26" i="9"/>
  <c r="AA26" i="9" s="1"/>
  <c r="X26" i="9"/>
  <c r="Y26" i="9" s="1"/>
  <c r="AB26" i="9"/>
  <c r="AC26" i="9" s="1"/>
  <c r="AD21" i="58"/>
  <c r="AC11" i="70"/>
  <c r="AC12" i="47"/>
  <c r="AD9" i="62"/>
  <c r="AD9" i="51"/>
  <c r="AC20" i="62" l="1"/>
  <c r="AC10" i="47"/>
  <c r="AC12" i="38"/>
  <c r="AC22" i="64"/>
  <c r="AD21" i="9"/>
  <c r="AD14" i="38"/>
  <c r="AC20" i="64"/>
  <c r="AC13" i="64"/>
  <c r="AC9" i="58"/>
  <c r="AD15" i="52"/>
  <c r="AC11" i="38"/>
  <c r="AC18" i="45"/>
  <c r="AD10" i="68"/>
  <c r="AD24" i="53"/>
  <c r="AC10" i="45"/>
  <c r="AD16" i="68"/>
  <c r="AD19" i="64"/>
  <c r="AD18" i="64"/>
  <c r="AD21" i="72"/>
  <c r="AC18" i="68"/>
  <c r="AC23" i="70"/>
  <c r="AC27" i="70"/>
  <c r="AC12" i="70"/>
  <c r="AD21" i="52"/>
  <c r="AC12" i="53"/>
  <c r="AD19" i="65"/>
  <c r="AD27" i="65"/>
  <c r="AD23" i="72"/>
  <c r="AD10" i="51"/>
  <c r="AC19" i="45"/>
  <c r="AC13" i="70"/>
  <c r="AD24" i="70"/>
  <c r="AD9" i="31"/>
  <c r="AD22" i="53"/>
  <c r="AD14" i="65"/>
  <c r="AD24" i="64"/>
  <c r="AC14" i="60"/>
  <c r="AD9" i="49"/>
  <c r="AD22" i="9"/>
  <c r="AD14" i="47"/>
  <c r="AD22" i="67"/>
  <c r="AC9" i="63"/>
  <c r="AC11" i="31"/>
  <c r="AC14" i="70"/>
  <c r="AD17" i="53"/>
  <c r="AD16" i="52"/>
  <c r="AD10" i="72"/>
  <c r="AD19" i="51"/>
  <c r="AC16" i="51"/>
  <c r="AD24" i="45"/>
  <c r="AC9" i="72"/>
  <c r="AC21" i="65"/>
  <c r="AD9" i="50"/>
  <c r="AC23" i="67"/>
  <c r="AC15" i="62"/>
  <c r="AC9" i="67"/>
  <c r="AD26" i="60"/>
  <c r="AD23" i="41"/>
  <c r="AD12" i="45"/>
  <c r="AD22" i="70"/>
  <c r="AD20" i="57"/>
  <c r="AD22" i="68"/>
  <c r="AD28" i="73"/>
  <c r="AD9" i="73"/>
  <c r="AC23" i="73"/>
  <c r="AD11" i="72"/>
  <c r="AD12" i="72"/>
  <c r="AD24" i="72"/>
  <c r="AD20" i="72"/>
  <c r="AD15" i="51"/>
  <c r="AD15" i="70"/>
  <c r="AC22" i="54"/>
  <c r="AD25" i="54"/>
  <c r="AC11" i="62"/>
  <c r="AD21" i="62"/>
  <c r="AD13" i="65"/>
  <c r="AC24" i="65"/>
  <c r="AD21" i="49"/>
  <c r="AC23" i="49"/>
  <c r="AD23" i="9"/>
  <c r="AC24" i="9"/>
  <c r="AD12" i="62"/>
  <c r="AC19" i="62"/>
  <c r="AD23" i="62"/>
  <c r="AC17" i="62"/>
  <c r="AD24" i="54"/>
  <c r="AD16" i="54"/>
  <c r="AC15" i="54"/>
  <c r="AC15" i="40"/>
  <c r="AC19" i="40"/>
  <c r="AC23" i="40"/>
  <c r="AC14" i="51"/>
  <c r="AD22" i="31"/>
  <c r="AC12" i="41"/>
  <c r="AC18" i="40"/>
  <c r="AD24" i="40"/>
  <c r="AD22" i="58"/>
  <c r="AD9" i="45"/>
  <c r="AD20" i="45"/>
  <c r="AD15" i="45"/>
  <c r="AD26" i="73"/>
  <c r="AC18" i="41"/>
  <c r="AC17" i="41"/>
  <c r="AD15" i="47"/>
  <c r="AC20" i="47"/>
  <c r="AC12" i="63"/>
  <c r="AD27" i="73"/>
  <c r="AD21" i="57"/>
  <c r="AC26" i="57"/>
  <c r="AD23" i="57"/>
  <c r="AD16" i="57"/>
  <c r="AD10" i="57"/>
  <c r="AC21" i="31"/>
  <c r="AC17" i="50"/>
  <c r="AC11" i="53"/>
  <c r="AC20" i="53"/>
  <c r="AC24" i="63"/>
  <c r="AC10" i="60"/>
  <c r="AD9" i="52"/>
  <c r="AD12" i="49"/>
  <c r="AD26" i="9"/>
  <c r="AD11" i="52"/>
  <c r="AC11" i="52"/>
  <c r="AD25" i="68"/>
  <c r="AC25" i="68"/>
  <c r="AD22" i="65"/>
  <c r="AC22" i="65"/>
  <c r="AC26" i="70"/>
  <c r="AD26" i="70"/>
  <c r="AC17" i="47"/>
  <c r="AD17" i="47"/>
  <c r="AC23" i="52"/>
  <c r="AD23" i="52"/>
  <c r="AC25" i="9"/>
  <c r="AD25" i="9"/>
  <c r="AC16" i="9"/>
  <c r="AD16" i="9"/>
  <c r="AC25" i="53"/>
  <c r="AD25" i="53"/>
  <c r="AC21" i="70"/>
  <c r="AD21" i="70"/>
  <c r="AC9" i="68"/>
  <c r="AD9" i="68"/>
  <c r="AC21" i="50"/>
  <c r="AD21" i="50"/>
  <c r="AC13" i="47"/>
  <c r="AD24" i="49"/>
  <c r="AD26" i="65"/>
  <c r="AD24" i="62"/>
  <c r="AD9" i="38"/>
  <c r="AC11" i="41"/>
  <c r="AC19" i="68"/>
  <c r="AC12" i="65"/>
  <c r="AC12" i="64"/>
  <c r="AC9" i="64"/>
  <c r="AC20" i="67"/>
  <c r="AD20" i="67"/>
  <c r="AC10" i="67"/>
  <c r="AD21" i="53"/>
  <c r="AD21" i="45"/>
  <c r="AD17" i="68"/>
  <c r="AC17" i="68"/>
  <c r="AD11" i="64"/>
  <c r="AC11" i="64"/>
  <c r="AD19" i="72"/>
  <c r="AD21" i="68"/>
  <c r="AD10" i="38"/>
  <c r="AD14" i="45"/>
  <c r="AC10" i="64"/>
  <c r="AC13" i="53"/>
  <c r="AC19" i="58"/>
  <c r="AC17" i="58"/>
  <c r="AD17" i="58"/>
  <c r="AD22" i="50"/>
  <c r="AC27" i="60"/>
  <c r="AD27" i="60"/>
  <c r="AC21" i="60"/>
  <c r="AD21" i="60"/>
  <c r="AC17" i="70"/>
  <c r="AD16" i="63"/>
  <c r="AC16" i="63"/>
  <c r="AC9" i="47"/>
  <c r="AC25" i="40"/>
  <c r="AD25" i="40"/>
  <c r="AD15" i="41"/>
  <c r="AC15" i="41"/>
  <c r="AD13" i="41"/>
  <c r="AD15" i="68"/>
  <c r="AC15" i="68"/>
  <c r="AD17" i="73"/>
  <c r="AD9" i="9"/>
  <c r="AC20" i="9"/>
  <c r="AD11" i="9"/>
  <c r="AC12" i="9"/>
  <c r="AC19" i="49"/>
  <c r="AD18" i="49"/>
  <c r="AC21" i="64"/>
  <c r="AC18" i="67"/>
  <c r="AC12" i="67"/>
  <c r="AC11" i="67"/>
  <c r="AC10" i="62"/>
  <c r="AC18" i="54"/>
  <c r="AD19" i="52"/>
  <c r="AD17" i="57"/>
  <c r="AD12" i="57"/>
  <c r="AD9" i="57"/>
  <c r="AD20" i="60"/>
  <c r="AD17" i="60"/>
  <c r="AD19" i="9"/>
  <c r="AD17" i="9"/>
  <c r="AD20" i="49"/>
  <c r="AC20" i="49"/>
  <c r="AD16" i="49"/>
  <c r="AC16" i="49"/>
  <c r="AC25" i="64"/>
  <c r="AD25" i="64"/>
  <c r="AD21" i="54"/>
  <c r="AD10" i="54"/>
  <c r="AD25" i="45"/>
  <c r="AD19" i="47"/>
  <c r="AD17" i="40"/>
  <c r="AC13" i="40"/>
  <c r="AC10" i="40"/>
  <c r="AD10" i="40"/>
  <c r="AC9" i="40"/>
  <c r="AD9" i="40"/>
  <c r="AC24" i="41"/>
  <c r="AD24" i="41"/>
  <c r="AC15" i="64"/>
  <c r="AC19" i="67"/>
  <c r="AD20" i="54"/>
  <c r="AC11" i="54"/>
  <c r="AD9" i="54"/>
  <c r="AC14" i="58"/>
  <c r="AD14" i="50"/>
  <c r="AD17" i="31"/>
  <c r="AC24" i="52"/>
  <c r="AD19" i="63"/>
  <c r="AD21" i="40"/>
  <c r="AD20" i="40"/>
</calcChain>
</file>

<file path=xl/sharedStrings.xml><?xml version="1.0" encoding="utf-8"?>
<sst xmlns="http://schemas.openxmlformats.org/spreadsheetml/2006/main" count="10631" uniqueCount="769">
  <si>
    <t>CONTROLES EXISTENTES</t>
  </si>
  <si>
    <t>MEDIO</t>
  </si>
  <si>
    <t>PELIGRO</t>
  </si>
  <si>
    <t>CLASIFICACIÓN</t>
  </si>
  <si>
    <t>DESCRIPCIÓN</t>
  </si>
  <si>
    <t>EFECTO POSIBLE</t>
  </si>
  <si>
    <t xml:space="preserve">FUENTE </t>
  </si>
  <si>
    <t>EVALUACION DEL RIESGO</t>
  </si>
  <si>
    <t>Nivel de probabilidad (NDXNE)</t>
  </si>
  <si>
    <t>Aceptabilidad del Riesgo</t>
  </si>
  <si>
    <t>MEDIDAS DE INTERVENCION</t>
  </si>
  <si>
    <t>ELIMINACION</t>
  </si>
  <si>
    <t>SUSTITUCION</t>
  </si>
  <si>
    <t>CONTROL DE INGENIERIA</t>
  </si>
  <si>
    <t>CONTROL ADMINISTRATIVO</t>
  </si>
  <si>
    <t>EPP</t>
  </si>
  <si>
    <t>IDENTIFICACIÓN DE PELIGROS</t>
  </si>
  <si>
    <t>DETERMINACION DE CONTROLES</t>
  </si>
  <si>
    <t>SEGUIMIENTO/ RESPONSABLE</t>
  </si>
  <si>
    <t>Valoración del riesgo</t>
  </si>
  <si>
    <t>ACTIVIDADES</t>
  </si>
  <si>
    <t>TAREAS</t>
  </si>
  <si>
    <t>PROCESO</t>
  </si>
  <si>
    <t>ZONA / LUGAR</t>
  </si>
  <si>
    <t>NORMATIVIDAD</t>
  </si>
  <si>
    <t>Significado del Nivel de Probabilidad</t>
  </si>
  <si>
    <t>Significado del Nivel de Riesgo (NR)</t>
  </si>
  <si>
    <t>Interpretación del Nivel de Riesgo (NR).</t>
  </si>
  <si>
    <t>Nivel de riesgo (NR)</t>
  </si>
  <si>
    <t>Interpretación del Nivel de probabilidad (NP)</t>
  </si>
  <si>
    <t>Nivel de deficiencia (ND)</t>
  </si>
  <si>
    <t>Nivel de exposición (NE)</t>
  </si>
  <si>
    <t>Nivel de Consecuencia (NC)</t>
  </si>
  <si>
    <t>NO</t>
  </si>
  <si>
    <t>N.A</t>
  </si>
  <si>
    <t>SEGURIDAD Y SALUD EN EL TRABAJO</t>
  </si>
  <si>
    <t>FISICO</t>
  </si>
  <si>
    <t>N,A</t>
  </si>
  <si>
    <t>CARGO</t>
  </si>
  <si>
    <t>PLANTA</t>
  </si>
  <si>
    <t>CONTRATISTAS</t>
  </si>
  <si>
    <t>VISITANTES</t>
  </si>
  <si>
    <t>SI</t>
  </si>
  <si>
    <t>TOTAL EXPUESTOS</t>
  </si>
  <si>
    <t>PSICOSOCIAL</t>
  </si>
  <si>
    <t>CONDICIONES DE SEGURIDAD</t>
  </si>
  <si>
    <t>ILUMINACIÓN (LUZ VISIBLE POR EXCESO O DEFICIENCIA)</t>
  </si>
  <si>
    <t>TEMPERATURAS EXTREMAS (CALOR Y FRIO)</t>
  </si>
  <si>
    <t>MATERIAL PARTÍCULADO</t>
  </si>
  <si>
    <t>BIOMECANICO</t>
  </si>
  <si>
    <t>GOLPES, HERIDAS, CONTUSIONES, FRACTURAS, MUERTE</t>
  </si>
  <si>
    <t>QUIMICOS</t>
  </si>
  <si>
    <t>CAMBIOS CLIMATICOS EN LA ZONA DE UBICACIÓN DE LA OFICINA</t>
  </si>
  <si>
    <t>DISCOFORT TERMINCO</t>
  </si>
  <si>
    <t>RESOLUCIÓN 2400 DE 1979 TITULO III CAPITULO I ARTICULOS 63 Y 69.</t>
  </si>
  <si>
    <t>RESOLUCIÓN 2400 DE 1979 TITULO II CAPITULO I ARTICULO VII ; TITULO III  CAPITULO III ARTICULOS 79, 80, 81, 84 Y 85</t>
  </si>
  <si>
    <t>FATIGA AUDITIVA, CEFALEAS</t>
  </si>
  <si>
    <t>PAPEL, CARTON  Y RESIDUOS DE LIMPIEZA</t>
  </si>
  <si>
    <t>GATISO-ASMA</t>
  </si>
  <si>
    <t xml:space="preserve">CONDICIONES  DE LA TAREA </t>
  </si>
  <si>
    <t>JORNADA DE TRABAJO</t>
  </si>
  <si>
    <t xml:space="preserve">GESTIÓN ORGANIZACIONAL </t>
  </si>
  <si>
    <t xml:space="preserve">CARACTERÍSTICAS DE LA ORGANIZACIÓN DEL TRABAJO </t>
  </si>
  <si>
    <t xml:space="preserve">MECÁNICO </t>
  </si>
  <si>
    <t xml:space="preserve">HERIDAS, GOLPES </t>
  </si>
  <si>
    <t>RESOLUCIÓN 2400 DE 1979</t>
  </si>
  <si>
    <t>MUERTE</t>
  </si>
  <si>
    <t xml:space="preserve">MANTENIMIENTO PREVENTIVO Y CORRECTIVO DE VEHICULOS </t>
  </si>
  <si>
    <t xml:space="preserve">PÚBLICOS </t>
  </si>
  <si>
    <t>(ROBOS, ATRACOS, ASALTOS, ATENTADOS, DE ORDEN PÚBLICO, ETC). ZONAS INSEGURAS EN LA CIUDAD</t>
  </si>
  <si>
    <t>FENOMENOS NATURALES</t>
  </si>
  <si>
    <t>MATENIMIENTO PREVENTIVO Y CORRECTIVO DE INFRAESTRUCTURA</t>
  </si>
  <si>
    <t>ASESOR</t>
  </si>
  <si>
    <t>PROFESIONAL ESPECIALIZADO</t>
  </si>
  <si>
    <t>SECRETARIO</t>
  </si>
  <si>
    <t>TRAMITES ANTE LA ENTIDAD</t>
  </si>
  <si>
    <t>RUTINARIO
SI/NO</t>
  </si>
  <si>
    <t xml:space="preserve">Código </t>
  </si>
  <si>
    <t>Versión</t>
  </si>
  <si>
    <t>Fecha de  Vigencia</t>
  </si>
  <si>
    <t>No. DE EXPUESTOS</t>
  </si>
  <si>
    <t>TIEMPO DE EXPOSICION</t>
  </si>
  <si>
    <t>SERVIDOR PUBLICO</t>
  </si>
  <si>
    <t xml:space="preserve">ELEMENTOS DE PROTECCION PERSONAL </t>
  </si>
  <si>
    <t xml:space="preserve">PROVEEDOR SEGURIDAD Y VIGILANCIA </t>
  </si>
  <si>
    <t>SUBDIRECCION DE REGISTRO INMOBILIARIO</t>
  </si>
  <si>
    <t>DIRECTOR</t>
  </si>
  <si>
    <t xml:space="preserve">LISTADO DE MATRICES POR CARGOS  </t>
  </si>
  <si>
    <t xml:space="preserve">LOCATIVO  </t>
  </si>
  <si>
    <t>N.A.</t>
  </si>
  <si>
    <t xml:space="preserve">NO </t>
  </si>
  <si>
    <t xml:space="preserve">USO PERMANENTE DE LA VOZ </t>
  </si>
  <si>
    <t xml:space="preserve">SERVICIO Y ATENCION AL CIUDANO </t>
  </si>
  <si>
    <t xml:space="preserve">ARCHIVO </t>
  </si>
  <si>
    <t xml:space="preserve">SECRETARIO </t>
  </si>
  <si>
    <t xml:space="preserve">CONDICIONES DE SEGURIDAD </t>
  </si>
  <si>
    <t>BIOLOGICO</t>
  </si>
  <si>
    <t xml:space="preserve">PROVEEDOR SEGURIDAD </t>
  </si>
  <si>
    <t xml:space="preserve">PROVEEDOR ASEO Y CAFETERIA </t>
  </si>
  <si>
    <t>VISITANTE</t>
  </si>
  <si>
    <t xml:space="preserve">TECNICO OPERATIVO </t>
  </si>
  <si>
    <t xml:space="preserve">QUMICO </t>
  </si>
  <si>
    <t xml:space="preserve">CONDUCTOR </t>
  </si>
  <si>
    <t>ATENCION CAD CRA 30</t>
  </si>
  <si>
    <t>MANTENIMIENTO DE EQUIPOS DE COMPUTO</t>
  </si>
  <si>
    <t>VISITANTES A LA ENTIDAD</t>
  </si>
  <si>
    <t xml:space="preserve">RESOLUCION 2400 DE 1979
</t>
  </si>
  <si>
    <t xml:space="preserve">RADIACIONES NO IONIZANTES </t>
  </si>
  <si>
    <t>RESOLUCIÓN 2400 DE 1979 TITULO II CAPITULO I ARTICULO VII ; TITULO III  CAPITULO III ARTICULOS 79, 80, 81, 84 Y 86</t>
  </si>
  <si>
    <t xml:space="preserve">HIPOTERMIA </t>
  </si>
  <si>
    <t xml:space="preserve">CHAQUETA IMPERMEABLE 
CON CINTAS REFLECTIVAS </t>
  </si>
  <si>
    <t xml:space="preserve">DESPLAZAMIENTOS  POR AREAS O ESPACIOS  PUBLICOS DE LA CIUDAD </t>
  </si>
  <si>
    <t xml:space="preserve">DESPLAZAMIENTOS EN ASCENSORES VERTICALES </t>
  </si>
  <si>
    <t xml:space="preserve">CAIDAS DEL MISMO Y DIFERENTE NIVEL POR FALLAS EN LOS FRENOS DE LOS ASCENSORES </t>
  </si>
  <si>
    <t>GOLPES,  CAIDAS, CONTUSIONES, HERIDAS ABIERTAS Y CERRADAS, TRAUMAS  CRANEOENCEFALICOS, TRAUMAS DE COLUMNA</t>
  </si>
  <si>
    <t>Acuerdo 470 de 2011
Decreto 663 de 2011
Resolucion 395 de 2012
Resolucion 092 de 2014
NTC 5926-1 y 5926-2</t>
  </si>
  <si>
    <t>127-FORGT-38</t>
  </si>
  <si>
    <t xml:space="preserve"> Asesorar y prestar asistencia al director del DADEP, en la toma de decisiones acertadas, para el seguimiento y cumplimiento de los objetivos que le sean confiados por la administración para el logro de la gestión misional de la entidad.</t>
  </si>
  <si>
    <t xml:space="preserve">1. Asesorar al Director del Departamento en la formulación, adopción, ejecución y control de políticas, planes y proyectos de fortalecimiento encaminados al logro de la misión de la entidad.
2. Revisar las consultas, conceptos e informes que sean proyectados por las demás        dependencias y que deban ser suscritos por el Director del Departamento de acuerdo con la especialidad.
3. Asesorar al director en la aplicación de normas técnicas para el cabal desempeño de actividades del Departamento.
4. Efectuar el seguimiento de los planes de trabajo de cada una de las dependencias y presentar los informes respectivos cuando éstos sean requeridos por el Director del Departamento.
</t>
  </si>
  <si>
    <t>Organizar y mantener el programa de la gestión documental, tablas de retención y sistema integrado de conservación de acuerdo con las normas de archivo general.</t>
  </si>
  <si>
    <t xml:space="preserve">1. Recibir, organizar y responder por los documentos e información que permita alimentar y actualizar el archivo del Inventario General de Espacio Público y bienes fiscales y el Sistema de Información (SIDEP) y aplicar los mecanismos de seguridad y protección de la información.
2. Responder por la remisión e incorporación total y oportuna de los archivos, documentos e información que permitan alimentar y actualizar el Inventario General de Espacio Público y bienes fiscales y asegurar el mantenimiento del archivo físico documental de acuerdo con las disposiciones legales vigentes, las técnicas archivísticas y la metodología establecida.
3. Diseñar y aplicar los mecanismos para el manejo de la consulta del archivo por parte de los usuarios internos y externos.
4. Coordinar la digitalización de los documentos del Sistema del Información del Registro Único del Patrimonio Inmobiliario Distrital.
</t>
  </si>
  <si>
    <t>SOPORTE</t>
  </si>
  <si>
    <t>TECNICO SISTEMAS</t>
  </si>
  <si>
    <t xml:space="preserve"> Realizar la administración de los recursos tecnológicos y dar el soporte técnico para garantizar el correcto funcionamiento de la infraestructura informática de la Entidad.</t>
  </si>
  <si>
    <t xml:space="preserve">1. Administrar los servidores, el software de base, equipos activos, las redes de datos y voz, los servicios informáticos de valor agregado, el centro de cómputo, planta telefónica y las estaciones de trabajo de la entidad.
2. Llevar y controlar copias de seguridad y recuperación de la información.
3. Realizar el inventario de equipos y custodiar las licencias y los medios de  software de la infraestructura informática de la entidad.
4. Prestar apoyo técnico y solucionar los inconvenientes técnicos presentados en los equipos de la infraestructura informática de la Entidad.
</t>
  </si>
  <si>
    <t xml:space="preserve">GUANTES DIELECTRICOS
BOTAS CON ZUELA DIELECTRICA, </t>
  </si>
  <si>
    <t>DESPACHO Y SUBDIRECCIONES Y JEFATURAS DE OFICINA</t>
  </si>
  <si>
    <t xml:space="preserve"> Asistir al jefe de la dependencia en labores secretariales con la oportunidad y confidencialidad requeridas.</t>
  </si>
  <si>
    <t xml:space="preserve">1. Tramitar la correspondencia y fotocopias documentos de conformidad con los procedimientos establecidos.
2. Registrar en la agenda los compromisos del jefe inmediato e informar diariamente sobre las actividades programadas con oportunidad.
3. Suministrar la información, documentos y elementos que sean solicitados de acuerdo con los trámites, autorizaciones y procedimientos establecidos de manera oportuna.
4. Proyectar actas, oficios, memorandos y demás documentos solicitados por el jefe de la dependencia con la calidad y oportunidad requeridas. 
</t>
  </si>
  <si>
    <t xml:space="preserve"> Recibir, a través de los distintos canales de comunicación que se establezcan para el efecto, cualquier recomendación, denuncia, reclamo o información requerida y relacionada con las funciones que desempeña o servicios que presta la entidad y dar el trámite respectivo, de acuerdo con los procedimientos y las normas vigentes.</t>
  </si>
  <si>
    <t>CONTROL DE ACCESO A LAS INSTALACIONES</t>
  </si>
  <si>
    <t xml:space="preserve">VELAR POR LA SEGURIDAD DE LOS SERVIDORES PUBLICOS,  BIENES Y MATERIALES DELAS INSTALACIONES RECEPCION Y CONTROL DE LOS VISITANTES A LAS INSTALACIONES DEL DADEP </t>
  </si>
  <si>
    <t>1. Atender los requerimientos de los visitantes y direcinarlos al area correspondiente
2. Velar por la seguridad de los bienes mubles e inmuebles de la Entidad
3. Ejercer en control de  servidores,  contratistas y visitantes y revisar los bolsos al ingreso y salida de los mismos</t>
  </si>
  <si>
    <t>SERVICIOS GENERALES  DE ASEO Y SERVICIOS DE CAFETERIA</t>
  </si>
  <si>
    <t>1. Colocar insumos en  las baterias sanitarias de los costados oriental y occidental de la Entidad, papel higiénico, bolsas de rsiduos solidos, toallas de mano
2. Recoge  los residuos solidos de las unidades sanitarias de los costados oriental y occidental de la Entidad
3. Realizar limpieza a escritorios, trapear, barrer, aseo en lavamanos, duchas, inodoros, limpiar vidrios, transportar  residuos solidos a los puntos de acopio.</t>
  </si>
  <si>
    <t>Suministrar el servicio de aseo y cafeteria en las instalaciones de los pisos 15 y 16  y mantener en completo orden y aseo los pisos, escritorios y areas comunes, asi mismo sumunistrar los servicios de cafeteria para elos servidores publicos  y contratistas</t>
  </si>
  <si>
    <t xml:space="preserve">REALIZAR EL MANTENIMIENTO  CORRECTIVO, PREVENTIVO Y PREDICTIVO  DE LOS EQUIPOS DE COMPUTO EXISTENTES EN LA ENTIDAD </t>
  </si>
  <si>
    <t>1. Realizar limpieza a servidores CPU, monitores teclados, path mouse y demas equipos que la entidad requiera.
2. Realizar inspeccion visual a los equipos y reportar posibles fallas presentadas 
3. Llevar el control de los equipos a los cuales se les realiza mantenimiento y generar el informe correspondiente</t>
  </si>
  <si>
    <t>USO DE PROTECTORES AUDITIVOS</t>
  </si>
  <si>
    <t xml:space="preserve">CONSULTAS, REUNIONES,  RADICACION, QUEJAS, RECLAMOS, INFORMACION EN GENERAL </t>
  </si>
  <si>
    <t xml:space="preserve">SUPERFICIES DE TRABAJO DEL MISMO Y DIFERENTE NIVEL </t>
  </si>
  <si>
    <t xml:space="preserve">GOLPES, CAIDAS </t>
  </si>
  <si>
    <t>MISIONAL</t>
  </si>
  <si>
    <t xml:space="preserve">MISIONAL </t>
  </si>
  <si>
    <t>PROFESIONAL UNIVERSITARIO</t>
  </si>
  <si>
    <t>MISIONAL Y SOPORTE</t>
  </si>
  <si>
    <t>Las desctitas en cada uno de los cargos y contratos de prestacion de servicios profesionales y de apoyo a la gestion</t>
  </si>
  <si>
    <t>Gestionar las acciones administrativas, técnicas y jurídicas de apoyo en los procesos de recuperación y defensa del espacio público de manera eficaz.</t>
  </si>
  <si>
    <t>PROFESIONAL ESTUDIOS TECNICOS Y RECEPCION DE PREDIOS SRI</t>
  </si>
  <si>
    <t>TOPOGRAFIA</t>
  </si>
  <si>
    <t>AUXILIARES SERVICIOS GENERALES</t>
  </si>
  <si>
    <t>GESTION DOCUMENTAL</t>
  </si>
  <si>
    <t>TECNICO DE SISTEMAS</t>
  </si>
  <si>
    <t>CONDUCTOR</t>
  </si>
  <si>
    <t>ESTRATEGICO</t>
  </si>
  <si>
    <t>DEPENDENCIAS PISO 15, 16 VENTANILLA CAD DADEP PISO 1</t>
  </si>
  <si>
    <t>ESTRATEGICO y MISIONAL</t>
  </si>
  <si>
    <t xml:space="preserve">MANTENIMIENTO A  LA S INSTALACIONES </t>
  </si>
  <si>
    <t>MANTENIMIENTO A  LA S INSTALACIONES</t>
  </si>
  <si>
    <t xml:space="preserve">MANTENIMIENTO A  LAS INSTALACIONES </t>
  </si>
  <si>
    <t>PROVEEDOR MANTENIMIENTO EQUIPOS DE COMPUTO</t>
  </si>
  <si>
    <t xml:space="preserve">CAPACITACION EN USO CORRECTO DE ELEMENTOS DE PROTECCION PERSONAL </t>
  </si>
  <si>
    <t xml:space="preserve">PROTECTOR FACIAL, GUANTES DESECHABLES </t>
  </si>
  <si>
    <t>MEDICIONES DE CONFORT TERMICO</t>
  </si>
  <si>
    <t>SISTEMA DE EXTRACCION DE OLORES  Y PARTICULAS</t>
  </si>
  <si>
    <t>ESTUDIO DE PUESTOS DE TRABAJO</t>
  </si>
  <si>
    <t>GUANTES, MASCARILLAS Y OVEROL ENTERIZO PARA MANIPULACION DE PRODUCTOS QUIMICOS</t>
  </si>
  <si>
    <t>REALIZAR MEDICIONES DE CONFORT TERMICO</t>
  </si>
  <si>
    <t>N/A</t>
  </si>
  <si>
    <t xml:space="preserve">SEGURIDAD Y SALUD EN EL TRABAJO - SUPERVISOR </t>
  </si>
  <si>
    <t xml:space="preserve">BIOMECANICO </t>
  </si>
  <si>
    <t xml:space="preserve">CAPACITACION EN AUTOCUIDADO </t>
  </si>
  <si>
    <t xml:space="preserve">MISIONAL , SOPORTE Y ESTRATEGICO </t>
  </si>
  <si>
    <t>BODEGA -COLVATEL</t>
  </si>
  <si>
    <t xml:space="preserve">CASCO DE SEGURIDAD
BOTAS DE SEGURIDAD
MONOGAFAS DE SEGURIDAD  LENTE OSCURO O CLARO 
</t>
  </si>
  <si>
    <t>Formular, dirigir y orientar las políticas, planes, programas y proyectos estratégicos y operativos relacionados con la defensa, inspección, vigilancia, regulación y control del espacio público, para la óptima administración del patrimonio inmobiliario de la ciudad, las áreas de cesión y el espacio público en general del Distrito Capital, de conformidad a la normatividad vigente.</t>
  </si>
  <si>
    <t xml:space="preserve"> Realizar las acciones administrativas, técnicas y jurídicas, para garantizar el proceso de recuperación y defensa del espacio público, en aplicación a la normatividad vigente.</t>
  </si>
  <si>
    <t xml:space="preserve">CHAQUETA INSTITUCIONAL </t>
  </si>
  <si>
    <t xml:space="preserve">1. Realizar el proceso de verificación de predios para determinar su viabilidad técnico/jurídico e incorporar al Patrimonio Inmobiliario Distrital, conforme a la normatividad vigente.
2. Revisar y avalar los estudios técnico-jurídicos de los predios que se encuentran en el pre-inventario del SIDEP, de manera oportuna y eficaz.
3. Evaluar la condición de los predios del Patrimonio Inmobiliario Distrital con el fin de tramitar la desincorporación de los mismos del inventario del SIDEP, conforme a la normatividad vigente.
4. Verificar y clasificar dentro del SIDEP la incorporación de los Predios del Patrimonio Inmobiliario Distrital, de manera oportuna y confiable.
5. Elaborar estudios técnico-jurídicos, proyectar conceptos, constancias, donde se determine la naturaleza jurídica de los predios del Patrimonio Inmobiliario Distrital, conforme a la normatividad vigente.
6. Revisar y avalar dentro del marco de referencia los puntos de control de georreferenciación de los predios del  Patrimonio Inmobiliario Distrital, de manera oportuna y confiable.
7. Proponer e implementar mejoras y controles en los procesos de depuración de la información alfanumérica y cartográfica del SIDEP, de conformidad con los lineamientos de la entidad.
8. Responder por la actualización de la información que será suministro para conformar indicadores de gestión y resultado de los proyectos que se ejecuten y analizarla, para el cumplimiento de la misión del Departamento. 
9. Brindar asistencia técnica o jurídica sobre las funciones propias del área tanto a las Subdirecciones y Oficinas Asesoras del Departamento, de conformidad con los lineamientos establecidos por el DADEP.
10. Desempeñar las demás funciones relacionadas con la naturaleza del cargo y el área de desempeño.
</t>
  </si>
  <si>
    <t xml:space="preserve">PROFESIONAL ESPECIALIZADO Y PROFESIONALES DE PRESATCION DE SERVICIOS Y APOYO A LA GESTIÓN </t>
  </si>
  <si>
    <t>PISO 15 Y 16</t>
  </si>
  <si>
    <t xml:space="preserve"> Realizar acciones de carácter técnico y urbanístico relacionadas con los procesos de estudios técnicos que permitan el proceso de incorporación de predios en el Inventario General de Espacio Público y bienes fiscales, en el marco de las disposiciones legales vigentes, para el cumplimiento de la misión institucional con la oportunidad y eficacia requerida  Y las que se encuntran establecidas en las obligaciones contractuales de los contratistas </t>
  </si>
  <si>
    <t>PISO 15 Y 16 -CIUDAD</t>
  </si>
  <si>
    <t xml:space="preserve">PROFESIONAL ESPECIALIZADO DE DEFENSA Y PROFESIOANALES DE PRESTACION DE SERVICIOS Y DE APOYO A LA GESTIÓN </t>
  </si>
  <si>
    <t xml:space="preserve">
1. Brindar apoyo técnico/ jurídico de manera coordinada con las Alcaldías Locales, y  demás Entidades Distritales intervinientes, en las acciones necesarias para la defensa, control y restitución de bienes de uso público definidos en las metas de la entidad, de acuerdo a la normatividad vigente
2. Realizar el seguimiento a las políticas, planes y programas sobre control y defensa del espacio público se formulen, para el cumplimiento de las metas establecidas para el área.
3. Apoyar la programación, coordinación y liderazgo de los operativos o diligencias de restitución y recuperación de los espacios públicos para el cumplimiento de las metas de la entidad, de acuerdo a la normatividad vigente
4. Realizar seguimiento a la gestión relacionada con el trámite de las actuaciones administrativas que cursan en las Alcaldías Locales por RBUP y que comprende acciones encaminadas al inicio, aporte de pruebas, impulso procesal, recursos, materialización y otros que se surtan en dichos procesos, conforme a la normatividad vigente.
5. Proponer y diseñar mecanismos de seguimiento para notificación de los actos administrativos de primera y segunda instancia, y el registro de la información correspondiente al sistema de información de la entidad SIDEP, de acuerdo con la normatividad y procedimientos vigentes.
6. Realizar la notificación de los actos administrativos de segunda instancia en las actuaciones administrativas y policivas, y notificar a la Oficina Asesora Jurídica cuando dichos actos sean contrarios a los intereses del DADEP, de conformidad a las directrices impartidas por el Subdirector.
7. Realizar con la Oficina Asesora Jurídica las actuaciones correspondientes al trámite de las acciones populares, de tutela, de cumplimiento, derechos de petición y socializar la ocurrencia de hechos que atenten contra los bienes inmuebles que hacen parte del inventario general del espacio público y bienes nivel central, para que adelante las acciones judiciales necesarias para su defensa, conforme a la normatividad vigente.
8. Brindar acompañamiento en el proceso de estudios e investigaciones en materia de espacio público, que conlleven al cumplimiento eficaz de la misión institucional.
9. Orientar a los usuarios y suministrar información y documentos de conformidad con los procedimientos establecidos para el área.
10. Proyectar respuestas ante los requerimientos de los organismos de control, relacionados con la Defensa del espacio público, de manera veraz y oportuna.
11. Ejercer la supervisión de los contratos, convenios o actas de entrega, asignados por el jefe inmediato, de conformidad a los procedimientos del Departamento.
12. Desempeñar las demás funciones relacionadas con la naturaleza del cargo y el área de desempeño.
13. Las establecidas en las obligaciones contractuales </t>
  </si>
  <si>
    <t xml:space="preserve">PISO 15 Y 16 -CIUDAD </t>
  </si>
  <si>
    <t>Las desctitas en cada uno de los cargos de conformidad al manual de funciones y contratos de prestacion de servicios profesionales y de apoyo a la gestion</t>
  </si>
  <si>
    <t xml:space="preserve">PISO 15 Y 16 -BODEGA COLVATEL </t>
  </si>
  <si>
    <t xml:space="preserve">
1. Analizar y elaborar de acuerdo con el análisis técnico las actas (de recibo, toma de posesión, delimitación, corrección etc.), estudios de levantamientos topográficos, diagnósticos físicos y técnicos, conceptos, constancias, certificaciones e informes requeridos de los urbanismos debidamente aprobados.
2. Realizar  las visitas de Inspección técnico-administrativas en áreas de cesión de uso público y bienes fiscales requeridos y estudiar el resultado para el cumplimiento de las funciones del área.
3. Realizar el análisis previo determinando la viabilidad del proceso de toma de posesión de las zonas de uso público en las urbanizaciones, barrios o desarrollos y suscribir las correspondientes actas. 
4. Revisar la documentación necesaria, para la aprobación y suscripción de las solicitudes de cualquier clase de licencia según la normativa vigente, sometida a consideración de la Dirección del Departamento, con relación a la propiedad inmobiliaria Distrital. 
5. Asegurar la  actualización periódica del sistema de información de la entidad, para el manejo y control de los asuntos de competencia del área y remitir los archivos, documentos e información que permitan alimentar y actualizar el archivo de la propiedad inmobiliaria y el Sistema de Información de la Entidad.
6. Informar  a los grupos, áreas o Subdirecciones de la Entidad o en su defecto a las restantes entidades del Distrito Capital competentes, sobre  todo hecho o acto jurídico de que tenga conocimiento en el ejercicio de sus funciones que pueda afectar la tenencia, posesión o titularidad de la propiedad inmobiliaria del Distrito Capital.
7. Elaborar estudios técnico-jurídicos, proyectar y suscribir conceptos, constancias, informes y comunicaciones a otras entidades distritales y responder los conceptos, constancias, certificaciones, informes y en general, todo oficio o memorando expedido por causa y con ocasión del ejercicio de las funciones asignadas al área.
8. Realizar el estudio técnico y jurídico de las pólizas  que garanticen la  estabilidad de obras de las zonas de cesión. 
9. Adelantar los trámites de las solicitudes de avalúo comercial de los bienes fiscales propiedad del Distrito Capital.
10. Desempeñar las demás funciones relacionadas con la naturaleza del cargo y el área de desempeño.
</t>
  </si>
  <si>
    <t xml:space="preserve">PROFESIONAL UNIVERSITARIO Y PROFESIONALES DE PRESTACION DE SERVICIOS Y DE APOYO A GESTIÓN </t>
  </si>
  <si>
    <t xml:space="preserve"> Realizar los estudios técnicos y análisis necesarios que permitan actualizar,  recibir e incorporar  en el inventario general de bienes de uso público y bienes fiscales  del nivel central de Distrito Capital los predios, construcciones y zonas de cesión así como emitir las certificaciones o conceptos técnicos sobre el dominio, destino y uso  de la propiedad inmobiliaria Distrital, de conformidad a la normatividad vigente y las contempladas de acuerdo con las  obligaciones contractuales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</si>
  <si>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obligaciones contratuales de los contratistas </t>
  </si>
  <si>
    <t xml:space="preserve"> ARCHIVO FISICO ,  RECURSOS FISICOS  , PRESUPUESTO , CONTABILIDAD , CONTRATOS  Y PROFESIONALES DE PRESTACIÓN DE SERVICIOS Y DE APOYO A LA GESTIÓN </t>
  </si>
  <si>
    <t xml:space="preserve">Realizar las actividades administrativas de acuerdo con el Manual Específico de Funciones y de Competencias Laborales para los empleos que conforman la planta de personal del DEPARTAMENTO ADMINISTRATIVO DE LA DEFENSORÍA DEL ESPACIO PÚBLICO Y  lo establecido en las obligaciones contractuales </t>
  </si>
  <si>
    <t>Apoyar el desarrollo de los procesos misionales conforme a los procesos y procedimientos definidos para lograr los objetivos de las dependencias, aplicando los conocimientos técnicos en el marco de la normatividad vigente.</t>
  </si>
  <si>
    <t xml:space="preserve">1. Realizar los levantamientos topográficos necesarios para la determinación de las áreas de las urbanizaciones, predios o construcciones que deben ser incorporados o actualizados en el  Inventario General de Espacio Público y Bienes Fiscales y presentar los respectivos informes en donde se incluyan planos y carteras topográficas, de conformidad con los procesos establecidos en el Departamento.
2. Efectuar las visitas técnicas administrativas necesarias a los bienes del Inventario General de Espacio Público y Bienes Fiscales, entregando los respectivos informes, de conformidad con los procesos establecidos en el Departamento.
3. Realizar la incorporación o actualización de la información geográfica y alfanumérica de las urbanizaciones, predios y construcciones según corresponda de acuerdo a los niveles Censo, inventario o patrimonio del SIDEP, de conformidad con los procesos establecidos en el Departamento.
4. Revisar y recomendar la aprobación de los levantamientos topográficos presentados por contratistas externos, de conformidad con los procesos establecidos en el Departamento.
5. Elaborar los registros topográficos y mapas temáticos de  las urbanizaciones, predios o construcciones que deben ser incorporados o actualizados en el  Inventario General de Espacio Público y Bienes Fiscales, de conformidad con los procesos establecidos en el Departamento.
6. Adelantar las investigaciones de carácter predial y urbanístico ante entidades competentes del mismo nivel Distrital o Nacional, de conformidad con los procesos establecidos en el Departamento.
7. Realizar la depuración de las inconsistencias identificadas en el SIDEP, de conformidad con los procesos establecidos en el Departamento.
8. Brindar  apoyo técnico en las actividades que requiera la Subdirección de Registro Inmobiliario, de conformidad a las directrices del Subdirector.
9. Elaborar las certificaciones sobre el dominio, destino y uso de la propiedad inmobiliaria distrital para la firma del  líder de Grupo o el Subdirector, según el caso, con base en las normas del plan de ordenamiento territorial y en la información extractada de los procesos catastrales, urbanísticos, de notariado y registro, de conformidad con los procesos establecidos en el Departamento.
10. Desempeñar las demás funciones relacionadas con la naturaleza del cargo y el área de desempeño.
</t>
  </si>
  <si>
    <t xml:space="preserve">PISO 15 Y 16 - CIUDAD </t>
  </si>
  <si>
    <t xml:space="preserve">AUXILIAR DE SERVICIOS GENERALES </t>
  </si>
  <si>
    <t xml:space="preserve">1. Realizar el mantenimiento preventivo y correctivo, reubicación de elementos y mobiliario de la Entidad, conforme a los procedimientos establecidos.
2. Hacer seguimiento y control a las activadas correctivas realizadas, de manera oportuna y confiable, conforme a las directrices del jefe inmediato.
3. Tramitar la correspondencia y fotocopiar documentos de conformidad con los procedimientos establecidos.
4. Apoyar en la organización del archivo de gestión de la dependencia indicada y la depuración de los documentos que deban ir con destino al archivo central, de acuerdo con los procedimientos establecidos.
5. Realizar ante el banco correspondiente, el trámite de canje de cheques de caja menor del Departamento, de manera oportuna y confiable, bajo los principios de seguridad y eficacia.
6. Realizar el apoyo en las actividades logísticas y de entrega de correspondencia de carácter inmediato a la Alcaldía, Entidades Distritales, Entes de Control, y demás oficinas que se requieran por necesidades del servicio, conforme a las directrices impartidas por el Subdirector o jefe inmediato de la SAF.
7. Desempeñar las demás funciones relacionadas con la naturaleza del cargo y el área de desempeño.
</t>
  </si>
  <si>
    <t xml:space="preserve">DIFERENTES LUGARES DE LA CIUDAD </t>
  </si>
  <si>
    <t>Efectuar las labores operativas relacionadas con el servicio de manejo de vehículos a cargo del Departamento Administrativo de la Defensoría del Espacio Público, cumpliendo con las normas de tránsito y efectuar apoyo administrativo y logístico de conformidad con las necesidades de la entidad.</t>
  </si>
  <si>
    <t xml:space="preserve">1. Prestar el servicio de transporte de personal para el desarrollo de las actividades propias del DADEP, de acuerdo a las normas de tránsito de manera eficiente y oportuna y de acuerdo a órdenes del jefe inmediato.
2. Realizar el transporte de suministros, equipos y correspondencia, siguiendo instrucciones del jefe inmediato.
3. Responder por el aseo, mantenimiento y cuidado del vehículo asignado a su cargo, para garantizar el normal funcionamiento del mismo.
4. Llevar el vehículo a los lugares que le sea indicado, para la realización de las reparaciones menores y aquellas de mantenimiento preventivo y correctivo, para garantizar el buen funcionamiento del mismo y prestar un buen servicio.
5. Mantener en buen estado el equipo de carretera, herramientas y demás implementos de seguridad vial, para atender de manera oportuna las situaciones adversas que se presenten.
6. Informar de manera oportuna a la dependencia responsable, sobre el mal funcionamiento o daños que haya sufrido el vehículo, así como hacer la solicitud del suministro de gasolina y lubricantes, con el fin de prestar un servicio adecuado.
7. Mantener al día la documentación del vehículo, de acuerdo con lo que sea requerido por la autoridad competente, y evitar así inconvenientes en tal sentido.
8. Cumplir de manera estricta las restricciones de uso de los vehículos puestos a disposición del DADEP, siguiendo las instrucciones del Jefe Inmediato en cumplimiento de las funciones propias del servicio.
9. Apoyar en la ejecución de tareas administrativas y logísticas del proceso de gestión documental, previa orden del superior inmediato.
10. Desempeñar las demás funciones relacionadas con la naturaleza del cargo y el área de desempeño.
</t>
  </si>
  <si>
    <t xml:space="preserve">AUXILIAR SG-MANTENIMIENTO </t>
  </si>
  <si>
    <t xml:space="preserve">SOPORTE </t>
  </si>
  <si>
    <t xml:space="preserve">BODEGAS COLVATEL </t>
  </si>
  <si>
    <t>SEGURIDAD Y SALUD EN EL TRABAJO.
COLABORADOR</t>
  </si>
  <si>
    <t xml:space="preserve">SI </t>
  </si>
  <si>
    <t xml:space="preserve">PÚBLICO </t>
  </si>
  <si>
    <t>TECNICOS EN TOPOGRAFIA / CONTRATISTA DE PRESTACIÓN DE SERVICIOS Y APOYO A LA GESTION</t>
  </si>
  <si>
    <t xml:space="preserve">TECNICO OPERATIVO  / CONTRATO DE PRESTACIÓN DE SERVICIOS Y APOYO A LA GESTIÓN </t>
  </si>
  <si>
    <t>DESPACHO Y SUBDIRECCIONES Y  OFICINAS</t>
  </si>
  <si>
    <t xml:space="preserve">ARCHIVO DE LA PROPIEDAD INMOBILIARIA DISTRITAL </t>
  </si>
  <si>
    <t xml:space="preserve">PISO 15 Y 16 /CIUDAD </t>
  </si>
  <si>
    <t xml:space="preserve">1. Las establecidas en el manual de funciones y el proceso contractual propias de la misionalidad de la Entidad  en defensa y recuperación del Espacio Público </t>
  </si>
  <si>
    <t xml:space="preserve">1.CAPACITACION EN USO CORRECTO DE ELEMENTOS DE PROTECCION PERSONAL </t>
  </si>
  <si>
    <t xml:space="preserve">1.ESTABLECER DESCANSOS EN LA JORNADA LABORAL 
2. PAUSAS ACTIVAS </t>
  </si>
  <si>
    <t xml:space="preserve">SEGURIDAD Y SALUD EN EL TRABAJO/SUPERVISOR </t>
  </si>
  <si>
    <t xml:space="preserve">1. CAPACITACIÓN EN HIGIENE POSTURAL
2. PAUSAS ACTIVAS
3. SOLICITAR A LA SUPERVISORA QUE LOS GUARDAS CUENTEN CON SUS RESPECTIVOS CONTROLES DE EXAMENES OCUPACIONALES  </t>
  </si>
  <si>
    <t xml:space="preserve">SEGURIDAD Y SALUD EN EL TRABAJO/SUPERVISORA </t>
  </si>
  <si>
    <t xml:space="preserve">SEGURIDAD Y SALUD EN EL TRABAJO /SUPERVISORA </t>
  </si>
  <si>
    <t xml:space="preserve">SEGURIDAD Y SALUD EN EL TRABAJO/ SUPERVISORA </t>
  </si>
  <si>
    <t>TAPABOCAS / GUANTES DE LATEX</t>
  </si>
  <si>
    <t>AREAS COMUNES, PASILLOS, COMEDOR Y LIMPIEZA DE ESCRITORIOS PISO 15  Y 16 CL 120</t>
  </si>
  <si>
    <t xml:space="preserve">SEGURIDAD Y SALUD EN EL TRABAJO
PERSONAL DE ASESO Y CAFETERIA /SUPERVISORA </t>
  </si>
  <si>
    <t xml:space="preserve">1. SOLICITAR AL SUPERVISOR EL CUMPLIMIENTO DE LA NORMATIVIDAD VIGENTE 
2. DE SER POSIBLE INVOLUCRALOS EN LOS PROGRAMAS DE PROMOCIÓN Y PREVENCIÓN QUE TIENE EL DADEP </t>
  </si>
  <si>
    <t xml:space="preserve">
1. TIPS DEL PLAN DE EMERGENCIAS INSTITUCIONAL
2. SIMULACROS</t>
  </si>
  <si>
    <t xml:space="preserve">SEGURIDAD Y SALUD EN EL TRABAJO /RECURSOS FISICOS </t>
  </si>
  <si>
    <t xml:space="preserve">CASCO DE SEGURIDAD, 
BOTAS DE SEGURIDAD
MONOGAFAS DE SEGURIDAD  LENTE OSCURO, GORRA 
</t>
  </si>
  <si>
    <t xml:space="preserve">FÍSICO </t>
  </si>
  <si>
    <t>FÍSICO</t>
  </si>
  <si>
    <t>BIOLÓGICO</t>
  </si>
  <si>
    <t>BIOMECÁNICO</t>
  </si>
  <si>
    <t>PROCESO: GESTIÓN DEL TALENTO HUMANO</t>
  </si>
  <si>
    <t>POSTURAS PROLONGADAS</t>
  </si>
  <si>
    <t>TRABAJO ADMINISTRATIVO, EN EL QUE PREDOMINA LA POSICIÓN SEDENTE.</t>
  </si>
  <si>
    <t xml:space="preserve"> TRABAJO ADMINISTRATIVO, QUE REQUIERE DIGITACIÓN PERMANENTE, PARA INTRODUCIR DATOS AL SISTEMA, ELABORAR INFORMES Y GENERAR COMUNICACIÓN VIRTUAL.</t>
  </si>
  <si>
    <t>MOVIMIENTOS CONTINUOS Y/O REPETITIVOS</t>
  </si>
  <si>
    <t>CERVICALGIA, DORSALGIA, LUMBALGIA, ESPASMOS MUSCULARES, EDEMA O ADORMECIMIENTO EN MIEMBROS INFERIORES</t>
  </si>
  <si>
    <t>FATIGA MUSCULAR, DOLOR, ADORMECIMIENTO, HORMIGUEO, EDEMA Y/O PERDIDA DE LA FUERZA EN LAS MANOS</t>
  </si>
  <si>
    <t>PEOR CONSECUENCIA</t>
  </si>
  <si>
    <t>DISCOPATIAS, HERNIAS DISCALES, ESCOLIOSIS, CIFOSIS, ALTERACIONES CIRCULATORIAS (VÁRICES, FLEBITIS)</t>
  </si>
  <si>
    <t>SINDROME DEL TUNEL CARPIANO. TENOSINOVITIS DE QUERVAIN. TENDINITIS. EPICONDILITIS</t>
  </si>
  <si>
    <t>PUESTOS DE TRABAJO ADECUADOS, CON ELEMENTOS ERGONÓMICOS, DE ACUERDO A LA NECESIDAD VALIDADA POR PROFESIONAL ESPECIALIZADO (SILLAS, SOPORTES PARA PANTALLA, APOYA PIES)</t>
  </si>
  <si>
    <t>INSPECCIONES A PUESTOS DE TRABAJO. ADECUACIÓN DE ÁREAS DE TRABAJO</t>
  </si>
  <si>
    <t>RUTINAS DE PAUSAS ACTIVAS. PERIODOS CORTOS DE DESCANSO PARA REALIZAR CAMBIOS POSTURALES. CAPACITACIONES EN HIGIENE POSTURAL. CAPACITACIONES EN ERGONOMÍA FRENTE AL COMPUTADOR. EXAMENES OCUPACIONALES.</t>
  </si>
  <si>
    <t>SUPERFICIES DE TRABAJO AMPLIAS, QUE PERMITEN EL APOYO DE ANTEBRAZOS.</t>
  </si>
  <si>
    <t>INSPECCIONES A PUESTOS DE TRABAJO.</t>
  </si>
  <si>
    <t>RUTINAS DE PAUSAS ACTIVAS. CAPACITACIONES EN HIGIENE POSTURAL. CAPACITACIONES EN ERGONOMÍA FRENTE AL COMPUTADOR. EXAMENES OCUPACIONALES.</t>
  </si>
  <si>
    <t>INSPECCIÓN DE PUESTO DE TRABAJO POR PROFESIONAL ESPECIALISTA, ADECUACIÓN DE PUESTO DE TRABAJO.</t>
  </si>
  <si>
    <t>FOMENTAR CULTURA DE AUTOCUIDADO, IMPLEMENTACIÓN DE ACTIVIDADES DE PREVENCIÓN DE LESIONES OSTEOMUSCULARES.</t>
  </si>
  <si>
    <t>ESTRÉS, ALTERACIONES GASTROINTESTINALES, MIGRAÑA, CEFALEA, IRRITABILIDAD, AGOTAMIENTO FÍSICO Y MENTAL.</t>
  </si>
  <si>
    <t>COMITÉ DE CONVIVENCIA LABORAL, APLICACIÓN DE LA BATERIA DE RPS, ENCUESTA DE CLIMA LABORAL</t>
  </si>
  <si>
    <t>ACTIVIDADES DE BIENESTAR LABORAL, PROGRAMAS DE ESTILO DE VIDA SALUDABLES, DÍA DE LA FAMILIA, SEMANA DE LA SALUD, BENEFICIOS OTORGADOS POR PARTE DE LA EMPRESA</t>
  </si>
  <si>
    <t>ESTILO DE MANDO, PARTICIPACIÓN EN INDUCCIONES, CAPACITACIONES, Y EVALUACIÓN  DEL  DESEMPEÑO, MANEJO DE CAMBIOS, SEGUIMIENTO A PROTOCOLOS Y PROCEDIMIENTOS.
ACTIVIDAD COMBINADA CON TRABAJO EN CASA</t>
  </si>
  <si>
    <t>COMITÉ DE CONVIVENCIA LABORAL, ENCUESTA DE CLIMA LABORAL</t>
  </si>
  <si>
    <t>ESTILO DE MANDO, CAMBIOS SOCIALES, CONTRATACIÓN,  RESPONSABILIDAD ANTE EL  BIENESTAR SOCIAL,  CONCEPTOS ANTE EVALUACIONES  DE  DESEMPEÑO, MANEJO DE CAMBIOS</t>
  </si>
  <si>
    <t>DEPRESIÓN, ALTERACIONES CARDIOVASCULARES, TRASTORNOS MUSCULOESQUELÉTICOS</t>
  </si>
  <si>
    <t xml:space="preserve">EJECUCIÓN DEL PROGRAMA DE PREVENCIÓN DE RIESGO PSICOSOCIAL
CAPACITACIONES EN RIESGO PSICOSOCIAL
ACTIVIDADES DE BIENESTAR ENCAMINADO AL ASPECTO FÍSICO, MENTAL Y SOCIAL, EN ESPECIAL, DESARROLLO DE ESPACIOS DEPORTIVOS Y CULTURALES DENTRO DE LA ENTIDAD  PARA FACILITAR LA INTEGRACIÓN Y MEJORAR LA SALUD. 
</t>
  </si>
  <si>
    <t xml:space="preserve"> CARGA  MENTAL, CONTENIDO DE LA TAREA, DEMANDAS EMOCIONALES, SISTEMAS DE CONTROL, DEFINICIÓN DE ROLES, MONOTONÍA, RESPONSABILIDADES DE CARGOS DE DIRECCIÓN, CONFIANZA Y MANEJO</t>
  </si>
  <si>
    <t>ALTERACIONES CARDIOVASCULARES</t>
  </si>
  <si>
    <t>EJECUTAR ACTIVIDADES CONTEMPLADAS EN EL PLAN DE BIENESTAR E INCENTIVOS DE ACUERDO A LA VIGENCIA . 
ACTIVIDADES CONTEMPLADAS EN EL PROGRAMA DE RIESGO PSICOSOCIAL 
CONTINUAR MEDICIÓN DE CLIMA LABORAL.
APLICACIÓN PRESENCIAL DE LA BATERÍA DE RIESGO PSICOSOCIAL CUANDO SEA SUPERADA LA EMERGENCIA SANITARIA POR EL COVID19, O CUANDO EL MINISTERIO DE TRABAJO DISEÑE Y SOCIALICE EL SOFTWARE PARA LA APLICACIÓN DE LA BATERÍA DE RIESGO PSICOSOCIAL DE FORMA VIRTUAL.</t>
  </si>
  <si>
    <t xml:space="preserve"> CARGA  MENTAL, CONTENIDO DE LA TAREA, DEMANDAS EMOCIONALES, MONOTONÍA, ETC.</t>
  </si>
  <si>
    <t xml:space="preserve">ESTILOS DE MANDO, PARTICIPACIÓN EN INDUCCIONES, CAPACITACIONES, Y EVALUACIÓN  DEL  DESEMPEÑO, MANEJO DE CAMBIOS, SEGUIMIENTO A PROTOCOLOS Y PROCEDIMIENTOS.
</t>
  </si>
  <si>
    <t xml:space="preserve"> CARGA  MENTAL, CONTENIDO DE LA TAREA, DEMANDAS EMOCIONALES, SISTEMAS DE CONTROL, MONOTONÍA, ETC.</t>
  </si>
  <si>
    <t xml:space="preserve"> CARGA  MENTAL, CONTENIDO DE LA TAREA, DEMANDAS EMOCIONALES POR MANEJO DE SITUACIONES EN LAS VÍAS DE TRÁNSITO, MONOTONÍA, ETC.</t>
  </si>
  <si>
    <t xml:space="preserve"> ORGANIZACIÓN DEL TRABAJO, DEMANDAS CUALITATIVAS Y CUANTITATIVAS DE LA LABOR</t>
  </si>
  <si>
    <t xml:space="preserve">  TRABAJO NOCTURNO, ROTACIÓN, HORAS EXTRAS</t>
  </si>
  <si>
    <t>PERIODOS DE DESCANSO DENTRO DE LA JORNADA LABORAL PARA EJECUTAR PAUSAS ACTIVAS.</t>
  </si>
  <si>
    <t xml:space="preserve">
GARANTIZAR EL DERECHO A LA DESCONEXIÓN LABORAL DIGITAL.
PROMOCIÓN DE LAS PAUSAS ACTIVAS COMO ESTRATEGIA DE AUTOCUIDADO.
CAPACITACIÓN EN COMUNICACIÓN ASERTIVA , 
ACTIVIDADES QUE CONTRIBUYAN A MEJORAR EL CLIMA LABORAL .
</t>
  </si>
  <si>
    <t>EXPOSICIÓN A NIVELES INADECUADOS DE ILUMINACIÓN</t>
  </si>
  <si>
    <t>FATIGA VISUAL, CEFALEA, IRRITABILIDAD, DIFICULTAD DE ADAPTACION DELOJO POR DESLUMBRAMIENTO</t>
  </si>
  <si>
    <t>ASTENOPÍA (FATIGA VISUAL)</t>
  </si>
  <si>
    <t>USO DE GAFAS A NECESIDAD, CAPACITACIÓN EN FATIGA VISUAL</t>
  </si>
  <si>
    <t>PAUSAS ACTIVAS VISUALES, EXAMENES VISUALES Y SUS RESPECTIVOS CONTROLES</t>
  </si>
  <si>
    <t>CAPACITACIONES EN IDENTIFICACIÓN DE RIESGOS
PAUSAS ACTVAS VISUALES.</t>
  </si>
  <si>
    <t>USO DE COMPUTADOR</t>
  </si>
  <si>
    <t>IRRITACIÓN, LAGRIMEO, SEQUEDAD OCULAR</t>
  </si>
  <si>
    <t>MONITORES CON FILTRO DE PROTECCIÓN</t>
  </si>
  <si>
    <t xml:space="preserve">MANTENIMIENTO PREVENTIVO Y CORRECTIVO PARA LUMINARIAS </t>
  </si>
  <si>
    <t xml:space="preserve">MANTENIMIENTO PREVENTIVO Y CORRECTIVO PARA COMPUTADORES, REGULACIÓN DE BRILLO EN PANTALLAS </t>
  </si>
  <si>
    <t xml:space="preserve">RADIACIONES SOLARES DURANTE LA VISITA A ESPACIOS AL AIRE LIBRE O ACOMPAÑAMIENTO A OPERATIVOS </t>
  </si>
  <si>
    <t xml:space="preserve">QUEMADURAS DE PRIMER GRADO, CÁNCER DE PIEL </t>
  </si>
  <si>
    <t>IRRITACIÓN CUTÁNEA, ERITEMA, INFLAMACIÓN DE LA ZONA EXPUESTA</t>
  </si>
  <si>
    <t xml:space="preserve">MONOGAFAS DE SEGURIDAD LENTE CLARO, GORRA PARA SALIDA A CAMPO 
</t>
  </si>
  <si>
    <t xml:space="preserve">CAPACITACIÓN EN USO CORRECTO DE ELEMENTOS DE PROTECCIÓN PERSONAL </t>
  </si>
  <si>
    <t>ENTREGA DE EPP</t>
  </si>
  <si>
    <t>RUIDO INTERMITENTE- CONTAMINACIÓN SONORA - SOCIOACUSIA</t>
  </si>
  <si>
    <t>EXPOSICIÓN A RUIDO INTERMITENTE GENERADO POR DIALOGO DE PERSONAS EN  LOS DIFERENTES MODULOS DE TRABAJO</t>
  </si>
  <si>
    <t>ACUFENOS, CEFALEA, INSOMNIO, ESTRÉS, IRRITABILIDAD, VÉRTIGO, ANSIEDAD, PROBLEMAS DIGESTIVOS, ALTERACIÓN DE LA CONCENTRACIÓN</t>
  </si>
  <si>
    <t xml:space="preserve"> HIPOACUSIA</t>
  </si>
  <si>
    <t xml:space="preserve">ESTRATEGIAS DE CONSERVACIÓN AUDITIVA
</t>
  </si>
  <si>
    <t>EXAMENES MÉDICO OCUPACIONALES - AUDIOMETRIAS</t>
  </si>
  <si>
    <t>RESOLUCIÓN 8121 DE 1983.
RESOLUCIÓN 1792 DE 1990.
NTC 3520.
NTC 3522.
GATISO GATI-HNIR</t>
  </si>
  <si>
    <t xml:space="preserve">CAMPAÑA  CONTRA EL RUIDO.
FOMENTAR EL AUTOCUIDADO.
</t>
  </si>
  <si>
    <t>RADIACIONES SOLARES DURANTE  EL ACOMPAÑAMIENTO A DESALOJOS DEL ESPACIO PÚBLICO</t>
  </si>
  <si>
    <t xml:space="preserve">RADIACIONES SOLARES DURANTE  EL ACOMPAÑAMIENTO A DESALOJOS DEL ESPACIO PÚBLICO </t>
  </si>
  <si>
    <t>TEMPERATURA AMBIENTAL BAJA</t>
  </si>
  <si>
    <t xml:space="preserve">CONDICIONES CLIMATICAS - BAJAS TEMPERATURAS EN HORAS DE LA MADRUGADA </t>
  </si>
  <si>
    <t>CONFUSIÓN, SOMNOLENCIA, DEBILIDAD, PÉRDIDA DE COORDINACIÓN.</t>
  </si>
  <si>
    <t>PUNTOS DE SUMINISTRO DE BEBIDAS CALIENTES</t>
  </si>
  <si>
    <t>CAPACITACIÓN EN IDENTIFICACIÓN DE RIESGOS</t>
  </si>
  <si>
    <t>PROGRAMACIÓN DE ACTIVIDADES
RECOMENDACIONES PARA EL USO DE PRENDAS QUE CONTROLEN EL FRIO</t>
  </si>
  <si>
    <t xml:space="preserve">RADIACIONES SOLARES DURANTE  VISITAS A ESPACIOS PÚBLICOS </t>
  </si>
  <si>
    <t xml:space="preserve">RADIACIONES SOLARES DURANTE  EL LEVANTAMIENTO DE INFORMACIÓN TOPOGRÁFICA </t>
  </si>
  <si>
    <t xml:space="preserve">CONDICIONES CLIMÁTICAS - TEMPERATURAS BAJAS EN LA ZONA DE UBICACIÓN DE LA BODEGA </t>
  </si>
  <si>
    <t xml:space="preserve">CONDICIONES CLIMÁTICAS - TEMPERATURAS BAJAS EN LA ZONA DE UBICACIÓN DE LA OFICINA </t>
  </si>
  <si>
    <t>DISCOFORT TERMICO</t>
  </si>
  <si>
    <t>EXPOSICIÓN A CONTAMINACIÓN SONORA - RUIDO AMBIENTAL DEL TRÁFICO AL CONDUCIR</t>
  </si>
  <si>
    <t>MANTENIMIENTO PREVENTIVO Y CORRECTIVO A VEHÍCULOS</t>
  </si>
  <si>
    <t>CAMPAÑA  CONTRA EL RUIDO.
FOMENTAR EL AUTOCUIDADO.
RECOMENDACIONES PARA MINIMIZAR EL RUIDO AMBIENTAL DE TRÁFICO, CERRANDO VENTANAS</t>
  </si>
  <si>
    <t xml:space="preserve">EXPOSICIÓN A RUIDO INTERMITENTE CON NIVELES VARIADOS DE ACUERDO A LA TAREA, AL AMBIENTE Y A LOS EQUIPOS UTILIZADOS </t>
  </si>
  <si>
    <t>PROTECTORES AUDITIVOS 
CAPACITACIONES EN EL BUEN USO DE EPP</t>
  </si>
  <si>
    <t xml:space="preserve">SOLICITAR AL SUPERVISOR EL CUMPLIMIENTO DE LA NORMATIVIDAD VIGENTE </t>
  </si>
  <si>
    <t>SISMOS, TERREMOTOS, INUNDACIÓN, PRECIPITACIONES, DESLIZAMIENTOS</t>
  </si>
  <si>
    <t>AMENAZAS NATURALES DE ACUERDO A LA UBICACIÓN GEOGRÁFICA</t>
  </si>
  <si>
    <t>GOLPES, TRAUMAS, ESGUINCES, HERIDAS.</t>
  </si>
  <si>
    <t>FRACTURAS, TRAUMAS CRANEOENCEFÁLICOS, TRAUMAS MEDULARES,  MUERTE</t>
  </si>
  <si>
    <t>ESTRUCTURA SISMORESISTENTE, MANTENIMIENTO PREVENTIVO Y CORRECTIVO DE LAS INSTALACIONES</t>
  </si>
  <si>
    <t>EXTINTORES, EQUIPO DE EMERGENCIAS, SEÑALIZACIÓN DE SEGURIDAD, PLANES DE AYUDA  MUTUA.</t>
  </si>
  <si>
    <t xml:space="preserve">
CAPACITACIÓN EN SISTEMA COMANDO DE INCIDENTES 
BRIGADA DE EMERGENCIAS CAPACITADA Y DOTADA, SOCIALIZACION E IMPLEMENTACIÓN DEL PLAN DE EMERGENCIAS </t>
  </si>
  <si>
    <t xml:space="preserve">
LESIONES PERSONALES POR ARMAS, GOLPES, HERIDAS, TRAUMA PSICOLÓGICO.   </t>
  </si>
  <si>
    <t>LESIONES CORPORALES SEVERAS, DAÑO DE TEJIDOS Y ÓRGANOS VITALES, MUERTE</t>
  </si>
  <si>
    <t>ACTIVIDADES DESPLAZANDOSE EN LA VÍA PÚBLICA CON EXPOSICIÓN A: ROBOS, ATRACOS, ATENTADOS, ALTERACIÓN DEL ORDEN PÚBLICO.</t>
  </si>
  <si>
    <t>SISTEMAS DE COMUNICACIÓN INTERNA Y EXTERNA</t>
  </si>
  <si>
    <t>ACCIDENTES DE TRÁNSITO DURANTE EL TRASLADO EN VEHICULOS A DIFERENTES PARTES DE LA CIUDAD</t>
  </si>
  <si>
    <t>HERIDAS PROFUNDAS, TRAUMAS DE PIEL, TEJIDOS BLANDOS Y ESTRUCTURA ÓSEA</t>
  </si>
  <si>
    <t>NORMAS DE SEGURIDAD SOCIALIZADAS Y PUBLICADAS, SEÑALIZACIÓN PREVENTIVA, INSPECCIÓN DE PUESTOS DE TRABAJO Y ÁREAS.</t>
  </si>
  <si>
    <t>MANTENIMIENTO PREVENTIVO Y CORRECTIVO A MÁQUINAS, EQUIPOS Y HERRAMIENTAS</t>
  </si>
  <si>
    <t>CAPACITACIÓN EN AUTOCUIDADO 
SOCIALIZACIÓN DE PROCEDIMIENTO DE BUEN USO DE MÁQUINAS, EQUIPOS Y HERRAMIENTAS</t>
  </si>
  <si>
    <t>USO DE ASCENSORES</t>
  </si>
  <si>
    <t>FRACTURAS, DAÑO DE TEJIDOS Y ÓRGANOS VITALES, TRAUMA CRANEOENCEFÁLICO, TRAUMA MEDULAR, MUERTE</t>
  </si>
  <si>
    <t>MANEJO DE ,  EQUIPOS Y HERRAMIENTAS DE OFICINA</t>
  </si>
  <si>
    <t>MANTENIMIENTO PREVENTIVO Y CORRECTIVO</t>
  </si>
  <si>
    <t xml:space="preserve">MANTENIMIENTO PREVENTIVO Y CORRECTIVO A LOS ASCENSORES </t>
  </si>
  <si>
    <t xml:space="preserve">TIPS O CAMPAÑA DE BUEN USO DE LOS ASCENSORES </t>
  </si>
  <si>
    <t>DESPLAZAMIENTOS EN  ÁREAS COMUNES, ESCALERAS, TERRENOS IRREGULARES AL REALIZAR ACOMPAÑAMIENTOS O OPERATIVOS DE RESTITUCIÓN</t>
  </si>
  <si>
    <t>FRACTURAS, TRAUMA A ORGANOS INTERNOS, TRAUMA CRANEOENCEFÁLICO, TRAUMA MEDULAR</t>
  </si>
  <si>
    <t xml:space="preserve">DESPLAZAMIENTOS EN  ÁREAS COMUNES, ESCALERAS, TERRENOS IRREGULARES </t>
  </si>
  <si>
    <t xml:space="preserve">DESPLAZAMIENTOS  POR ÁREAS O ESPACIOS A DESALOJAR O RECORRIDOS POR LA CIUDAD  </t>
  </si>
  <si>
    <t xml:space="preserve">DESPLAZAMIENTOS POR LA VÍA PÚBLICA, VISITANDO DIFERENTES ZONAS DE LA CIUDAD </t>
  </si>
  <si>
    <t>QUEMADURAS POR CHOQUE O ARCO ELÉCTRICO. CAÍDAS O GOLPES COMO CONSECUENCIA DE CHOQUE O ARCO ELÉCTRICO. INCENDIOS O EXPLOSIONES ORIGINADOS POR LA ELECTRICIDAD.</t>
  </si>
  <si>
    <t>MANEJO DE EQUIPOS CONECTADOS A ALTA Y BAJA TENSIÓN</t>
  </si>
  <si>
    <t>ELÉCTRICO</t>
  </si>
  <si>
    <t>FIBRILACIÓN VENTRICULAR Y  MUERTE</t>
  </si>
  <si>
    <t>MANTENIMIENTO PREVENTIVO Y CORRETIVO, POLO A TIERRA.</t>
  </si>
  <si>
    <t>SEÑALIZACIÓN PREVENTIVA, NORMAS DE SEGURIDAD SOCIALIZADAS Y PUBLICADAS</t>
  </si>
  <si>
    <t>INDUCCIONES Y CAPACITACIONES EN MANEJO DEL RIESGO ELÉCTRICO, USO ADECUADO DE EPP</t>
  </si>
  <si>
    <t xml:space="preserve"> SISTEMAS  AUTOMATICOS DE CORTE DE ENERGIA
SEÑALIZACIÓN Y DEMARCACIÓN DE RIESGO ELECTRICO</t>
  </si>
  <si>
    <t>CAPACITACIÓN  EN  REGLAMENTO TÉCNICO DE INSTALACIONES ELECTRICAS - RETIE
SOCIALIZACIÓN DE PROCEDIMIENTOS EN MANEJO DE EQUIPOS ELÉCTRICOS</t>
  </si>
  <si>
    <t>INSPECCIONES A PUESTOS DE TRABAJO. 
ADECUACIÓN DE ÁREAS DE TRABAJO</t>
  </si>
  <si>
    <t>PROCEDIMIENTO DE ACTOS Y CONDICIONES INSEGURAS</t>
  </si>
  <si>
    <t>PESV</t>
  </si>
  <si>
    <t xml:space="preserve">ACTIVIDADES DESPLAZANDOSE EN LA VÍA PÚBLICA CON EXPOSICIÓN A: ROBOS, ATRACOS, ATENTADOS, ALTERACIÓN DEL ORDEN PÚBLICO. </t>
  </si>
  <si>
    <t xml:space="preserve"> SISTEMAS DE BLACK OUT, DIFUSORES EN VENTANAS.</t>
  </si>
  <si>
    <t>CAPACITACIONES EN ESTILOS DE VIDA SALUDABLE, DIFUSIÓN EN EL MANEJO DE ESTRÉS</t>
  </si>
  <si>
    <t>REFUERZO DE ACTOS Y CONDICIONES INSEGURAS</t>
  </si>
  <si>
    <t xml:space="preserve"> ACTIVIDADES ENFOCADAS AL AUTOCUIDADO</t>
  </si>
  <si>
    <t xml:space="preserve">CAPACITACIÓN EN IDENTIFICACIÓN DE RIESGOS </t>
  </si>
  <si>
    <t>DESPLAZAMIENTOS EN  ÁREAS O ESPACIOS A DESALOJAR</t>
  </si>
  <si>
    <t>DIFUSIÓN EN MANEJO DE HERRAMIENTAS DE ESCRITORIO, REFUERZO DE ACTOS Y CONDICIONES INSEGURAS</t>
  </si>
  <si>
    <t>DIFUSIÓN DE MEDIDAS PREVENTIVAS EN SEGURIDAD VIAL</t>
  </si>
  <si>
    <t>GPS PARA 2 CONDUCTORES</t>
  </si>
  <si>
    <t>SOCIALIZACIÓN DE LÍNEAS DE EMERGENCIA</t>
  </si>
  <si>
    <t>ACTIVIDADES DESPLAZANDOSE EN LA VÍA PÚBLICA CON EXPOSICIÓN A: ROBOS DE EQUIPOS PROPIOS DE LA ACTIVIDAD O DE OBJETOS PERSONALES, ATRACOS, ATENTADOS, ALTERACIÓN DEL ORDEN PÚBLICO, EXPOSICIÓN DE LOS FUNCIONARIOS EN LA VÍA PÚBLICA AL REALIZAR LA ACTIVIDAD.</t>
  </si>
  <si>
    <t>CAPACITACIONES EN AUTOCUIDADO
DIFUSIÓN DEL RIESGO PÚBLICO</t>
  </si>
  <si>
    <t>MECÁNICO</t>
  </si>
  <si>
    <t xml:space="preserve">USO DE AYUDAS MECÁNICAS PARA EL IZAJE, LEVANTAMIENTO Y TRANSPORTE DE CARGAS </t>
  </si>
  <si>
    <t>CAIDAS DE PERSONAS A IGUAL O DISTINTO NIVEL, DESPLOME Y DERRUMBE EN ALMACENAMIENTO</t>
  </si>
  <si>
    <t>GOLPES, CHOQUES, ATRAPAMIENTOS, CORTES</t>
  </si>
  <si>
    <t>FRACTURAS, DAÑO DE TEJIDOS Y ORGANOS VITALES, TRAUMA CRANEOENCEFÁLICO.</t>
  </si>
  <si>
    <t>RESOLUCIÓN 2400 DE 1980</t>
  </si>
  <si>
    <t>MANTENIMIENTO A  LAS INSTALACIONES</t>
  </si>
  <si>
    <t>BUENAS TÉCNICAS DE ALMACENAMIENTO Y BODEGAJE</t>
  </si>
  <si>
    <t>PROCEDIMIENTO DE ACTOS Y CONDICIONES INSEGURAS, USO DE ESCALERAS Y ESTIBAS.</t>
  </si>
  <si>
    <t xml:space="preserve"> ACTIVIDADES ENFOCADAS AL AUTOCUIDADO, USO DE EPP.</t>
  </si>
  <si>
    <t xml:space="preserve"> ACTIVIDADES ENFOCADAS AL AUTOCUIDADO, USO DE EPP, PROCEDIMIENTOS ADECUADOS.</t>
  </si>
  <si>
    <t>CAIDAS, ATRAPAMIENTOS, GOLPES, HERIDAS, TRAUMAS, ESGUINCES</t>
  </si>
  <si>
    <t>PROCEDIMIENTO DE ACTOS Y CONDICIONES INSEGURAS, SEÑALIZACIÓN, NORMAS DE SEGURIDAD PUBLICADAS.</t>
  </si>
  <si>
    <t>CAPACITACIÓN EN IDENTIFICACIÓN DE RIESGOS 
RETROALIMENTACIÓN EN ADHERENCIA A PROTOCOLOS</t>
  </si>
  <si>
    <t>INDUCCIÓN DE SEGURIDAD, PREPARACIÓN Y PARTICIPACIÓN EN LOS SIMULACROS, CAPACITACIÓN EN IDENTIFICACIÓN DE PELIGROS. DIFUSIÓN DE MATRIZ DE RIESGOS</t>
  </si>
  <si>
    <t>FALLAS MECÁNICAS EN LA CONDUCCIÓN DE LOS VEHICULOS</t>
  </si>
  <si>
    <t>GOLPES, TRAUMAS, HERIDAS</t>
  </si>
  <si>
    <t>POLITRAUMATISMOS, QUEMADURAS,  FRACTURAS, DAÑO DE TEJIDOS Y ÓRGANOS VITALES, TRAUMA CRANEOENCEFÁLICO, TRAUMA MEDULAR, MUERTE</t>
  </si>
  <si>
    <t>COMPETENCIAS CERTIFICADAS PARA CONDUCTORES</t>
  </si>
  <si>
    <t>LEY 1383 DE 2010 CODIGO NACIONAL DE TRANSITO. 
LEY 1503 FORMACIÓN EN SEGURIDAD VIAL</t>
  </si>
  <si>
    <t>CURSO DE MANEJO DEFENSIVO</t>
  </si>
  <si>
    <t>MANIPULACIÓN DE MÁQUINAS, EQUIPOS Y ELEMENTOS DE COCINA CORTOPUNZANTES</t>
  </si>
  <si>
    <t>HERIDAS, GOLPES , TRAUMAS</t>
  </si>
  <si>
    <t>NORMAS DE SEGURIDAD SOCIALIZADAS , INSPECCIÓN DE PUESTOS DE TRABAJO Y ÁREAS.</t>
  </si>
  <si>
    <t>PROCEDIMIENTOS PARA EL BUEN USO DE MÁQUINAS, EQUIPOS Y ELEMENTOS DE COCINA, REFUERZO DE ACTOS Y CONDICIONES INSEGURAS</t>
  </si>
  <si>
    <t>MANTENIMIENTO PREVENTIVO Y CORRECTIVO A MÁQUINAS, EQUIPOS Y ELEMENTOS DE COCINA</t>
  </si>
  <si>
    <t xml:space="preserve">CAPACITACIÓN EN AUTOCUIDADO  E IDENTIFICACIÓN DE RIESGOS
</t>
  </si>
  <si>
    <t>CONTACTO TÉRMICO</t>
  </si>
  <si>
    <t>QUEMADURAS DE PRIMER GRADO</t>
  </si>
  <si>
    <t>QUEMADURAS DE SEGUNDO Y TERCER GRADO</t>
  </si>
  <si>
    <t>FIBRILACIÓN VENTRICULAR, MUERTE</t>
  </si>
  <si>
    <t>MANTENIMIENTO PREVENTIVO Y CORRECTIVO, POLO A TIERRA.</t>
  </si>
  <si>
    <t>SEÑALIZACIÓN PREVENTIVA, SUMINISTRO DE EXTINTORES</t>
  </si>
  <si>
    <t>FOMENTAR CULTURA DE AUTOCUIDADO Y TRABAJO SEGURO</t>
  </si>
  <si>
    <t>MANTENIMIENTO PREVENTIVO DE EQUIPOS Y CABLEADO</t>
  </si>
  <si>
    <t xml:space="preserve">CONTACTO CON SUPERFICIES CALIENTES,  CONTENIDO DE RECIPIENTES, HORNILLAS Y QUEMADORES
</t>
  </si>
  <si>
    <t>DISPOSICIÓN DE EXTINTORES</t>
  </si>
  <si>
    <t>NORMAS DE SEGURIDAD SOCIALIZADAS, PROCEDIMIENTOS ESTABLECIDOS, SEÑALIZACIÓN</t>
  </si>
  <si>
    <t xml:space="preserve">1. BRINDARLES TIPS DEL  PROGRAMA DE MANTENIMIENTO PREVENTIVO Y CORRECTIVO </t>
  </si>
  <si>
    <t>USO DE EPP ADECUADOS, BUENAS PRÁCTICAS DE MANEJO</t>
  </si>
  <si>
    <t>ESTRÉSS TÉRMICO</t>
  </si>
  <si>
    <t>EXPOSICIÓN A TEMPERATURAS EXTREMAS</t>
  </si>
  <si>
    <t>ALTERNANCIA DE TAREAS, USO DE EPP ADECUADOS</t>
  </si>
  <si>
    <t>CAMPANAS EXTRACTORAS</t>
  </si>
  <si>
    <t>PUNTOS DE HIDRATACIÓN</t>
  </si>
  <si>
    <t>DEBILIDAD Y FATIGA EXTREMAS, NÁUSEAS, MALESTAR, MAREOS, TAQUICARDIA, DOLOR DE CABEZA</t>
  </si>
  <si>
    <t>PÉRDIDA DE CONCIENCIA SIN OBNUBILACIÓN</t>
  </si>
  <si>
    <t>RESOLUCIÓN 181294 
RESOLUCIÓN 180498 
RESOLUCIÓN 200498
RETIE
Resolución 5018 de 2019
DECRETO 1073 DE 2015</t>
  </si>
  <si>
    <t>COLOCAR SISTEMAS  AUTOMATICOS DE CORTE DE ENERGIA
SEÑALIZACION Y DEMARCACION DE RIESGO ELECTRICO
MANTENIMIENTO PREVENTIVO DE EQUIPOS Y CABLEADO</t>
  </si>
  <si>
    <t>CAPACITAR AL PERSONAL EN  REGLAMENTO TECNICO DE INSTALACIONES ELECTRICAS - RETIE
FOMENTAR CULTURA DE AUTOCUIDADO Y TRABAJO SEGURO</t>
  </si>
  <si>
    <t>TÉTANOS, FIEBRE TIFOIDEA, RABIA</t>
  </si>
  <si>
    <t xml:space="preserve">MORDEDURAS DE PERROS, PICADURAS DE INSECTOS Y ZANCUDOS, DURANTE LOS DESPLAZAMIENTOS POR LA CIUDAD  </t>
  </si>
  <si>
    <t xml:space="preserve">HERIDAS, INFECCIONES, REACCIONES ALÉRGICAS, </t>
  </si>
  <si>
    <t>USO DE EPP, DIFUSIÓN DE MEDIDAS DE AUTOCUIDADO</t>
  </si>
  <si>
    <t xml:space="preserve">CERRAMIENTOS EN LAS OBRAS,
CAMPAÑAS DE FUMIGACIÓN </t>
  </si>
  <si>
    <t xml:space="preserve">CAPACITACIÓN EN USO CORRECTO DE ELEMENTOS DE PROTECCIÓN PERSONAL 
CAPACITACIÓN EN AUTOCUIDADO </t>
  </si>
  <si>
    <t xml:space="preserve">EXPOSICIÓN A CONTACTO CON VIRUS, BACTERIAS MORDEDURAS, PICADURAS, PARÁSITOS, RICKETSIAS. </t>
  </si>
  <si>
    <t>EXPOSICIÓN A CONTACTO CON VIRUS, BACTERIAS, HONGOS, MORDEDURAS, PICADURAS, PARÁSITOS, RICKETSIAS, FLUIDOS CORPORALES, EXCREMENTOS.</t>
  </si>
  <si>
    <t>DERMATOSIS, REACCIONES ALÉRGICAS, ENFERMEDADES INFECTOCONTAGIOSAS, ALTERACIONES EN LOS DIFERENTES  SISTEMAS.</t>
  </si>
  <si>
    <t>EXPOSICIÓN A VIRUS, BACTERIAS, PARÁSITOS Y HONGOS, PRESENTES EN EL AMBIENTE EN LAS LABORES DE LIMPIEZA, ASEO Y RECOLECCIÓN DE RESIDUOS</t>
  </si>
  <si>
    <t>INFECCIONES VIRALES Y BACTERIANAS.</t>
  </si>
  <si>
    <t xml:space="preserve">LIMPIEZA  Y DESINFECCIÓN DE ÁREAS DE TRABAJO </t>
  </si>
  <si>
    <t>ACTIVIDADES ENFOCADAS AL AUTOCUIDADO, USO DE EPP, DIFUSIÓN IDENTIFICACIÓN DE RIESGOS.</t>
  </si>
  <si>
    <t>SOCIALIZACIÓN DE NORMAS DE SEGURIDAD.</t>
  </si>
  <si>
    <t xml:space="preserve">GUANTES, TAPABOCAS, PETO
</t>
  </si>
  <si>
    <t>POSTURAS PROLONGADAS EN BÍPEDA DINÁMICA.</t>
  </si>
  <si>
    <t>POSTURAS PROLONGADAS EN BÍPEDA DINÁMICA: DESPLAZANDOSE POR PERIODOS DE TIEMPO PROLONGADO, GENERALMENTE CON HABITOS POSTURALES INCORRECTOS AL MANTENER LA MISMA POSTURA GENERANDO DESEQUILIBRIOS ESTRUCTURALES.</t>
  </si>
  <si>
    <t>FATIGA MUSCULAR, DORSALGIAS, LUMBALGIAS, LUMBOCIATIALGIA, ESCOLIOSIS, AUMENTO DE LA TENSIÓN LUMBAR</t>
  </si>
  <si>
    <t>DISCOPATIAS, HERNIAS DISCALES, ESCOLIOSIS</t>
  </si>
  <si>
    <t>POSIBILIDAD DE GENERAR ALTERNANCIA DE PESOS EN POSICIÓN BÍPEDA Y POSTURAS DE BÍPEDA A SEDENTE.</t>
  </si>
  <si>
    <t>RECOMENDACIÓN DE DESPLAZAMIENTOS POR TERRENOS REGULARES, POSIBILIDAD DE CONTROLAR EL ENTORNO DE TRABAJO.</t>
  </si>
  <si>
    <t>RUTINAS DE PAUSAS ACTIVAS. PERIODOS CORTOS DE DESCANSO PARA REALIZAR CAMBIOS POSTURALES. CAPACITACIONES EN HIGIENE POSTURAL. EXAMENES OCUPACIONALES.</t>
  </si>
  <si>
    <t>CAPACITACIÓN EN HIGIENE POSTURAL, PAUSAS ACTIVAS, FOMENTAR CULTURA DE AUTOCUIDADO, CONTINUAR CON LA EJECUCIÓN DE ACTIVIDADES DE PREVENCIÓN DE LESIONES OSTEOMUSCULARES.</t>
  </si>
  <si>
    <t xml:space="preserve"> POSICIÓN SEDENTE FRENTE AL COMPUTADOR.</t>
  </si>
  <si>
    <t xml:space="preserve"> TRABAJO ADMINISTRATIVO, QUE REQUIERE DIGITACIÓN PARA INTRODUCIR DATOS AL SISTEMA, ELABORAR INFORMES Y GENERAR COMUNICACIÓN VIRTUAL.</t>
  </si>
  <si>
    <t>POSICIÓN SEDENTE FRENTE AL COMPUTADOR .</t>
  </si>
  <si>
    <t xml:space="preserve"> TRABAJO ADMINISTRATIVO, QUE REQUIERE DIGITACIÓN PARA INTRODUCIR DATOS AL SISTEMA Y ELABORAR INFORMES.</t>
  </si>
  <si>
    <t>PESV, REVISIÓN TECNOMECÁNICA ACTUALIZADA</t>
  </si>
  <si>
    <t>MANIPULACIÓN MANUAL DE CARGAS</t>
  </si>
  <si>
    <t>FATIGA MUSCULAR, CERVICALGIAS, DORSALGIAS, LUMBALGIAS, ESPASMOS MUSCULARES.</t>
  </si>
  <si>
    <t>MANIPULACIÓN MANUAL DE CARGAS AL MOVILIZAR EQUIPOS DE COMPUTO E INSUMOS DE MANTENIMIENTO</t>
  </si>
  <si>
    <t>DISTRIBUCIÓN DE LAS CARGAS A MANIPULAR, RESPETANDO LOS PESOS MÁXIMOS. PAUTAS DE TRABAJO SEGURO</t>
  </si>
  <si>
    <t>USO DE AYUDAS MECÁNICAS PARA TRANSPORTE DE CARGAS SI POR SU VOLUMEN Y PESO NO SON MANIPULABLES.</t>
  </si>
  <si>
    <t>RUTINAS DE PAUSAS ACTIVAS Y PERIODOS DE DESCANSO DURANTE LA JORNADA LABORAL, QUE PERMITEN DISMINUIR LA SOBRECARGA MUSCULAR Y DISMINUIR TENSIONES - DIFUSIÓN DE MÉTODOS ADECUADOS DE LEVANTAMIENTO Y TRANSPORTE DE CARGAS, HIGIENE POSTURAL Y CUIDADOS DE COLUMNA. - POSIBILIDAD DE SOLICITAR AYUDA A OTROS COMPAÑEROS SI EL PESO DE LA CARGA ES EXCESIVO - USO DE EPP REQUERIDOS PARA LA ACTIVIDAD.- EXAMENES OCUPACIONALES.</t>
  </si>
  <si>
    <t>CAPACITACIÓN EN HIGIENE POSTURAL, PAUSAS ACTIVAS, FOMENTAR CULTURA DE AUTOCUIDADO, CONTINUAR CON LA EJECUCIÓN DE ACTIVIDADES DE PREVENCIÓN DE RIESGO BIOMECÁNICO.</t>
  </si>
  <si>
    <t xml:space="preserve">SEGURIDAD Y SALUD EN EL TRABAJO </t>
  </si>
  <si>
    <t>MANIPULACIÓN MANUAL DE CARGAS AL MOVILIZAR EQUIPOS DE COCINA E INSUMOS</t>
  </si>
  <si>
    <t>MANIPULACIÓN MANUAL DE CARGAS AL MOVILIZAR CAJAS, EQUIPOS, INSUMOS</t>
  </si>
  <si>
    <t>MANIPULACIÓN MANUAL DE CARGAS AL MOVILIZAR CAJAS, CARPETAS, DOCUMENTOS Y PAPELERIA</t>
  </si>
  <si>
    <t>SOBRECARGAS Y POSTURAS FORZADAS AL MANIPULAR INSUMOS Y EQUIPOS</t>
  </si>
  <si>
    <t>SÍNDROME DOLOROSO DORSO LUMBAR, SÍNTOMAS NEUROLÓGICOS Y ALGIAS DE ESFUERZO</t>
  </si>
  <si>
    <t>POSTURAS FORZADAS EN TRONCO AL REALIZAR ACTIVIDADES DE LIMPIEZA Y ASEO</t>
  </si>
  <si>
    <t>DISCOPATÍAS, HERNIAS DISCALES, ESCOLIOSIS</t>
  </si>
  <si>
    <t>ESTABLECER PROCEDIMIENTOS PARA LIMPIEZA Y ASEO</t>
  </si>
  <si>
    <t>RUTINAS DE PAUSAS ACTIVAS. PERIODOS CORTOS DE DESCANSO PARA REALIZAR CAMBIOS POSTURALES. CAPACITACIONES EN HIGIENE POSTURAL, CUIDADO DE COLUMNA Y PREVENCIÓN DE ALTERACIONES OSTEOMUSCULARES. EXÁMENES OCUPACIONALES.</t>
  </si>
  <si>
    <t xml:space="preserve"> PROCEDIMIENTOS PARA LA CORRECTA EJECUCIÓN DE LAS TAREAS</t>
  </si>
  <si>
    <t>CAPACITACIÓN EN HIGIENE POSTURAL, PAUSAS ACTIVAS, FOMENTAR CULTURA DE AUTOCUIDADO, IMPLEMENTACIÓN DE ACTIVIDADES DE PREVENCIÓN DE RIESGO BIOMECÁNICO.</t>
  </si>
  <si>
    <t>ALMACENAMIENTO EN PLANOS</t>
  </si>
  <si>
    <t>SOBRECARGAS Y POSTURAS FORZADAS AL REALIZAR ACTIVIDADES DE MANTENIMIENTO EN PLANOS POR FUERA DE LA ZONA DE CONFORT</t>
  </si>
  <si>
    <t>SÍNDROME DOLOROSO LUMBAR, SÍNTOMAS NEUROLÓGICOS Y ALGIAS DE ESFUERZO</t>
  </si>
  <si>
    <t>IMPLEMENTACIÓN DE ESCALERAS DE UNO, DOS Y TRES PASOS SEGÚN SE REQUIERA.</t>
  </si>
  <si>
    <t>ADECUADAS TÉCNICAS DE ALMACENAMIENTO EN PLANOS</t>
  </si>
  <si>
    <t>RUTINAS DE PAUSAS ACTIVAS. PERIODOS CORTOS DE DESCANSO PARA REALIZAR CAMBIOS POSTURALES. CAPACITACIONES EN HIGIENE POSTURAL, CUIDADO DE COLUMNA Y PREVENCIÓN DE ALTERACIONES OSTEOMUSCULARES. EXAMENES OCUPACIONALES.</t>
  </si>
  <si>
    <t xml:space="preserve">REVISION DE DOCUMENTACION, FOLEO DE CARPETAS Y ESCRITURA EN PAPELERIA REVISIÓN  Y ARCHIVO DE DOCUMENTOS </t>
  </si>
  <si>
    <t>POSTURAS PROLONGADAS: TRABAJO ADMINISTRATIVO, EN EL QUE PREDOMINA LA POSICIÓN SEDENTE.</t>
  </si>
  <si>
    <t>CONDUCCIÓN DE VEHICULOS</t>
  </si>
  <si>
    <t>CERVICALGIAS, DORSALGIAS, LUMBALGIAS, ESPASMOS MUSCULARES,  EDEMA O ADORMECIMIENTO EN MIEMBROS INFERIORES</t>
  </si>
  <si>
    <t>REVISIONES PERIÓDICAS AL VEHÍCULO, GARANTIZANDO LA BUENA CONDICIÓN DE ESTOS PARA REALIZAR AJUSTES DE POSTURA.</t>
  </si>
  <si>
    <t xml:space="preserve"> RUTINAS DE PAUSAS ACTIVAS. PERIODOS CORTOS DE DESCANSO PARA REALIZAR CAMBIOS POSTURALES. CAPACITACIONES EN HIGIENE POSTURAL Y ERGONOMÍA AL CONDUCIR. EXAMENES OCUPACIONALES. </t>
  </si>
  <si>
    <t>POSTURA MANTENIDA</t>
  </si>
  <si>
    <t>MOVIMIENTOS CONTINUOS Y /O REPETITIVOS</t>
  </si>
  <si>
    <t>MOVIMIENTOS CONTINUOS Y/O REPETITIVOSAL REALIZAR MANIPULACIONES VARIADAS EN ACTIVIDADES DE ASEO, LIMPIEZA Y DESINFECCIÓN</t>
  </si>
  <si>
    <t>RUTINAS DE PAUSAS ACTIVAS. CAPACITACIONES EN HIGIENE POSTURAL Y CUIDADO DE MIEMBROS SUPERIORES,  EXAMENES OCUPACIONALES.</t>
  </si>
  <si>
    <t>ESTABLECER PROGRAMAS DE VIGILANCIA MÉDICA. VERIFICAR EL USO CORRECTO Y ESTADO DE LOS ELEMENTOS DE PROTECCIÓN PERSONAL. IMPLEMENTACIÓN DE PROGRAMA PARA EL MANEJO SEGURO DE PRODUCTOS QUÍMICOS.</t>
  </si>
  <si>
    <t xml:space="preserve">
REVISIÓN DE FICHAS TOXICOLÓGICAS Y HOJAS DE SEGURIDAD DE LAS SUSTANCIAS QUÍMICAS.                                                                                                            ACTUALIZACIÓN DE MATRIZ DE EPP.
</t>
  </si>
  <si>
    <t>LESIÓN DEL SISTEMA NERVIOSO CENTRAL</t>
  </si>
  <si>
    <t>FICHA DE SEGURIDAD DE PRODUCTOS VISIBLE, SOCIALIZADA</t>
  </si>
  <si>
    <t>DOTACIÓN Y CAPACITACIÓN EN USO DE EPP ADECUADOS.</t>
  </si>
  <si>
    <t>SÓLIDOS, LÍQUIDOS, GASES Y VAPORES</t>
  </si>
  <si>
    <t xml:space="preserve">
EXPOSICIÓN Y/O CONTACTO CON SUSTANCIAS QUÍMICAS</t>
  </si>
  <si>
    <t>INTOXICACIÓN</t>
  </si>
  <si>
    <t xml:space="preserve">NEUMOCONIOSIS,  ASMA PROFESIONAL, EPOC. </t>
  </si>
  <si>
    <t>RINITIS, TOS, ALERGIAS</t>
  </si>
  <si>
    <t>LIMPIEZA Y DESINFECCIÓN DE SUPERFICIES</t>
  </si>
  <si>
    <t>DIFUSIÓN EN IDENTIFICACIÓN DE RIESGOS, USO DE EPP</t>
  </si>
  <si>
    <t>EXPOSICIÓN A SUSTANCIAS QUÍMICAS</t>
  </si>
  <si>
    <t xml:space="preserve">USO DE SUSTANCIAS QUÍMICAS PARA REALIZAR LIMPIEZA DE TECLADOS, VIDEO TERMINALES Y CPU </t>
  </si>
  <si>
    <t>RESEQUEDAD EN LA PIEL</t>
  </si>
  <si>
    <t>DISFONIAS, AFONIAS</t>
  </si>
  <si>
    <t>GASTRITIS, IRRITACIONES FARINGEAS</t>
  </si>
  <si>
    <t>PERIODOS DE DESCANSO DURANTE LA JORNADA LABORAL, PROMOCIÓN DE LA EJECUCIÓN DE EJERCICIOS RESPIRATORIOS E HIGIENE VOCAL</t>
  </si>
  <si>
    <t xml:space="preserve">AUTOREGULACIÓN DE LAS ACTIVIDADES </t>
  </si>
  <si>
    <t>EXPOSICIÓN A RUIDO INTERMITENTE GENERADO POR DIALOGO DE PERSONAS EN  LOS DIFERENTES MÓDULOS DE TRABAJO</t>
  </si>
  <si>
    <t>PAUSAS ACTIVAS VISUALES, EXÁMENES VISUALES Y SUS RESPECTIVOS CONTROLES</t>
  </si>
  <si>
    <t>CORTINAS, PERSIANAS O SISTEMAS BLACK OUT, DIFUSORES EN VENTANAS.</t>
  </si>
  <si>
    <t>MONITORES CON FILTRO DE PROTECCIÓN, POSIBILIDAD DE GRADUAR EL BRILLO DE LAS PANTALLAS</t>
  </si>
  <si>
    <t xml:space="preserve">ESTRATEGICO </t>
  </si>
  <si>
    <t>FATIGA MUSCULAR, DOLOR, ADORMECIMIENTO, HORMIGUEO, EDEMA Y/O PÉRDIDA DE LA FUERZA EN LAS MANOS</t>
  </si>
  <si>
    <t>MANEJO DE EQUIPOS Y HERRAMIENTAS DE OFICINA</t>
  </si>
  <si>
    <t>ACTIVIDADES DESPLAZÁNDOSE EN LA VÍA PÚBLICA CON EXPOSICIÓN A: ROBOS, ATRACOS, ATENTADOS, ALTERACIÓN DEL ORDEN PÚBLICO.</t>
  </si>
  <si>
    <t>RIESGOS DERIVADOS DE LAS RELACIONES ENTRE COLABORADORES</t>
  </si>
  <si>
    <t>PROBLEMAS DE COMUNICACION, POSICIONES PERSONALES Y LABORALES DIVERGENTES</t>
  </si>
  <si>
    <t>MATERIALIZACIÓN DE SITUACIONES DE ACOSO LABORAL, FATIGA, ESTRÉS, ANSIEDAD Y/O DEPRESIÓN, TRASTORNOS DEL APARATO DIGESTIVO Y/O SISTEMA NERVIOSO</t>
  </si>
  <si>
    <t>ENFERMEDAD FÍSICA O MENTAL DISCAPACITANTE, DAÑO FÍSICO POR SITUACIONES DE VIOLENCIA</t>
  </si>
  <si>
    <t>ACTIVIDADES PREVENTIVAS DE PROMOCIÓN DEL CLIMA LABORAL, ESTRATEGIAS DE COMUNICACIÓN ASERTIVA.</t>
  </si>
  <si>
    <t>POLÍTICA DE DESCONEXIÓN EN ESPACIOS NO LABORALES,  RUTINAS DE PAUSAS ACTIVAS, ESTRATEGIAS DE FOMENTO DE ADAPTACIÓN AL CAMBIO Y A LA DIVERSIDAD</t>
  </si>
  <si>
    <t>SEGURIDAD Y SALUD EN EL TRABAJO.
COMITÉ DE CONVIVENCIA LABORAL
COLABORADOR</t>
  </si>
  <si>
    <t xml:space="preserve">
RESOLUCIÓN 773 DE 2021
DECRETO 1347 DE 2021
DECRETO 1630 DE 2021
RESOLUCIÓN 666 DE 2020
DECRETO 1609 DE 2002
Ley 9 de 1979
NORMA NFPA 704 </t>
  </si>
  <si>
    <t>MANEJO DE PERSONAL EXTERNO CON EXPOSICIÓN A SITUACIONES DE AGRESIÓN FÍSICA, ROBOS, ATRACOS, ATENTADOS</t>
  </si>
  <si>
    <t>LEY  400 DE 1997 NSR - 10
RESOLUCIÓN 3316 DE 2019
RESOLUCIÓN 0312 DE 2019
DECRETO 2157 DE 2017
LEY 1831 DE 2017
DECRETO 1076 DE 2015
DECRETO 1072 DE 2015
RESOLUCIÓN 221 DE 2014
RESOLUCIÓN 92 DE 2014
DECRETO 1974 DE 2013
LEY 1575 DE 2012
LEY 1523 DE 2012
DECRETO 663 DE 2011
DECRETO 3888 DE 2007
RESOLUCIÓN 705 DE 2007
DECRETO 451 DE 2005
RESOLUCIÓN 2400 DE 1979</t>
  </si>
  <si>
    <t>SEGURIDAD Y SALUD EN EL TRABAJO
BRIGADA DE EMERGENCIAS</t>
  </si>
  <si>
    <t>CARACTERISTICAS DE LA ORGANIZACIÓN DEL TRABAJO</t>
  </si>
  <si>
    <t>COMUNICACIÓN, TECNOLOGÍA, ORGANIZACIÓN DEL TRABAJO, DEMANDAS CUALITATIVAS Y CUANTITATIVAS DE LA LABOR</t>
  </si>
  <si>
    <t>CARACTERÍSTICAS DEL GRUPO SOCIAL DEL TRABAJO</t>
  </si>
  <si>
    <t>RELACIONES, COHESIÓN, CALIDAD DE INTERACCIONES, TRABAJO EN EQUIPO</t>
  </si>
  <si>
    <t>ANSIEDAD, AGRESIVIDAD,  FATIGA, NEURALGIAS</t>
  </si>
  <si>
    <t>DEPRESIÓN, ALCOHOLISMO, CONSUMO DE SUSTANCIAS PSSICOACTIVAS, TRASTORNOS CIRCULATORIOS, ENVEJECIMIENTO PREMATURO</t>
  </si>
  <si>
    <t>IRRITABILIDAD, FALTA DE ENERGÍS, CEFALEAS, MAREOS, INSOMNIOS, PROBLEMAS DIGESTIVOS</t>
  </si>
  <si>
    <t>DEPRESIÓN, ALTERACIONES GASTRICAS Y CARDIOVASCULARES, TRASTORNOS MUSCULOESQUELÉTICOS</t>
  </si>
  <si>
    <t>ADECUACIÓN DE CARGA Y RITMO DE TRABAJO
CANALES DE COMUNICACIÓN ADECUADOS</t>
  </si>
  <si>
    <t>ESTRATEGIAS PARA FOMENTAR EL TRATO EQUITATIVO Y COOPERACIÓN ENTRE EQUIPOS DE TRABAJO</t>
  </si>
  <si>
    <t>ESTRATEGIAS PARA FOMENTAR LA ADECUADA ORGANIZACIÓN DE TRABAJO</t>
  </si>
  <si>
    <t>RUIDO</t>
  </si>
  <si>
    <t xml:space="preserve">RUIDO AMBIENTAL INTERMITENTE GENERADO POR LA INTERACCIÓN CON PUBLICO, CONVERSACIONES. </t>
  </si>
  <si>
    <t xml:space="preserve">EXAMENES MÉDICO OCUPACIONALES </t>
  </si>
  <si>
    <t>RESOLUCIÓN 181294 
RESOLUCIÓN 180498 
RESOLUCIÓN 200498
RESOLUCIÓN 2550 DE 2020
RESOLUCIÓN 40031 DE 2021
RESOLUCIÓN 5018 DE 2019
RESOLUCIÓN 90708 DE 2013
DECRETO 1073 DE 2015
Anexo General del RETIE 2013
Manual del contratista Permisos de trabajo Electricos 
ATS para trabajos electricos</t>
  </si>
  <si>
    <r>
      <t>NORMAS DE SEGURIDAD SOCIALIZADAS Y PUBLICADAS, SEÑALIZACIÓN PREVENTIVA,</t>
    </r>
    <r>
      <rPr>
        <sz val="8"/>
        <color theme="9" tint="-0.249977111117893"/>
        <rFont val="Calibri"/>
        <family val="2"/>
      </rPr>
      <t xml:space="preserve"> </t>
    </r>
    <r>
      <rPr>
        <sz val="8"/>
        <rFont val="Calibri"/>
        <family val="2"/>
      </rPr>
      <t>INSPECCIONES DE SEGURIDAD</t>
    </r>
  </si>
  <si>
    <r>
      <t>NORMAS DE SEGURIDAD SOCIALIZADAS Y PUBLICADAS, SEÑALIZACIÓN PREVENTIVA,</t>
    </r>
    <r>
      <rPr>
        <sz val="8"/>
        <color theme="9" tint="-0.249977111117893"/>
        <rFont val="Calibri"/>
        <family val="2"/>
        <scheme val="minor"/>
      </rPr>
      <t xml:space="preserve"> </t>
    </r>
    <r>
      <rPr>
        <sz val="8"/>
        <rFont val="Calibri"/>
        <family val="2"/>
        <scheme val="minor"/>
      </rPr>
      <t>INSPECCIONES DE SEGURIDAD</t>
    </r>
  </si>
  <si>
    <t xml:space="preserve">MANTENIMIENTO A  LA INFRAESTRUCTURA Y A LAS INSTALACIONES </t>
  </si>
  <si>
    <t xml:space="preserve">REALIZAR MANTENIMIENTO PREVENTIVO Y CORRECTIVO A ASCENSORES DE ACUERDO  CON LAS NORMAS TECNICAS COLOMBIANAS </t>
  </si>
  <si>
    <t>SE CUENTA CON PERSONAL DE SEGURIDAD CAPACITADO</t>
  </si>
  <si>
    <t>GARANTIZAR ADECUADA VENTILACIÓN EN ÁREAS COMUNES</t>
  </si>
  <si>
    <t xml:space="preserve">TIPS SOBRE AUTOCUIDADO </t>
  </si>
  <si>
    <t xml:space="preserve">TIPS SOBRE EL USO ADECUADO DE LOS ASCENSORES </t>
  </si>
  <si>
    <t xml:space="preserve">TIPS DE AUTOCUIDADO </t>
  </si>
  <si>
    <t xml:space="preserve">CAMPAÑA PARA REDUCCIÓN DEL RUIDO.
</t>
  </si>
  <si>
    <t>CASA DEL ESPACIO PÚBLICO</t>
  </si>
  <si>
    <t>USO DE EQUIPOS ELÉCTRICOS QUE MANEJAN ALTA O BAJA TENSIÓN</t>
  </si>
  <si>
    <t>FOMENTAR CULTURA DE AUTOCUIDADO Y TRABAJO SEGURO, CAPACITACIÓN PREVENCIÓN DE RIESGO ELÉCTRICO.</t>
  </si>
  <si>
    <t>MANTENIMIENTO PREVENTIVO DE EQUIPOS Y CABLEADO.</t>
  </si>
  <si>
    <t>NORMAS DE SEGURIDAD SOCIALIZADAS Y PUBLICADAS, SEÑALIZACIÓN PREVENTIVA RIESGO ELÉCTRICO, SUMINISTRO DE EXTINTORES</t>
  </si>
  <si>
    <t>QUEMADURAS POR CHOQUE O ARCO ELÉCTRICO
CAIDAS O GOLPES COMO CONSECUENCIA DEL IMPACTO POR CHOQUE O ARCO ELÉCTRICO.
INCENDIOS
EXPLOSIONES ORIGINADAS POR FALLAS EN  LA  ELECTRICIDAD</t>
  </si>
  <si>
    <t>CAPACITACIÓN EN PREVENCIÓN DEL RIESGO ELÉCTRICO, CAPACITACIONES EN PRIMEROS AUXILIOS</t>
  </si>
  <si>
    <t>LEY 2251 DE 2022
DECRETO 478 DE 2021
DECRETO 1252 DE 2021
LEY 1383 DE 2010 CODIGO NACIONAL DE TRANSITO.
LEY 769
RESOLUCIÓN 19200</t>
  </si>
  <si>
    <t xml:space="preserve">COMITÉ DE CONVIVENCIA LABORAL,  APLICACIÓN DE BATERÍA DE RIESGO PSICOSOCIAL  Y MEDIDAS DE INTERVENCIÓN A FACTORES CON RIESGO ALTO. </t>
  </si>
  <si>
    <t xml:space="preserve">CARACTERÍSTICAS DEL GRUPO SOCIAL DEL TRABAJO
</t>
  </si>
  <si>
    <t>FORTALECER ESTRATEGIAS DE COMUNICACIÓN ENTRE LOS DISTINTOS NIVELES, 
MEJORA DE LA CALIDAD DE LAS RELACIONES LABORALES. MEDIDAS DE PREVENCIÓN DEL ACOSO LABORAL</t>
  </si>
  <si>
    <t xml:space="preserve">EJECUCIÓN DEL PROGRAMA DE PREVENCIÓN DE RIESGO PSICOSOCIAL
CAPACITACIONES Y
ACTIVIDADES DE BIENESTAR QUE PERMITAN EL SANO EQUILIBRIO FÍSICO, MENTAL Y SOCIAL, DESARROLLO DE ESPACIOS DEPORTIVOS Y CULTURALES DENTRO DE LA ENTIDAD  PARA FACILITAR LA INTEGRACIÓN Y MEJORAR LA SALUD. 
</t>
  </si>
  <si>
    <t xml:space="preserve">GESTIÓN ORGANIZACIONAL 
</t>
  </si>
  <si>
    <t>SEGURIDAD Y SALUD EN EL TRABAJO.
COMITÉ DE CONVIVENCIA LABORAL
COLABORADOR</t>
  </si>
  <si>
    <t xml:space="preserve">EXPOSICIÓN A  VIRUS, BACTERIAS MORDEDURAS, PICADURAS, PARÁSITOS, RICKETSIAS. </t>
  </si>
  <si>
    <t>XPOSICIÓN A CONTACTO CON VIRUS, BACTERIAS MORDEDURAS, PICADURAS, PARÁSITOS, RICKETSIAS.</t>
  </si>
  <si>
    <t>CAPACITACIÓN Y ENTRENAMIENTO EN SEGURIDAD VIAL DE ACUERDO AL ROL DE CADA ACTOR EN LA VÍA</t>
  </si>
  <si>
    <t xml:space="preserve">ACCIDENTES DE TRÁNSITO.
</t>
  </si>
  <si>
    <t>SEGURIDAD Y SALUD EN EL TRABAJO
COLABORADOR</t>
  </si>
  <si>
    <t>RESOLUCION 2400 DE 1979
LEY 9 DE 1979 CÓDIGO SANITARIO NACIONAL</t>
  </si>
  <si>
    <r>
      <t xml:space="preserve">LEY  400 DE 1997 NSR - 10
RESOLUCIÓN 3316 DE 2019
RESOLUCIÓN 0312 DE 2019
DECRETO 2157 DE 2017
LEY 1831 DE 2017
DECRETO 1076 DE 2015
DECRETO 1072 DE 2015
RESOLUCIÓN 221 DE 2014
RESOLUCIÓN 92 DE 2014
DECRETO 1974 DE 2013
LEY 1575 DE 2012
LEY 1523 DE 2012
DECRETO 663 DE 2011
DECRETO 3888 DE 2007
RESOLUCIÓN 705 DE 2007
DECRETO 451 DE 2005
RESOLUCIÓN 2400 DE 1979
</t>
    </r>
    <r>
      <rPr>
        <sz val="8"/>
        <color rgb="FFFF0000"/>
        <rFont val="Calibri"/>
        <family val="2"/>
        <scheme val="minor"/>
      </rPr>
      <t>RESOLUCIÓN 256 DE 2014
LEY 9 DE 1979
DECRETO 1478 DE 2022
DECRETO 2157 DE 2017
LEY 1523 DE 2012</t>
    </r>
  </si>
  <si>
    <t>CIRCULAR 20211300000035 DE 2021
CIRCULAR 20211300000075 DE 2021
DECRETO 1589 DE 2021
DECRETO 26 DE 2017 
DECRETO 18 DE 2015
DECRETO 738 DE 2013</t>
  </si>
  <si>
    <t xml:space="preserve">CIRCULAR 026 DE 2023
CIRCULAR 064 DE 2020 
CIRCULAR 069 DE 2022
DECRETO 1072 DE 2015
DECRETO 1108 DE 1994
DECRETO 1443 DE 2014
LEY 1010 DE 2006
LEY 1335 DE 2009
LEY 1562 DE 2012
LEY 1566 DE 2012
LEY 1616 DE 2013
LEY 2191 DE 2022
LEY 2209 DE 2022
RESOLUCIÓN 1356 DE 2012.
RESOLUCIÓN 1832 DE 2004
RESOLUCIÓN 2404 DE 2019
RESOLUCIÓN 2646 DEL 2008.
RESOLUCIÓN 2764 DE 2022
RESOLUCIÓN 652 DE 2012.
RESOLUCIÓN 89 DE 2019
</t>
  </si>
  <si>
    <t xml:space="preserve">GATISST (DESORDEN MÚSCULO ESQUELÉTICO DE MIEMBRO SUPERIOR - DOLOR LUMBAR INESPECÍFICO Y ENFERMEDAD DISCAL DE ORIGEN OCUPACIONAL - HOMBRO DOLOROSO)
DECRETO 1072 DE 2015
Decreto 1443 de 2014
DECRETO 2771 DE 2008 
Decreto ley 1295 de 1996
GTC 290
LEY 1355 DE 2009 
Resolución 2400
RESOLUCIÓN 2844 DE 2007
</t>
  </si>
  <si>
    <t>CIRCULAR 026 DE 2023
CIRCULAR 064 DE 2020 
CIRCULAR 069 DE 2022
DECRETO 1072 DE 2015
DECRETO 1108 DE 1994
DECRETO 1443 DE 2014
LEY 1010 DE 2006
LEY 1335 DE 2009
LEY 1562 DE 2012
LEY 1566 DE 2012
LEY 1616 DE 2013
LEY 2191 DE 2022
LEY 2209 DE 2022
RESOLUCIÓN 1356 DE 2012.
RESOLUCIÓN 1832 DE 2004
RESOLUCIÓN 2404 DE 2019
RESOLUCIÓN 2646 DEL 2008.
RESOLUCIÓN 2764 DE 2022
RESOLUCIÓN 652 DE 2012.
RESOLUCIÓN 89 DE 2019</t>
  </si>
  <si>
    <t>GATISST (DESORDEN MÚSCULO ESQUELÉTICO DE MIEMBRO SUPERIOR - DOLOR LUMBAR INESPECÍFICO Y ENFERMEDAD DISCAL DE ORIGEN OCUPACIONAL - HOMBRO DOLOROSO)
DECRETO 1072 DE 2015
Decreto 1443 de 2014
DECRETO 2771 DE 2008 
Decreto ley 1295 de 1996
GTC 290
LEY 1355 DE 2009 
Resolución 2400
RESOLUCIÓN 2844 DE 2007</t>
  </si>
  <si>
    <t>GASES, VAPORES</t>
  </si>
  <si>
    <t>PRODUCTOS DE LIMPIEZA Y DESINFECCIÓN</t>
  </si>
  <si>
    <t xml:space="preserve">NORMAS DE MANIPULACIÓN Y ALMACENAMIENTO DE PRODUCTOS
</t>
  </si>
  <si>
    <t>SISTEMA DE VENTILACIÓN ADECUADOS EXTRACCION DE OLORES  Y PARTICULAS</t>
  </si>
  <si>
    <t>FICHAS DE SEGURIDAD DE PRODUCTOS
IDENTIFICACIÓN Y ETIQUETADO DE PRODUCTOS</t>
  </si>
  <si>
    <t>IRRITACIÓN DE OJOS, NARIZ Y GARGANTA, DOLOR DE CABEZA, MAREO LEVE, NÁUSEA, DIARREA, SARPULLIDO EN LA PIEL</t>
  </si>
  <si>
    <t xml:space="preserve">REACCIONES ALÉRGICAS
NEUMOCONIOSIS,  ASMA PROFESIONAL, EPOC. </t>
  </si>
  <si>
    <t>GATISO-ASMA
DECRETO 1496 DE 2018
NTC 4435</t>
  </si>
  <si>
    <t xml:space="preserve">SEGURIDAD Y SALUD EN EL TRABAJO
MANTENIMIENTO
</t>
  </si>
  <si>
    <t>RUIDO INTERMITENTE</t>
  </si>
  <si>
    <t>RUIDO GENERADO POR MAQUINARIAS Y/O EQUIPOS</t>
  </si>
  <si>
    <t>MANTENIMIENTO PREVENTIVO Y CORRECTIVO A MAQUINARIA Y EQUIPOS</t>
  </si>
  <si>
    <t xml:space="preserve">MANEJO DE EQUIPOS Y HERRAMIENTAS </t>
  </si>
  <si>
    <t>DIFUSIÓN EN MANEJO DE MÁQUINAS, EQUIPOS Y HERRAMIENTAS, REFUERZO DE ACTOS Y CONDICIONES INSEGURAS</t>
  </si>
  <si>
    <t xml:space="preserve">MOVIMIENTOS CONTINUOS Y/O REPETITIVOSAL REALIZAR MANIPULACIONES VARIADAS </t>
  </si>
  <si>
    <t xml:space="preserve"> ACTIVIDADES DE ASEO, LIMPIEZA Y DESINFECCIÓN</t>
  </si>
  <si>
    <t xml:space="preserve">POSTURAS FORZADAS EN TRONCO  </t>
  </si>
  <si>
    <t>ACTIVIDADES DE LIMPIEZA EN DIFERENTES PLANOS POR FUERA DE ÁNGULOS DE CONFORT</t>
  </si>
  <si>
    <t>SÍNDROME DOLOROSO DORSO LUMBAR, TENDINITIS, HOMBRO DOLOROSO  Y ALGIAS DE ESFUERZO</t>
  </si>
  <si>
    <t>DISCOPATIAS, HERNIAS DISCALES, ESCOLIOSIS, SINDROME DE MANUITO ROTADOR</t>
  </si>
  <si>
    <t xml:space="preserve">AJUSTES A LAS CONDICIONES ERGONÓMICAS DEL PUESTO DE TRABAJO </t>
  </si>
  <si>
    <t>MANIPULACIÓN MANUAL DE CARGAS AL REALIZAR MANEJO DE  MÁQUINAS E INSUMOS DE ASEO</t>
  </si>
  <si>
    <t>USO DE AYUDAS MECÁNICAS PARA TRANSPORTE DE CARGAS SI POR SU VOLUMEN Y PESO NO SON MANIPULABLE.</t>
  </si>
  <si>
    <t>RUTINAS DE PAUSAS ACTIVAS Y PERIODOS DE DESCANSO DURANTE LA JORNADA LABORAL, QUE PERMITEN RECUPERAR TENSIONES Y DESCANSAR - CAPACITACIONES EN MÉTODOS ADECUADOS DE LEVANTAMIENTO Y TRANSPORTE DE CARGAS, HIGIENE POSTURAL Y CUIDADOS DE COLUMNA. - POSIBILIDAD DE SOLICITAR AYUDA A OTROS COMPAÑEROS SI EL PESO DE LA CARGA ES EXCESIVO - USO DE EPP REQUERIDOS PARA LA ACTIVIDAD.- EXAMENES OCUPACIONALES.</t>
  </si>
  <si>
    <t>MANIPULACIÓN MANUAL DE CARGAS AL REALIZAR MANEJO DE  MÁQUINAS Y EQUIPOS</t>
  </si>
  <si>
    <t>ACTIVIDADES DE MANTENIMIENTO EN DIFERENTES PLANOS POR FUERA DE ÁNGULOS DE CONFORT</t>
  </si>
  <si>
    <t xml:space="preserve"> ACTIVIDADES DE MANTENIMIENTO</t>
  </si>
  <si>
    <t>ESTABLECER PROCEDIMIENTOS PARA LAS ACTIVIDADES DE MANTENIMIENTO</t>
  </si>
  <si>
    <t>SINDROME DEL TUNEL CARPIANO, TENOSINOVITIS DE QUERVAIN, TENDINITIS, EPICONDILITIS</t>
  </si>
  <si>
    <t>MANIPULACIÓN DE  EQUIPOS DE CONTROL DE ACCESO Y DETECTOR DE METALES</t>
  </si>
  <si>
    <t>MANEJO DE  EQUIPOS Y HERRAMIENTAS DE OFICINA</t>
  </si>
  <si>
    <t>HERIDAS PROFUNDAS, TRAUMAS DE PIEL Y TEJIDOS BLANDOS</t>
  </si>
  <si>
    <t>HERIDAS, GOLPES</t>
  </si>
  <si>
    <t>ATENCIÓN A PÚBLICO CON EXPOSICIÓN A: ROBOS, ATRACOS, ATENTADOS, ALTERACIÓN DEL ORDEN PÚBLICO.</t>
  </si>
  <si>
    <t>LEY 1523 DE 2012
LEY 1562 DE 2012
RESOLUCIÓN 0312 DE 2019
RESOLUCIÓN 957 DE 2005</t>
  </si>
  <si>
    <t>EXPOSICIÓN A CONTACTO CON VIRUS, BACTERIAS, HONGOS, MORDEDURAS, PICADURAS, PARÁSITOS, RICKETSIAS.</t>
  </si>
  <si>
    <t>SELLAMIENTO DE ABERTURAS EN INFRAESTRUCTURA</t>
  </si>
  <si>
    <t>JORNADAS DE FUMIGACIÓN
MEDIDAS DE LIMPIEZA, ORDEN Y ASEO ADECUADAS</t>
  </si>
  <si>
    <t>PRESENCIA DE PLAGAS, INSECTOS Y ROEDORES POR CARACTERÍSTICAS DEL ENTORNO, INFRAESTRUCTURA Y UBICACIÓN DE LA SEDE</t>
  </si>
  <si>
    <t>DIFUSIÓN DE MEDIDAS DE AUTOCUIDADO</t>
  </si>
  <si>
    <t>SEGURIDAD Y SALUD EN EL TRABAJO
ÁREA DE MANTENIMIENTO Y SERVICIOS GENERALES</t>
  </si>
  <si>
    <t xml:space="preserve">
CAPACITACIÓN EN AUTOCUIDADO
ADECUADA DISPOSICIÓN DE RESIDUOS
JORNADAS DE ORDEN Y LIMPIEZA</t>
  </si>
  <si>
    <t>JEFE DE OFICINA ASESORA DE COMUNICACIONES</t>
  </si>
  <si>
    <t>SUBDIRECTOR  DE REGISTRO INMOBILIARIO</t>
  </si>
  <si>
    <t>SUBDIRECTOR  DE  GESTIÓN INMOBILIARIA Y DEL  ESPACIO PUBLICO</t>
  </si>
  <si>
    <t xml:space="preserve">1.Planear, dirigir y organizar la verificación y evaluación del sistema de control interno y del sistema de gestión de acuerdo con la normatividad vigente.
2.Verificar que el sistema de control interno esté formalmente establecido dentro de la organización y que su ejercicio sea intrínseco al desarrollo de las funciones de todos los cargos, y en particular, de aquellos que tengan responsabilidad de mando de acuerdo con la normativa vigente.
3.Evaluar los procesos misionales y de apoyo, adoptados y utilizados por la entidad con el fin de determinar su coherencia con los objetivos y resultados comunes e inherentes a la misión institucional. 
4.Verificar que los controles definidos para los procesos y actividades de la
organización se cumplan por los responsables de su ejecución, de acuerdo con la
normativa vigente.
5.Verificar que los controles asociados con todas y cada una de las actividades de la Entidad estén adecuadamente definidos, sean apropiados y se mejoren
permanentemente de acuerdo con la evolución del Departamento.
6, Velar por el cumplimiento de las leyes, normas, políticas, procedimientos, planes, programas, proyectos y metas de la organización y recomendar los ajustes necesarios de acuerdo con la normatividad vigente.
7. Expedir las respuestas y/o conceptos relacionados con temas de su competencia, de conformidad a la normatividad vigente en materia.
8. Asesorar a los directivos en el proceso de toma de decisiones, a fin de que se obtengan los resultados esperados, de manera oportuna responsable y eficaz.
9. Verificar los procesos relacionados con el manejo de los recursos, bienes y los
sistemas de información de la entidad y recomendar los correctivos que sean
necesarios de conformidad con los lineamientos establecidos.
10. Evaluar y verificar la aplicación de los mecanismos de participación ciudadana que en desarrollo del mandato constitucional y legal diseñe la entidad conforme con la normativa vigente.
11. Mantener permanentemente informados a los directivos acerca del estado del control interno dentro de la entidad, dando cuenta de las debilidades detectadas y de las fallas en su cumplimiento, de conformidad con los lineamientos establecidos.
12. Verificar que se implementen las medidas respectivas recomendadas de acuerdo con los lineamientos establecidos.
13.Mantener debidamente alimentado y actualizado el sistema de información que adopte la entidad, para el manejo y control de los asuntos de competencia de la dependencia.
14.Fomentar en el DADEP la cultura de autocontrol y cumplimiento de las disposiciones del Sistema de Gestión.
15. Las demás funciones relacionadas con los asuntos de control interno de acuerdo con la normativa vigente. </t>
  </si>
  <si>
    <t xml:space="preserve">1.Adelantar la etapa de instrucción hasta la notificación del pliego de cargos de los
procesos disciplinarios contra los/as servidores/as y ex servidores/as del DADEP, de conformidad con el Código General Disciplinario o aquella norma que lo modifique o sustituya y las demás disposiciones vigentes sobre la materia.
2.Mantener actualizada la información de los procesos disciplinarios del DADEP, en el Sistema de Información Disciplinaria Distrital o el que haga sus veces, y fijar
procedimientos operativos disciplinarios acorde con las pautas señaladas por la
Dirección Distrital de Asuntos Disciplinarios de la Secretaría Jurídica Distrital.
3.Efectuar el seguimiento a la ejecución de las sanciones que se impongan a los
servidores y ex servidores públicos del DADEP, de manera oportuna y eficaz.
4.Surtir el proceso de notificación y/o comunicación, en los términos y forma
establecida en la normatividad disciplinaria vigente.
5.Atender las peticiones y requerimientos relacionados con asuntos de su competencia, de manera oportuna y eficaz.
6.Emitir pronunciamientos y/o conceptos relacionados con temas de asuntos
disciplinarios del DADEP, de conformidad a la normatividad vigente en materia
disciplinaria.
7.Orientar y capacitar a los servidores (as) públicos (as) del organismo en la prevención de acciones disciplinarias en aplicación de las políticas que en materia disciplinaria se expidan por parte de la Secretaría Jurídica Distrital
8.Desarrollar y orientar en las acciones preventivas que permitan garantizar el
cumplimiento de los deberes y obligaciones de los servidores del Departamento en procura de salvaguardar el patrimonio institucional.
9.Definir la política para la creación de estrategias que fomenten la conducta ática en la adecuada prestación del servicio por parte de los servidores públicos de la Entidad, y coordinar el diseño de programas para la prevención y represión de las faltas disciplinarias.
10.Recibir directamente quejas disciplinarias que presenten los ciudadanos y remitirlas al funcionario instructor para su trámite respectivo.
11. Ejercer vigilancia disciplinaria sobre la conducta oficial de los servidores de la
Entidad y solicitar se adelanten las actuaciones disciplinarias a que haya lugar, en
concordancia con las disposiciones legales vigentes sobre la materia.
12.Llevar y custodiar los archivos y registros de los procesos disciplinarios activos
adelantados contra los servidores y ex servidores públicos de competencia de la
Oficina de Control Disciplinario Interno.
13.Informar a la Dirección del DADEP y a los organismos de vigilancia y control, la
comisión de hechos presuntamente irregulares que surjan del proceso disciplinario.
14.Informar oportunamente a la Procuraduría General de la Nación y a la Personería Distrital sobre la imposición de sanciones a los servidores y ex servidores públicos del DADEP.
15.Asesorar a la Dirección del DADEP en el diseño, formulación y desarrollo de
políticas y estrategias para la prevención de las conductas disciplinables, para el
fortalecimiento institucional y la lucha contra la corrupción.
16.Rendir informes sobre el estado de los procesos disciplinarios a las autoridades
competentes cuando así lo requieran.
17.Fomentar en el DADEP la cultura de autocontrol y cumplimiento de las disposiciones del Sistema de Gestión.
18.Las demás funciones relacionadas con los asuntos de control interno de acuerdo con la normativa vigente. </t>
  </si>
  <si>
    <t xml:space="preserve">1.Diseñar, formular y ejecutar la gestión de las TICS a través de la implementación,
ejecución, seguimiento y divulgación del Plan Estratégico de Tecnologías de
Información y Comunicaciones (PETI), conforme con los lineamientos de la
estrategia institucional.
2.Establecer y socializar el portafolio de servicios de tecnología y sistemas de
información que presta la defensoría del espacio público y establecer los acuerdos de niveles de servicio (ANS) con los diferentes tipos de usuario externos e internos.
3.Desarrollar las políticas, metodologías y procedimientos que garanticen la buena
administración y uso de los recursos informáticos, conforme con la normatividad
vigente en materia.
4.Implementar las metodologías y procedimientos necesarios para el desarrollo,
instalación, administración, seguridad y uso de la infraestructura tecnológica de la
entidad tanto en hardware como en software, conforme con la normatividad vigente en la materia.
5.Gestionar y controlar que el software utilizado por las diferentes dependencias del Departamento esté debidamente instalado bajo parámetros y procedimientos legales de adquisición en cuanto a licencias, permisos y patentes.
6.Administrar las bases de datos del DADEP y coordinar el mantenimiento y
optimizacián de estas.
7.Administrar los servicios de red, datos, aplicación y tecnologías existentes en el
DADEP, de acuerdo con los programas y normas técnicas existentes.
8.Planear, y controlar los mantenimientos, reparaciones e instalaciones de la
infraestructura tecnológica de Departamento de acuerdo con los programas y normas técnicas existentes.
9.Coordinar la implementación, actualización, socialización y sostcnibilidad del
Sistema de Gestión de Seguridad de la Información de la entidad, de acuerdo con los lineamientos de MinTIC y el marco del Modelo Integrado de Planeación y Gestión MTPG. Propender por las condiciones óptimas de prevención de riesgos de seguridad.
10.Desarrollar estrategias para garantizar la integridad, confidencialidad y
disponibilidad de la información con el fin de lograr un flujo eficiente de información disponible para los usuarios y la toma de decisiones en la entidad.
11. Gestionar los portales web, garantizando el cumplimiento de los lineamientos de gobierno digital y la ley de transparencia.
12.Administrar en el DADEP el inventario de los equipos de computación existentes, programas, licencias y aplicaciones en uso y su respectiva actualización, de manera eficiente y confiable.
13.Realizar la identificación, levantamiento y análisis necesarios sobre los
requerimientos tendientes a determinar la factibilidad de desarrollar e implantar
nuevas aplicaciones de gestión de la información técnica y administrativa de la
entidad.
14.Controlar los desarrollos realizados al interior de la entidad, validando que se cumpla con las mejores prácticas de desarrollo de las TICS, de acuerdo con la normatividad vigente.
15.Liderar técnicamente los procesos de adquisición de bienes y servicios de tecnología, mediante la definición de criterios de optimización y modernización que orienten objetivamente la toma de decisiones de inversión en TICS.
16.Elaborar los instructivos y manuales de procedimiento y manejo de los programas y aplicaciones de acuerdo con los sistemas desarrollados.
17.Expedir las respuestas y/o conceptos relacionados con temas de su competencia, de conformidad a la normatividad vigente en materia.
18.Fomentar en los funcionarios del Departamento, el uso y apropiación de la tecnología.
19.Fomentar en los funcionarios cultura de autocontrol y cumplimiento de las
disposiciones del Sistema de Gestión. </t>
  </si>
  <si>
    <t xml:space="preserve">1.Asesorar a la Dirección y demás dependencias del DADEP en la formulación,
seguimiento y evaluación de políticas, estrategias, planes, programas y proyectos,
orientados al cumplimiento de los objetivos institucionales articulados con el Plan
Distrital de Desarrollo, conforme con los lineamientos del Departamento y la
normatividad vigente.
2.Asesorar a las dependencias de la entidad en la preparación y consolidación del
anteproyecto de presupuesto de inversión en todas sus etapas y su presentación ante las entidades competentes, así como la viabilidad de las modificaciones
presupuestales de los proyectos de inversión a las que haya lugar.
3.Asesorar a las dependencias del DADEP en la formulación de los proyectos de
inversión, de conformidad con los lineamientos del Plan Distrital de Desarrollo y
gestionar su inclusión en los bancos de proyectos del orden nacional y distrital,
conforme con los lineamientos del Departamento.
4.Coordinar y asesorar a las demás dependencias en el diseño, elaboración,
actualización y seguimiento de los indicadores de gestión, procedimientos y
documentos asociados a los procesos, así como en la identificación y monitoreo de
los riesgos institucionales y en el diseño de controles y planes de mitigación de
manera oportuna.
5.Apoyar la realización de los estudios que se dirijan a actualizar o adecuar la estructura organizacional del Departamento.
6.Asesorar y coordinar la implernentación, sostcnibilidad y mejora continua de los
sistemas de gestión y desempeño institucional en la entidad, aplicando herramientas de gestión existentes de acuerdo con la nomiatividad vigente.
7.Expedir las respuestas y/o conceptos y/o informes relacionados con temas de su
competencia, de conformidad con la normatividad vigente en la materia. 
8.Realizar seguimiento al cumplimiento de objetivos y metas definidos en los planes, programas y proyectos, proponiendo las recomendaciones que permitan mejorar la eficacia de la entidad.
9.Diseñar conjuntamente con las dependencias competentes, el plan anticorrupción y de atención al ciudadano de la entidad, realizando su seguimiento de manera oportuna y confiable de acuerdo con la normativa vigente.
10.Fomentar en los funcionarios cultura de autocontrol y cumplimiento de las
disposiciones del Sistema de Gestión.
11. Las demás funciones que le sean asignadas y correspondan a la naturaleza de la
dependencia. </t>
  </si>
  <si>
    <t xml:space="preserve">1.Asesorar a la Dirección en el diseño de estrategias y campañas de comunicación del Departamento Administrativo de la Defensoría del Espacio Público en atención al cumplimento de su misionalidad y el desarrollo de los compromisos institucionales definidos en el Plan Distrital de Desarrollo.
2.Asesorar y coordinar con las dependencias del DADEP el manejo efectivo de la
información destinada a los medios de comunicación y a la opinión pública, y
elaborar los textos y demás documentos requeridos para este fin, de manera oportuna y confiable.
3.Asesorar el desarrollo de piezas, acciones de comunicación, difusión efectiva de
información y en el uso adecuado de la imagen de la entidad, de acuerdo con la
realidad institucional y los lineamientos impartidos por la administración distrital.
4.Coordinar la comunicación al interior del Departamento, mediante la difusión
permanente, oportuna y clara de información de interés institucional, y el desarrollo de estrategias de comunicación que permitan posicionar temas esenciales relacionados con los objetivos de la Entidad.
5.Asesorar a las dependencias del Departamento Administrativo de la Defensoría del Espacio Público en materia de comunicaciones y difusión de su gestión, la ejecución de eventos programados, la coordinación de medios de comunicación y el cubrimiento de actividades programadas.
6.Coordinar los medios de comunicación orientados a público externo, en particular a la ciudadanía, de conformidad a los lineamientos definidos por el DADEP.
7.Diseñar las herramientas necesarias para promover el adecuado uso y aplicación del logotipo e imagen institucional del Departamento, en busca de la unidad institucional.
8.Orientar lo relacionado a la preparación y publicación de la información generada por las distintas dependencias, en los medios de comunicación escrita y audiovisual del DADEP.
9.Asesorar técnicamente a las dependencias del DADEP, en la elaboración de estudios y documentos previos y pliegos de condiciones o sus equivalentes para la contratación de campañas publicitarias, publicación de avisos y demás necesidades en materia de comunicación, derivadas del cumplimiento de sus funciones.
10.Asesorar el diseño de campañas, programas y proyectos de cultura ciudadana y la promoción de los instrumentos de administración y sostenibilidad del espacio
público, de confonnidad con la normativa vigente y los lineamientos de la entidad.
11. Fomentar en el DADEP la cultura de autocontrol y cumplimiento de las disposiciones del Sistema de Gestión.
12. Las demás funciones relacionadas con los asuntos de control interno de acuerdo con la normativa vigente, </t>
  </si>
  <si>
    <t xml:space="preserve">1.Diseñar, formular y ejecutar políticas, planes, programas y proyectos relacionados con la gestión de los bienes fiscales y de uso público, para la administración, defensa, recuperación y sostenibilidad del patrimonio inmobiliario distrital, de acuerdo con los lineamientos de la entidad y la normatividad vigente.
2.Asesorar en el diseño e írnplementación de campañas, programas y proyectos de
cultura ciudadana y la promoción de los instrumentos de administración y
sostenibilidad del espacio público, de conformidad con la normativa vigente y los
lineamientos de la entidad.
3.Orientar a la ciudadanía en asuntos relacionados con la gestión del espacio público, con los parámetros técnicos y normativos requeridos.
4.Gestionar las acciones necesarias para administrar los bienes fiscales y de uso público de propiedad del Distrito a cargo de la entidad, directamente o a través de terceros, de acuerdo con los lineamientos estipulados por el DADEP y con la normatividad vigente.
5.Asesorar a las autoridades locales en la recuperación defensa y sostenibilidad del espacio público, de acuerdo con la norma vigente y los lineamientos impartidos por el DADEP.
6.Coordinar la defensa y recuperación del espacio público, mediante acciones
preventivas y persuasivas, conforme con la norniatividad vigente.
7.Participar en las actuaciones administrativas y policivas a que haya lugar, con el fin de lograr la recuperación del espacio público, conf'orme con la norma vigente.
8.Ejercer las acciones y diligencias relacionadas con los procesos de restitución que se adelantan mediante querellas policivas y que resultcn necesarias para la debida representación de la entidad en dichos procesos administrativos, conforme con la norma y lineamientos vigentes.
9.Identificar los inmuebles de uso público que son utilizados por la comunidad y que se encuentran dentro del dominio privado, reportando a las dependencias competentes en el DADEP, para la incorporación del inventario de patrimonio inmobiliario y proceder con las acciones judiciales de ser necesario, de acuerdo con los lineamientos de la entidad.
10. Tramitar y promover las iniciativas públicas o privadas para la administración del espacio público a partir de la retribución gencrada por el aprovechamiento económico de los bienes del distrito a cargo del DADEP, en virtud de las competencias y funciones establecidas de conformidad a la norma vigente y los lineamientos de la entidad.
11. Gestionar las acciones necesarias para el pago de los impuestos y servicios públicos de los inmuebles del sector central del Distrito Capital a cargo de la administración directa del DADEP.
12.Gestionar ante las dependencias competentes del DADEP, las situaciones que atenten contra los bienes inmuebles de propiedad del Distrito Capital y todos aquellos bienes identificados como bienes de uso público para que se adelanten las acciones judiciales y extrajudiciales necesarias, de acuerdo con los lineamientos de la entidad y la norma vigente.
13.Definir, gestionar y autorizar los instrumentos de administración y aprovechamiento económico del espacio público, de conformidad a los lineamientos de la entidad.
14.Dirigir, gestionar y efectuar el seguimiento y supervisión a la ejecución y
cumplimiento de los convenios, contratos, asociaciones público privadas y todo
instrumento suscrito por el DADEP con terceros para la administración de los bienes inmuebles a cargo del DADEP, de conformidad a la norma vigente.
15.Tramitar las respuestas, conceptos, informes y demás documentos relacionados con temas de su competencia, de manera oportuna y confiable.
16. Realizar las acciones de seguimiento y control administrativo a los bienes fiscales y de uso público administrados por el DADEP, de acuerdo con los lineamientos de la entidad y la normativa vigente.
17. Gestionar y mantener actualizado el inventario de los espacios públicos recuperados, de conformidad con los lineamientos establecidos por el DADEP.
18. Tramitar la proyección y/o acompañamiento en la contratación de bienes y servicios necesarios para la administración directa de los bienes de uso público y fiscales a cargo de la entidad, conforme con los lineamientos establecidos en el DADEP.
19. Gestionar las acciones necesarias para que la información del software que adopte la entidad, para el manejo y control de los asuntos de competencia de la dependencia, se encuentren debidamente actualizados de acuerdo con los lineamientos establecidos en el DADEP.
20.Fomentar en los funcionarios la cultura de autocontrol y cumplimiento de las
disposiciones del Sistema de Gestión.
21.Las demás funciones que le sean asignadas y correspondan a la naturaleza de la
dependencia. </t>
  </si>
  <si>
    <t xml:space="preserve">1.Asesorar a la Dirección en la formulación de las políticas, planes y programas
relacionados con el saneamiento, titulación, infoniación y certificación de la
propiedad inmobiliaria distrital, de conformidad con la normatividad vigente.
2.Implementar las políticas, programas y normativas relacionadas con la recepción,
incorporación, saneamiento, titulación, certificación, análisis, estudio, divulgación, e información del inventario general del espacio público y bienes fiscales del Distrito Capital.
3.Administrar, gestionar y actualizar la plataforma de inventario general del espacio público y bienes fiscales del Distrito Capital, de conformidad a los lineamientos del DADEP y la normatividad vigente en la materia.
4.Adelantar y gestionar el proceso continuo de saneamiento del patrimonio inmobiliario Distrital del nivel central.
5.Adelantar y gestionar el proceso continuo para la transferencia y titulación de las
zonas de cesión y de los bienes destinados o con vocación pública a favor del Distrito Capital.
6.Conceptuar desde el componente técnico y jurídico frente a los inmuebles que son ofrecidos en los procesos de dación en pago adelantados por la Secretaría Distrital de Hacienda y de aquellos que sean ofrecidos a título de donación al Distrito Capital nivel central.
7.Adelantar los procesos de transferencia de dominio de los bienes a favor de terceros (particulares y/o entidades públicas) cuando sean objeto de enajenación a cualquier título, o por cambio de naturaleza jurídica en procesos de compensación y/o sustitución.
8.Adelantar los estudios técnicos y jurídicos de predios que puedan contar con la
vocación de bienes baldíos y adelantar las actuaciones tendientes a la declaración de los bienes baldíos identificados y su titulación a favor del Distrito Capital.
9.Atcndcr los trámites generados a través de la Ventanilla Unica de la construcciónVUC, de manera oportuna y confiable.
10.Adelantar y gestionar el proceso de recepción predial de conformidad con la
reglamentación y normativa vigente para tal fin.
11. Realizar acompañamiento previo a los formuladores de los diferentes instrumentos de planeamiento cuando en ellos se encuentren inmersos bienes públicos del Distrito, al igual que adelantar las actuaciones técnicas y/o jurídicas de los predios que serán objeto de modificación, reconfiguración, cesión o la figura que aplique de acuerdo con la propuesta del instrumento de planeamiento, conforme con la normatividad vigente.
12. Infomar y dar traslado a las demás dependencias del DADEP sobre todo hecho o acto jurídico del que tenga conocimiento en el ejercicio de sus funciones y que pueda afectar la tenencia, posesión o titularidad de la propiedad inmobiliaria Distrital, de manera oportuna y eficaz.
13.Realizar los registros, actualizaciones y gestión del Sistema de información
alfanumérico, cartográfico y documental que da soporte a la plataforma para la
gestión del espacio público, de manera oportuna y confiable.
14.Tramitar la generación de las certificaciones de los predios del inventario general del espacio público y bienes fiscales del Distrito Capital, oportunamente.
15.Administrar y coordinar el Observatorio y la Política Distrital del Espacio Público de Bogotá, como parte de la estrategia de administración de la plataforma para la gestión del espacio público.
16.Tramitar y generar la respuesta a solicitudes y peticiones de competencia de
conformidad a los lineamientos establecidos por el DADEP.
17, Generar la información financiera de los predios y edificaciones que conforman el inventario general del espacio público y bienes fiscales, de conformidad con el marco normativo contable.
18.Realizar los avalúos de los bienes fiscales del inventario general del sector central del Distrito Capital y definir el precio mínimo de venta al igual que su viabilidad de negocio jurídico para la enajenación, de conformidad a los lineamientos de la entidad.
19.Incluir dentro del inventario del patrimonio inmobiliario del Distrito Capital los
inmuebles de uso público que vienen siendo utilizados por la comunidad y que se
encuentran dentro del dominio privado.
20.Tramitar y dar respuesta a los requerimientos de los entes de control y peticiones de la ciudadanía en general en asuntos de su competencia de manera oportuna y conforme con la normativa vigente.
21.Mantener debidamente alimentados y actualizados los sistemas de información que adopte la entidad, para el manejo y control de los asuntos de competencia de la dependencia.
22.Revisar y tramitar las actuaciones relacionadas con el Patrimonio Inmobiliario
Distrital del nivel central, de manera oportuna.
23.Fomentar en los funcionarios cultura de autocontrol y cumplimiento de las
disposiciones del Sistema de Gestión.
24.Las demás funciones que le sean asignadas y correspondan a la naturaleza de la
dependencia. </t>
  </si>
  <si>
    <t xml:space="preserve">1.Dirigir la acción del Departamento para asesorar al Gobierno Distrital en la
formulación de las políticas, planes y programas relacionados con la defensa,
inspección, vigilancia, regulación y control de los bienes fiscales y de uso público del Distrito Capital, de conformidad con la normativa vigente.
2.Ejercer la representación legal del Departamento.
3.Establecer lineamientos para formular las políticas, planes, programas y proyectos para la administración y aprovechamiento de las zonas de cesión y de los bienes inmuebles del sector central del Distrito y dirigir las acciones para su cumplimiento y aplicación, conforme con la normativa vigente.
4.Coordinar con las instancias competentes la vigilancia en el cumplimiento de las
normas sobre espacio público del Distrito Capital y la aplicación de las medidas
correctivas correspondientes.
5.Establecer lineamientos para formular e implementar campafias, incentivos y
programas de cultura ciudadana y de promoción de los instrumentos de
administración y sostenibilidad en el espacio público del Distrito Capital, de
conformidad con la normativa vigente.
6.Formular mecanismos de integración con las autoridades locales en el ejercicio de funciones relacionadas con la protección, defensa y sostenihilidad del espacio público de acuerdo con la normativa vigente.
7.Coordinar con las autoridades distritales competentes el ejercicio de las acciones judiciales y administrativas necesarias para la defensa de los bienes inmuebles sobre los que el Distrito Capital tenga algún derecho de acuerdo con la normativa vigente.
8. Establecer lineamientos para la ejecución de los planes, programas y proyectos
relacionados con la titulación y saneamiento de los bienes inmuebles del Distrito
Capital.
9.Establecer lineamientos para tornar las acciones necesarias para la implantación y funcionamiento del registro único del patrimonio inmobiliario Distrital, conforme a la normatividad vigente.
10. Dirigir las accioncs necesarias para la implantación y funcionamiento del inventario general del patrimonio inmobiliario Distrital, al igual que el uso de la información contenida en el mismo, de conformidad a la normatividad vigente.
11.Emitir las directrices para la elaboración de los proyectos de acuerdo y decretos en los asuntos de competencia del Departamento, conforme con los lineamientos
expedidos por las entidades competentes.
12.Establecer lineamientos que permitan verificar y controlar la atención oportuna de las solicitudes formuladas por la ciudadanía y funcionarios de la entidad.
13.Establecer los lineamientos relacionados con la gestión integral de la administración de los recursos humanos, fisicos, financieros y de gestión documental, sistemas de información del Departamento, de acuerdo con la normatividad vigente.
14.Conocer y fallar en segunda instancia los recursos de apelación de las decisiones proferidas en los procesos disciplinarios que se adelanten contra los/las servidores/as y los/las ex servidores/as del DADEP conforme a la normatividad vigente.
15.Dirigir y promover estudios técnicos e investigaciones para facilitar la formulación, implementación y evaluación de las políticas, planes y programas dirigidos al cumplimiento del objeto misional del Departamento.
16.Implementar y dirigir el sistema de gestión y el sistema de control interno en el
Departamento conforme con la normativa vigente.
17.Fomentar la aplicación de indicadores de gestión, estándares de desempeño y
mecanismos de evaluación y control.
18.Conocer y decidir los recursos de apelación de las decisiones que profieran los
Inspectores y Corregidores Distritales de Policía, respecto de los comportamientos
contrarios al cuidado e integridad del espacio público, de acuerdo con la normativa vigente.
19.Conocer y decidir los recursos de apelación de las decisiones que profieran los
Inspectores y Corregidores Distritales de Policía, respecto de los comportamientos
contrarios a la integridad urbanística en lo referente al parcelamiento, urbanización, demolición, intervención o construcción en bienes de uso público y terrenos afectados al espacio público de acuerdo con la normativa vigente. 
20.Establecer los planes, programas y proyectos institucionales del Departamento.
21.Establecer al interior del Departamento las políticas de planeación institucional, los modelos de gestión operacional en concordancia con los programas y proyectos de la administración central.
22.Nombrar y remover el personal del Departamento, así como expedir los actos
administrativos relacionados con su administración.
23.Ordenar y/o delegar la ejecución de los gastos y suscribir los actos y contratos para el cumplimiento de los objetivos y funciones del Departamento.
24.Adoptar el plan estratégico de tecnología y sistemas de información del
Departamento.
25.Expedir los actos administrativos y celebrar de acuerdo con su competencia, los
contratos que sean necesarios para el cabal cumplimiento de las funciones del
Departamento.
26.Establecer los lineamientos para el diseño de estrategias y campañas de comunicación del Departamento en atención al cumplimento de su misionalidad y el desarrollo de los compromisos institucionales definidos en el Plan Distrital de Desarrollo.
27.Las demás funciones que le sean asignadas o delegadas por el alcalde mayor y que correspondan a la naturaleza de la entidad. </t>
  </si>
  <si>
    <t>TELETRABAJO</t>
  </si>
  <si>
    <t xml:space="preserve">
DECRETO 1072 DE 2015
Decreto 1443 de 2014
DECRETO 2771 DE 2008 
Decreto ley 1295 de 1996
GTC 290
LEY 1355 DE 2009 
Resolución 2400
RESOLUCIÓN 2844 DE 2007</t>
  </si>
  <si>
    <t>CASA - VIVIENDA</t>
  </si>
  <si>
    <t xml:space="preserve">Trabajo en casa, actividades
propias de su cargo, que pueden ser realizadas en modalidad de Teletrabajo, utilizando tecnologías de la información como Internet.
</t>
  </si>
  <si>
    <t>Labores acordadas con la entidad, acordes a su perfil de cargo
que pueden realizar desde casa</t>
  </si>
  <si>
    <t xml:space="preserve">CONTROL DEL EXCESO O DEFICIENCIAS EN LA ILUMINACIÓN DEL PUESTO DE TRABAJO </t>
  </si>
  <si>
    <t xml:space="preserve">
LEY 1221 DE 2008
DECRETO 884 DE 2012
DECRETO 1072 DE 2015
LEY 2088 DE 2021
LEY 2121 DE 2021
LEY 2191 DE 2022
DECRETO 649 DE 2022
DECRETO 555 DE 2022
RESOLUCIÓN 2400 DE 1979 </t>
  </si>
  <si>
    <t xml:space="preserve">SEGURIDAD Y SALUD EN EL TRABAJO
COLABORADOR
</t>
  </si>
  <si>
    <t xml:space="preserve">GRADUACIÓN DEL BRILLO DE LAS PANTALLAS, USO DE MONITORES CON FILTRO DE PROTECCIÓN SI HAY NECESIDAD. </t>
  </si>
  <si>
    <t xml:space="preserve">ADECUADO MANTENIMIENTO A SU EQUIPO DE CÓMPUTO , REGULACIÓN DE BRILLO EN PANTALLAS </t>
  </si>
  <si>
    <t>TRABAJO FRENTE AL COMPUTADOR, EN EL QUE PREDOMINA LA POSICIÓN SEDENTE.</t>
  </si>
  <si>
    <t>INSPECCIONES VIRTUALES A PUESTOS DE TRABAJO EN CASA</t>
  </si>
  <si>
    <t>SUGERENCIAS PARA ADECUACIÓN DEL PUESTO DE TRABAJO, ACORDE A INDICACIONES DEL LIBRO BLANCO.</t>
  </si>
  <si>
    <t xml:space="preserve"> 
LEY 1221 DE 2008
DECRETO 884 DE 2012
DECRETO 1072 DE 2015
LEY 2088 DE 2021
LEY 2121 DE 2021
LEY 2191 DE 2022
DECRETO 649 DE 2022
DECRETO 555 DE 2022
GATISST (DESORDEN MÚSCULO ESQUELÉTICO DE MIEMBRO SUPERIOR - DOLOR LUMBAR INESPECÍFICO Y ENFERMEDAD DISCAL DE ORIGEN OCUPACIONAL - HOMBRO DOLOROSO)
DECRETO 1072 DE 2015
Decreto 1443 de 2014
DECRETO 2771 DE 2008 
Decreto ley 1295 de 1996
GTC 290
LEY 1355 DE 2009 
Resolución 2400
RESOLUCIÓN 2844 DE 2007</t>
  </si>
  <si>
    <t>INSPECCIÓN DE PUESTO DE TRABAJO POR PROFESIONAL ESPECIALISTA, SUGERENCIAS PARA ADECUACIÓN DE LA ERGONOMÍA E HIGIENE POSTURAL EN PUESTOS DE TRABAJO.</t>
  </si>
  <si>
    <t xml:space="preserve"> TRABAJO EN COMPUTADOR QUE REQUIERE DIGITACIÓN PERMANENTE, PARA INTRODUCIR DATOS AL SISTEMA, ELABORAR INFORMES Y GENERAR COMUNICACIÓN VIRTUAL.</t>
  </si>
  <si>
    <t>CONSERVACIÓN AUDITIVA Y DE VOZ</t>
  </si>
  <si>
    <t>USO DE DIADEMA PARA COMUNICARSE EN LA ASISTENCIA A REUNIONES, CAPACITACIONES Y DEMÁS.</t>
  </si>
  <si>
    <t xml:space="preserve">GASTRITIS, IRRITACIONES FARINGEAS, </t>
  </si>
  <si>
    <t>CAPACITACIÓN EN EL USO ADECUADO DE DIADEMAS,
MANEJO DEL VOLUMEN, PERIODOS DE DESCANSO DURANTE LA JORNADA LABORAL, PROMOCIÓN DE LA EJECUCIÓN DE EJERCICIOS RESPIRATORIOS E HIGIENE VOCAL
CUIDADOS AUDITIVOS, USO DE PROTECCIÓN AUDITIVA SI HAY EXPOSICIÓN A RUIDO PERMANENTE</t>
  </si>
  <si>
    <t xml:space="preserve">
LEY 1221 DE 2008
DECRETO 884 DE 2012
DECRETO 1072 DE 2015
LEY 2088 DE 2021
LEY 2121 DE 2021
LEY 2191 DE 2022
DECRETO 649 DE 2022
DECRETO 555 DE 2022
</t>
  </si>
  <si>
    <t>FOMENTAR CULTURA DE AUTOCUIDADO</t>
  </si>
  <si>
    <t>MANEJO INADECUADO DEL TIEMPO, INADECUADA SEPARACIÓN DE LA VIDA LABORAL DE LA VIDA PERSONAL</t>
  </si>
  <si>
    <t>DESMOTIVACIÓN, IRRITABILIDAD, DEPRESIÓN, ALTERACIONES GASTRICAS Y CARDIOVASCULARES, TRASTORNOS MUSCULOESQUELÉTICOS</t>
  </si>
  <si>
    <t xml:space="preserve">TRASTORNOS DEL SUEÑO, 
ESTADOS DE ANSIEDAD, 
DEPRESIÓN, 
ESTRÉS.
</t>
  </si>
  <si>
    <t>POLÍTICA DE DESCONEXIÓN LABORAL,
CUMPLIMIENTO DE JORNADA LABORAL</t>
  </si>
  <si>
    <t>PAUSAS ACTIVAS FÍSICAS Y MENTALES</t>
  </si>
  <si>
    <t xml:space="preserve">Ley 2191 de 2022
DECRETO 1072 DE 2015
RESOLUCIÓN 2646 DE 2008
RESOLUCIÓN 2646 DE 2008
RESOLUCIÓN 652 DE 2012
LEY 1010 DE 2016
</t>
  </si>
  <si>
    <t xml:space="preserve">EJECUCIÓN DEL PROGRAMA DE PREVENCIÓN DE RIESGO PSICOSOCIAL
CAPACITACIONES EN RIESGO PSICOSOCIAL
ACTIVIDADES DE BIENESTAR ENCAMINADO AL ASPECTO FÍSICO, MENTAL Y SOCIAL
</t>
  </si>
  <si>
    <t xml:space="preserve"> LOCATIVO</t>
  </si>
  <si>
    <t>ORDEN Y ASEO,
ESCALERAS Y/O RAMPAS,
CONDICIONES DE ALMACENAMIENTO,
ESTADO DE LA INFRAESTRUCTURA DE CASA O VIVIENDA.</t>
  </si>
  <si>
    <t>GOLPES, TRAUMAS, LESIÓN DE MÚSCULOS, LIGAMENTOS Y/O TENDONES, HERIDAS.</t>
  </si>
  <si>
    <t>CAPACITACIÓN EN IDENTIFICACIÓN DE RIESGOS EN MODALIDAD DE TELETRABAJO/TRABAJO EN CASA</t>
  </si>
  <si>
    <t>USO DE EQUIPOS DE CÓMPUTO, CONECTADOS A CORRIENTE ELÉCTRICA</t>
  </si>
  <si>
    <t>MANTENIMIENTO A EQUIPOS DE CÓMPUTO.</t>
  </si>
  <si>
    <t>VERIFICACIÓN DE CONEXIONES ELÉCTRICAS, POLO A TIERRA, USO DE REGULADORES DE VOLTAJE, ORGANIZACIÓN DE CABLEADO, EVITAR SOBRECARGA DE TOMACORRIENTES, SUMINISTRO DE EXTINTORES</t>
  </si>
  <si>
    <t>LEY 1221 DE 2008
DECRETO 884 DE 2012
DECRETO 1072 DE 2015
LEY 2088 DE 2021
LEY 2121 DE 2021
LEY 2191 DE 2022
DECRETO 649 DE 2022
DECRETO 555 DE 2022</t>
  </si>
  <si>
    <t>AMENAZAS NATURALES DE ACUERDO A LA UBICACIÓN GEOGRÁFICA DE LA CASA O VIVIENDA</t>
  </si>
  <si>
    <t>UBICACIÓN DE PUNTOS SEGUROS, RUTAS DE EVACUACIÓN.
PUNTOS DE REUNIÓN</t>
  </si>
  <si>
    <t>SIMULACROS DE EVACUACIÓN.
BOTIQUINES, MALETINES DE EMERGENCIA EN VIVIENDA.
SISTEMAS DE COMUNICACIÓN DE EMERGENCIAS</t>
  </si>
  <si>
    <t>SOCIALIZACIÓN DE MEDIDAS DE PREVENCIÓN Y SEGURIDAD</t>
  </si>
  <si>
    <t>TOPÓGRAFO</t>
  </si>
  <si>
    <t xml:space="preserve">Evaluación y Control </t>
  </si>
  <si>
    <t>Piso 15 -16</t>
  </si>
  <si>
    <t>JEFE DE OFICINA DE CONTROL INTERNO</t>
  </si>
  <si>
    <t>Planear, dirigir y organizar la verificación y evaluación del sistema de control interno
y del sistema de gestión de acuerdo con la normatividad vigente.
Verificar que el sistema de control interno esté formalmente establecido dentro de la
organización y que su ejercicio sea intrínseco al desarrollo de las funciones de todos
los cargos, y en particular, de aquellos que tengan responsabilidad de mando de
acuerdo con la normativa vigente.
Evaluar los procesos misionales y de apoyo, adoptados y utilizados por la entidad con
el fin de determinar su coherencia con los objetivos y resultados comunes e inherentes
a la misión institucional. 
Verificar que los controles definidos para los procesos y actividades de la
organización se cumplan por los responsables de su ejecución, de acuerdo con la
normativa vigente.
Verificar que los controles asociados con todas y cada una de las actividades de la
Entidad estén adecuadamente definidos, sean apropiados y se mejoren
permanentemente de acuerdo con la evolución del Departamento.
6, Velar por el cumplimiento de las leyes, normas, políticas, procedimientos, planes,
programas, proyectos y metas de la organización y recomendar los ajustes necesarios
de acuerdo con la normatividad vigente.
7. Expedir las respuestas y/o conceptos relacionados con temas de su competencia, de
conformidad a la normatividad vigente en materia.
S. Asesorar a los directivos en el proceso de toma de decisiones, a fin de que se obtengan
los resultados esperados, de manera oportuna responsable y eficaz.
9. Verificar los procesos relacionados con el manejo de los recursos, bienes y los
sistemas de información de la entidad y recomendar los correctivos que sean
necesarios de conformidad con los lineamientos establecidos.
io. Evaluar y verificar la aplicación de los mecanismos de participación ciudadana que
en desarrollo del mandato constitucional y legal diseñe la entidad conforme con la
normativa vigente.
II. Mantener permanentemente informados a los directivos acerca del estado del control
interno dentro de la entidad, dando cuenta de las debilidades detectadas y de las fallas
en su cumplimiento, de conformidad con los lineamientos establecidos.
Verificar que se implementen las medidas respectivas recomendadas de acuerdo con
los lineamientos establecidos.
Mantener debidamente alimentado y actualizado el sistema de información que
adopte la entidad, para el manejo y control de los asuntos de competencia de la
dependencia.
Fomentar en el DADEP la cultura de autocontrol y cumplimiento de las disposiciones
del Sistema de Gestión.
Las demás funciones relacionadas con los asuntos de control interno de acuerdo con
la normativa vigente.</t>
  </si>
  <si>
    <t>JEFE DE OFICINA DE CONTROL DISCIPLINARIO INTERNO</t>
  </si>
  <si>
    <t xml:space="preserve">Adelantar la etapa de instrucción hasta la notificación del pliego de cargos de los
procesos disciplinarios contra los/as servidores/as y ex servidores/as del DADEP, de
conformidad con el Código General Disciplinario o aquella norma que lo modifique
o sustituya y las demás disposiciones vigentes sobre la materia.
Mantener actualizada la información de los procesos disciplinarios del DADEP, en el
Sistema de Información Disciplinaria Distrital o el que haga sus veces, y fijar
procedimientos operativos disciplinarios acorde con las pautas señaladas por la
Dirección Distrital de Asuntos Disciplinarios de la Secretaría Jurídica Distrital.
Efectuar el seguimiento a la ejecución de las sanciones que se impongan a los
servidores y ex servidores públicos del DADEP, de manera oportuna y eficaz.
Surtir el proceso de notificación y/o comunicación, en los términos y forma
establecida en la normatividad disciplinaria vigente.
Atender las peticiones y requerimientos relacionados con asuntos de su competencia,
de manera oportuna y eficaz.
Emitir pronunciamientos y/o conceptos relacionados con temas de asuntos
disciplinarios del DADEP, de conformidad a la normatividad vigente en materia
disciplinaria.
Orientar y capacitar a los servidores (as) públicos (as) del organismo en la prevención
de acciones disciplinarias en aplicación de las políticas que en materia disciplinaria
se expidan por parte de la Secretaría Jurídica Distrital
Desarrollar y orientar en las acciones preventivas que permitan garantizar el
cumplimiento de los deberes y obligaciones de los servidores del Departamento en
procura de salvaguardar el patrimonio institucional.
Definir la política para la creación de estrategias que fomenten la conducta ática en
la adecuada prestación del servicio por parte de los servidores públicos de la Entidad,
y coordinar el diseño de programas para la prevención y represión de las faltas
disciplinarias.
Recibir directamente quejas disciplinarias que presenten los ciudadanos y remitirlas
al funcionario instructor para su trámite respectivo.ect (Manual actual). </t>
  </si>
  <si>
    <t>JEFE DE OFICINA JURÍDICA</t>
  </si>
  <si>
    <t xml:space="preserve">Dirigir la defensajudicial y extrajudicial del DADEP y representar a la entidad en los
procesos administrativos, judiciales, arbitrales, acciones constitucionales y litigios
que se adelanten en su contra; o en los que este intervenga como demandante o como
tercero interviniente, coadyuvante o víctima, en coordinación con las dependencias
internas y/o las entidades de la administración distrital, cuando corresponda, de
conformidad con la normativa vigente.
Definir y dirigir el plan de acción, los programas, y las estrategias de la dependencia
que se adecúen con las políticas y misión del DADEP. ect Ver Manual Actual </t>
  </si>
  <si>
    <t>JEFE DE OFICINA DE TECNOLOGÍAS DE LA INFORMACIÓN Y LAS COMUNICACIONES</t>
  </si>
  <si>
    <t xml:space="preserve">Diseñar, formular y ejecutar la gestión de las TICS a través de la implementación,
ejecución, seguimiento y divulgación del Plan Estratégico de Tecnologías de
Información y Comunicaciones (PETI), conforme con los lineamientos de la
estrategia institucional.
Establecer y socializar el portafolio de servicios de tecnología y sistemas de
información que presta la defensoría del espacio público y establecer los acuerdos de
niveles de servicio (ANS) con los diferentes tipos de usuario externos e internos.
Desarrollar las políticas, metodologías y procedimientos que garanticen la buena
administración y uso de los recursos informáticos, conforme con la normatividad
vigente en materia.
Implementar las metodologías y procedimientos necesarios para el desarrollo,
instalación, administración, seguridad y uso de la infraestructura tecnológica de la
entidad tanto en hardware como en software, conforme con la normatividad vigente
en la materia.
Gestionar y controlar que el software utilizado por las diferentes dependencias del
Departamento esté debidamente instalado bajo parámetros y procedimientos legales
de adquisición en cuanto a licencias, permisos y patentes.
Administrar las bases de datos del DADEP y coordinar el mantenimiento y optimizacián de estas.
Administrar los servicios de red, datos, aplicación y tecnologías existentes en el DADEP, de acuerdo con los programas y normas técnicas existentes. ect  ( Manual actual ) </t>
  </si>
  <si>
    <t>JEFE OFICINA ASESORA DE PLANEACIÓN</t>
  </si>
  <si>
    <t xml:space="preserve">Verificación y mejoramiento continuo </t>
  </si>
  <si>
    <t>Asesorar a la Dirección y demás dependencias del DADEP en la formulación,
seguimiento y evaluación de políticas, estrategias, planes, programas y proyectos,
orientados al cumplimiento de los objetivos institucionales articulados con el Plan
Distrital de Desarrollo, conforme con los lineamientos del Departamento y la
normatividad vigente.
Asesorar a las dependencias de la entidad en la preparación y consolidación del
anteproyecto de presupuesto de inversión en todas sus etapas y su presentación ante
las entidades competentes, así como la viabilidad de las modificaciones
presupuestales de los proyectos de inversión a las que haya lugar.
Asesorar a las dependencias del DADEP en la formulación de los proyectos de
inversión, de conformidad con los lineamientos del Plan Distrital de Desarrollo y
gestionar su inclusión en los bancos de proyectos del orden nacional y distrital,
conforme con los lineamientos del Departamento.
Coordinar y asesorar a las demás dependencias en el diseño, elaboración,
actualización y seguimiento de los indicadores de gestión, procedimientos y
documentos asociados a los procesos, así como en la identificación y monitoreo de
los riesgos institucionales y en el diseño de controles y planes de mitigación de
manera oportuna.
Apoyar la realización de los estudios que se dirijan a actualizar o adecuar la estructura
organizacional del Departamento.
Asesorar y coordinar la implementación, sostenibilidad y mejora continua de los
sistemas de gestión y desempeño institucional en la entidad, aplicando herramientas
de gestión existentes de acuerdo con la normatividad vigente.
Expedir las respuestas y/o conceptos y/o informes relacionados con temas de su
competencia, de conformidad con la normatividad vigente en la materia. etc</t>
  </si>
  <si>
    <t xml:space="preserve">Direccionamiento estratégico </t>
  </si>
  <si>
    <t xml:space="preserve">Asesorar a la Dirección en el diseño de estrategias y campañas de comunicación del
Departamento Administrativo de la Defensoría del Espacio Público en atención al
cumplimento de su misionalidad y el desarrollo de los compromisos institucionales
definidos en el Plan Distrital de Desarrollo.
Asesorar y coordinar con las dependencias del DADEP el manejo efectivo de la
información destinada a los medios de comunicación y a la opinión pública, y
elaborar los textos y demás documentos requeridos para este fin, de manera oportuna
y confiable.
Asesorar el desarrollo de piezas, acciones de comunicación, difusión efectiva de
información y en el uso adecuado de la imagen de la entidad, de acuerdo con la
realidad institucional y los lineamientos impartidos por la administración distrital.
Coordinar la comunicación al interior del Departamento, mediante la difusión
permanente, oportuna y clara de información de interés institucional, y el desarrollo
de estrategias de comunicación que permitan posicionar temas esenciales
relacionados con los objetivos de la Entidad.
Asesorar a las dependencias del Departamento Administrativo de la Defensoría del
Espacio Público en materia de comunicaciones y difusión de su gestión, la ejecución ect ( Manual de funciones actual  ) </t>
  </si>
  <si>
    <t xml:space="preserve">Diseñar, formular y ejecutar políticas, planes, programas y proyectos relacionados
con la gestión de los bienes fiscales y de uso público, para la administración, defensa,
recuperación y sostenibilidad del patrimonio inmobiliario distrital, de acuerdo con los
lineamientos de la entidad y la normatividad vigente.
Asesorar en el diseño e implementación de campañas, programas y proyectos de
cultura ciudadana y la promoción de los instrumentos de administración y
sostenibilidad del espacio público, de conformidad con la normativa vigente y los
lineamientos de la entidad.
Orientar a la ciudadanía en asuntos relacionados con la gestión del espacio público,
con los parámetros técnicos y normativos requeridos.
Gestionar las acciones necesarias para administrar los bienes fiscales y de uso público
de propiedad del Distrito a cargo de la entidad, directamente o a través de terceros,
de acuerdo con los lineamientos estipulados por el DADEP y con la normatividad
vigente.
Asesorar a las autoridades locales en la recuperación defensa y sostenibilidad del
espacio público, de acuerdo con la norma vigente y los lineamientos impartidos por
el DADEP.
Coordinar la defensa y recuperación del espacio público, mediante acciones
preventivas y persuasivas, conforme con la normatividad vigente.
Participar en las actuaciones administrativas y policivas a que haya lugar, con el fin
de lograr la recuperación del espacio público, conforme con la norma vigente.
Ejercer las acciones y diligencias relacionadas con los procesos de restitución que se
adelantan mediante querellas policivas y que resulten necesarias para la debida
representación de la entidad en dichos procesos administrativos, conforme con la
norma y lineamientos vigentes. </t>
  </si>
  <si>
    <t>Diseñar, fomular y ejecutar planes, programas y proyectos para la gestión integral
de la administración de los recursos humanos, fisicos, financieros y de gestión
documental del Departamento, de acuerdo con los lineamientos de la entidad y la
normativa vigente.
Orientar, dirigir, y controlar las políticas y programas de administración de personal,
entre ellos los relacionados con el bienestar de los funcionarios públicos del DADEP,
la gestión de los procesos de selección de personal, registro en carrera administrativa,
capacitación, incentivos y desarrollo del talento humano en la entidad, conforme con
la norma vigente en la materia.
Dirigir y controlar la administración de los recursos financieros de acuerdo con los
lineamientos expedidos por la Secretaría de Hacienda Distrital, con el fin de atender
las necesidades y obligaciones económicas del Departamento, para su óptimo
funcionamiento,
Coordinar la elaboración y consolidación del anteproyecto de presupuesto de
funcionamiento de la entidad, las solicitudes de adición y traslado presupuestal y el
Programa Anual de Caja -PAC-, con oportunidad y calidad.
Dirigir y hacer seguimiento del proceso contable del Departamento, conforme con la
normativa vigente.</t>
  </si>
  <si>
    <t>Inventario General de Espacio Público y Bienes Fiscales</t>
  </si>
  <si>
    <t xml:space="preserve">Asesorar a la Dirección en la formulación de las políticas, planes y programas
relacionados con el saneamiento, titulación, infoniación y certificación de la
propiedad inmobiliaria distrital, de conformidad con la normatividad vigente.
Implementar las políticas, programas y normativas relacionadas con la recepción,
incorporación, saneamiento, titulación, certificación, análisis, estudio, divulgación, e
información del inventario general del espacio público y bienes fiscales del Distrito
Capital. ect ( Manual de Funciones) </t>
  </si>
  <si>
    <t xml:space="preserve">VISITAS DOMICILIARIAS, RECOMENDACIONES PARA EL CONTROL DEL EXCESO O DEFICIENCIAS EN LA ILUMINACIÓN DEL PUESTO DE TRABAJO </t>
  </si>
  <si>
    <t xml:space="preserve">VISITAS DOMICILIARIAS, RECOMENDACIONES PARA LA GRADUACIÓN DEL BRILLO DE LAS PANTALLAS, USO DE MONITORES CON FILTRO DE PROTECCIÓN SI HAY NECESIDAD. </t>
  </si>
  <si>
    <t>VISITAS DOMICILIARIAS CON INSPECCIONES  A PUESTOS DE TRABAJO EN CASA</t>
  </si>
  <si>
    <t>VISITAS DOMICILIARIAS</t>
  </si>
  <si>
    <t>VERIFICAR EL CUMPLIMIENTO DE LAS CONDICIONES LUMÍNICAS PARA EL DESARROLLO DE SUS FUNCIONES, PAUSAS ACTIVAS VISUALES, EXAMENES VISUALES Y SUS RESPECTIVOS CONTROLES</t>
  </si>
  <si>
    <t>VERIFICAR EL CUMPLIMIENTO DE LAS CONDICIONES PARA EL DESARROLLO DE SUS FUNCIONES, PAUSAS ACTIVAS VISUALES, EXAMENES VISUALES Y SUS RESPECTIVOS CONTROLES</t>
  </si>
  <si>
    <t>VERIFICAR EL CUMPLIMIENTO DE LAS CONDICIONES POSTURALES Y ERGONÓMICAS  PARA EL DESARROLLO DE SUS FUNCIONES, SUGERENCIAS PARA ADECUACIÓN DEL PUESTO DE TRABAJO, ACORDE A INDICACIONES DEL LIBRO BLANCO.</t>
  </si>
  <si>
    <t>VERIFICAR EL CUMPLIMIENTO DE LAS CONDICIONES AUDITIVASPARA EL DESARROLLO DE SUS FUNCIONES.</t>
  </si>
  <si>
    <t>VERIFICAR EL CUMPLIMIENTO DE LAS CONDICIONES PSICOSOCIALES PARA EL DESARROLLO DE SUS FUNCIONES, POLÍTICA DE DESCONEXIÓN LABORAL,
CUMPLIMIENTO DE JORNADA LABORAL</t>
  </si>
  <si>
    <t>VERIFICAR EL CUMPLIMIENTO DE LAS  NORMAS DE SEGURIDAD, SEÑALIZACIÓN PREVENTIVA, INSPECCIÓN DE PUESTOS DE TRABAJO Y ÁREAS.</t>
  </si>
  <si>
    <t>VERIFICAR EL CUMPLIMIENTO DE LOS PROCEDIMIENTO DE ACTOS Y CONDICIONES INSEGURAS</t>
  </si>
  <si>
    <t>USO DE GAFAS A NECESIDAD, CAPACITACIÓN EN FATIGA VISUAL, INCLUSIÓN DE LOS DIFERENTES PROGRAMAS DE PROMOCIÓN Y PREVENCIÓN INSTITUCIONALES</t>
  </si>
  <si>
    <t>USO DE GAFAS A NECESIDAD, CAPACITACIÓN EN FATIGA VISUAL, INCLUSIÓN DE LOS DIFERENTES PROGRAMAS DE PROMOCIÓN Y PREVENCIÓN INSTITUCIONALES.</t>
  </si>
  <si>
    <t>RUTINAS DE PAUSAS ACTIVAS. PERIODOS CORTOS DE DESCANSO PARA REALIZAR CAMBIOS POSTURALES. CAPACITACIONES EN HIGIENE POSTURAL. CAPACITACIONES EN ERGONOMÍA FRENTE AL COMPUTADOR. EXAMENES OCUPACIONALES, INCLUSIÓN DE LOS DIFERENTES PROGRAMAS DE PROMOCIÓN Y PREVENCIÓN INSTITUCIONALES.</t>
  </si>
  <si>
    <t>CAPACITACIÓN EN EL USO ADECUADO DE DIADEMAS,
MANEJO DEL VOLUMEN, PERIODOS DE DESCANSO DURANTE LA JORNADA LABORAL, PROMOCIÓN DE LA EJECUCIÓN DE EJERCICIOS RESPIRATORIOS E HIGIENE VOCAL
CUIDADOS AUDITIVOS, USO DE PROTECCIÓN AUDITIVA SI HAY EXPOSICIÓN A RUIDO PERMANENTE, INCLUSIÓN DE LOS DIFERENTES PROGRAMAS DE PROMOCIÓN Y PREVENCIÓN INSTITUCIONALES.</t>
  </si>
  <si>
    <t>PAUSAS ACTIVAS FÍSICAS Y MENTALES, INCLUSIÓN DE LOS DIFERENTES PROGRAMAS DE PROMOCIÓN Y PREVENCIÓN INSTITUCIONALES.</t>
  </si>
  <si>
    <t>DIFUSIÓN EN MANEJO DE HERRAMIENTAS DE ESCRITORIO, REFUERZO DE ACTOS Y CONDICIONES INSEGURAS, INCLUSIÓN DE LOS DIFERENTES PROGRAMAS DE PROMOCIÓN Y PREVENCIÓN INSTITUCIONALES.</t>
  </si>
  <si>
    <t xml:space="preserve"> ACTIVIDADES ENFOCADAS AL AUTOCUIDADO, INCLUSIÓN DE LOS DIFERENTES PROGRAMAS DE PROMOCIÓN Y PREVENCIÓN INSTITUCIONALES.</t>
  </si>
  <si>
    <t>CAPACITACIÓN EN PREVENCIÓN DEL RIESGO ELÉCTRICO, CAPACITACIONES EN PRIMEROS AUXILIOS, INCLUSIÓN DE LOS DIFERENTES PROGRAMAS DE PROMOCIÓN Y PREVENCIÓN INSTITUCIONALES.</t>
  </si>
  <si>
    <t>SUBDIRECCION DE GESTIÓN  INMOBILIARIA Y DEL ESPACIO PUBLICO</t>
  </si>
  <si>
    <t xml:space="preserve">SUBDIRECCION DE GESTIÓN CORPORATIVA </t>
  </si>
  <si>
    <t xml:space="preserve">OFICINA DE TECNOLOGIAS DE LA INFORMACIÓN Y LAS COMUNICACIONES </t>
  </si>
  <si>
    <t xml:space="preserve">OFICINA DE CONTROL INTERNO </t>
  </si>
  <si>
    <t>DESPACHO</t>
  </si>
  <si>
    <t xml:space="preserve">OFICINA ASESORA DE PLANEACION </t>
  </si>
  <si>
    <t xml:space="preserve">OFICINA DE CONTROL DISCIPLINARIO INTERNO </t>
  </si>
  <si>
    <t xml:space="preserve">OFICINA ASESORA DE COMUNICACIONES </t>
  </si>
  <si>
    <t>DEPENDENCIAS PISO 15 -16</t>
  </si>
  <si>
    <t xml:space="preserve">ASESOR ( A ) </t>
  </si>
  <si>
    <t xml:space="preserve">PROFESIONAL UNIVERSITARIO TALENTO HUMANO, ATENCION AL CUIDADANO, RECURSOS FISICOS, CONTABILIDAD, PRESUPUESTO, GESTION DOCUMENTAL, CONTROL INTERNO DISCIPLINARIO, PROCESOS JUDICIALES, CONTRATACION, PLANEACION, CONTROL INTERNO ,REGISTRO INMOBILIARIO  SISTEMAS Y PROFESIONALES DE PRESTACION DE SERVICIOS Y DE APOYO A LA GESTIÓN </t>
  </si>
  <si>
    <t>OFICINA DE TECNOLOGÍAS DE LA INFORMACIÓN Y LAS COMUNICACIONES</t>
  </si>
  <si>
    <t>PROCESO DE ATENCION A LA CIUDADANIA CAD VENTANILLA DADEP</t>
  </si>
  <si>
    <t xml:space="preserve">INSTALACIONES DEL DADEP PISO 15, 16 Y VENTANILLA DADEP CAD PISO 1 /CASA DEL ESPACIO PÚBLICO </t>
  </si>
  <si>
    <t>INSTALACIONES DEL DADEP PISO 15, 16 Y, VENTANILLA DADEP CAD PISO 1 Y CASA DEL ESPACIO PÚBLICO</t>
  </si>
  <si>
    <t xml:space="preserve">CONTRATSITAS DE PRESTACIÓN DE SERVICIOS Y APOYO A LA GESTIÓN </t>
  </si>
  <si>
    <t>Organizar y mantener el invetario actualizado de archivo de patrimonio inmobiliario Distrital y Archivo central de la Entidad conforme a la normatividad vigente e instrumentos archivisticos.</t>
  </si>
  <si>
    <t xml:space="preserve">1. Recibir, organizar, controlar,  custodiar y consultar  los documentos e información que permita mantener actualizado el archivo del patrimonio Inmobiliario Distrital y Archivo Central  de la Entidad
2. Aplicar los mecanismos para el manejo de la consulta del archivo por parte de los usuarios internos y externos.
</t>
  </si>
  <si>
    <t>EXPOSICIÓN A CONTACTO CON VIRUS, BACTERIAS, HONGOS,  PICADURAS, FLUIDOS CORPORALES, EXCREMENTOS.</t>
  </si>
  <si>
    <t xml:space="preserve">PISO 15 -16 </t>
  </si>
  <si>
    <t xml:space="preserve">CONTRATO DE PRESTACIÓN DE SERVICIOS Y APOYO A LA GESTIÓN </t>
  </si>
  <si>
    <t>OFICINA JURIDICA</t>
  </si>
  <si>
    <t>PROFESIONAL ESPECIALIZADO ADMINISTRACION  GIEP</t>
  </si>
  <si>
    <t>DEFENSORES SGIEP</t>
  </si>
  <si>
    <t>CIUDAD</t>
  </si>
  <si>
    <t xml:space="preserve">CONTRATISTAS DE PRESTACIÓN DE SERVICIOS Y APOYO A LA GESTIÓN </t>
  </si>
  <si>
    <t>PROFESIONAL ESPECIALIZADO DEFENSA SGIEP</t>
  </si>
  <si>
    <t xml:space="preserve">DEFENSA Y ADMINISTARCIÓN DEL PATRIMONIO INMOBILIARIO DISTRITAL </t>
  </si>
  <si>
    <t>Piso 15 -16 -CIUDAD</t>
  </si>
  <si>
    <t>Soporte</t>
  </si>
  <si>
    <t xml:space="preserve">Piso 15 -16 - CAD 1 Piso Ventanilla </t>
  </si>
  <si>
    <t>SUBDIRECTOR ( A)  DE  GESTIÓN CORPORATIVA</t>
  </si>
  <si>
    <t xml:space="preserve">Verificación y Mejora </t>
  </si>
  <si>
    <t xml:space="preserve">PROFESIONAL  ESPECIALIZADO DEFENSA </t>
  </si>
  <si>
    <t xml:space="preserve">Trabajo en casa, perfil teletrabajable, aplica manual de funciones 
propias de su cargo, que pueden ser realizadas en modalidad de Teletrabajo, utilizando tecnologías de la información como Internet.
</t>
  </si>
  <si>
    <t xml:space="preserve">PROFESIONAL  ESPECIALIZADO SEGUNDA INSTANCIA </t>
  </si>
  <si>
    <t>PROFESIONAL UNIVERSITARIO DE RECURSOS FISICOS, PROCESOS JUDICIALES, PRESUPUESTO,   SANEAMIENTO</t>
  </si>
  <si>
    <t>Labores acordadas con la entidad, acordes a su perfil de cargo   ( Manual de Funciones ) 
que pueden realizar desde casa</t>
  </si>
  <si>
    <t xml:space="preserve">TRABAJO EN CASA O TELETRABAJO </t>
  </si>
  <si>
    <t>ATENCION VENTANILLA RADICACIÓN -MODULO DE ATENCIÓN A LA CIUDADANIA DADEP PISO 1 -CAD</t>
  </si>
  <si>
    <t xml:space="preserve">1. Recepcionar quejas, reclamos, sugerencias y solicitudes de información, por cualquiera de los canales de recepción.
2. Realizar seguimiento, control y llevar registro de las quejas, denuncias y reclamos que le formulen al Departamento, realizando los requerimientos que sean necesarios para garantizar el cumplimiento de las normas que regulan la materia y el respeto de los derechos que sobre el particular le asiste a los ciudadanos.
3. Brindar atención óptima al ciudadano proporcionando información oportuna, dentro de los términos de amabilidad, confiabilidad y respeto, a través de las oficinas ya constituidas en las diversas entidades del distrito, como de recepción de quejas y reclamos.
4. Recepción virtual y presencial de comunicaciones oficiales.
</t>
  </si>
  <si>
    <t xml:space="preserve">PROFESIONAL UNIVERSITARIO -CONTRATISTAS DE PRESTACION DE SERVICIOS PROFESIONALES Y APOYO A LA GESTION </t>
  </si>
  <si>
    <t xml:space="preserve">1. Apoyar en el seguimiento operativo de las actividades que contribuyan al control del trámite del sistema de soluciones de quejas y reclamos de los derechos de petición, acciones judiciales y demás documentos radicados en la entidad que requieran un trámite y respuesta al interesado.
</t>
  </si>
  <si>
    <t xml:space="preserve">Actividades de almacén, actividades de atención al ciudadano y otros de acuerdo con el manual de funciones y las obligaciones contractuales </t>
  </si>
  <si>
    <t>Actualización 14-08-2023</t>
  </si>
  <si>
    <t>DIRECCION DE LA ENTIDAD /CIUDAD</t>
  </si>
  <si>
    <t>LABORES ADMINISTRATIVAS -CAMPO EN LA AV  CL 32 16-07</t>
  </si>
  <si>
    <t xml:space="preserve">Realizar las actividades  necesarias relacionadas con la escuela del Espació Público, observatorio y laboratorio del espacio público </t>
  </si>
  <si>
    <t>Acuerdo 470 de 2011
Decreto 663 de 2011
Resolucion 395 de 2012
Resolución 092 de 2014
NTC 5926-1 y 5926-2</t>
  </si>
  <si>
    <t>RESOLUCIÓN 181294 
RESOLUCIÓN 180498 
RESOLUCIÓN 200498
RESOLUCIÓN 2550 DE 2020
RESOLUCIÓN 40031 DE 2021
RESOLUCIÓN 5018 DE 2019
RESOLUCIÓN 90708 DE 2013
DECRETO 1073 DE 2015
Anexo General del RETIE 2013
Manual del contratista Permisos de trabajo Eléctricos 
ATS para trabajos eléctricos</t>
  </si>
  <si>
    <t>Las  establecidas en los contratos de prestacion de servicios profesionales y apoyo a la gestion de cada uno de los contratitas y se aplica el manual de funciones para el servidor público.</t>
  </si>
  <si>
    <t>PROFESIONAL ESPECIALIZADO RECEPCION DE PREDIOS SRI</t>
  </si>
  <si>
    <t>1.Diseñar, fomular y ejecutar planes, programas y proyectos para la gestión integral de la administración de los recursos humanos, fisicos, financieros y de gestión documental del Departamento, de acuerdo con los lineamientos de la entidad y la normativa vigente.
2.Orientar, dirigir, y controlar las políticas y programas de administración de personal, entre ellos los relacionados con el bienestar de los funcionarios públicos del DADEP, la gestión de los procesos de selección de personal, registro en carrera administrativa, capacitación, incentivos y desarrollo del talento humano en la entidad, conforme con la norma vigente en la materia.
3.Dirigir y controlar la administración de los recursos financieros de acuerdo con los lineamientos expedidos por la Secretaría de Hacienda Distrital, con el fin de atender las necesidades y obligaciones económicas del Departamento, para su óptimo funcionamiento,
4.Coordinar la elaboración y consolidación del anteproyecto de presupuesto de
funcionamiento de la entidad, las solicitudes de adición y traslado presupuestal y el Programa Anual de Caja -PAC-, con oportunidad y calidad.
5.Dirigir y hacer seguimiento del proceso contable del Departamento, conforme con la normativa vigente.
6.Orientar, dirigir, y controlar las políticas y programas de administración de recursos físicos, entre ellos los relacionados con seguros que amparan los bienes muebles del Departamento, la adquisición, conservación, mantenimiento y dotación de la infraestructura fisica de la entidad; la prestación oportuna de los servicios de vigilancia y scguridad, asco y cafetería, el mantenimiento locativo, servicios públicos, parque automotor, inventarios de bienes muebles, los elementos de consumo y demás que se requieran para el adecuado funcionamiento de la entidad, conforme con la norma vigente en la materia.
7. Administrar y vigilar la recepción, trámite y resolución oportuna de las peticiones, quejas, reclamos, sugerencias y soluciones que los ciudadanos y funcionarios formulen en relación con el cumplimiento de la misión de la entidad, en los términos que la ley señale.
8. Orientar, dirigir, y controlar las políticas y programas de administración del archivo de gestión documental y correspondencia del Departamento, con la oportunidad y confiabilidad requerida, conforme con la normativa vigente.
9. Participar en la elaboración del plan de compras de la entidad y contratación de su competencia y verificar la ejecución de las áreas responsables.
10. Dirigir y controlar los procesos de elaboración y pago de nómina general y órdenes de pago de funcionarios y contratistas del Departamento, con el fin de realizar el pago de salarios, prestaciones sociales parafiscales y honorarios con la oportunidad requerida,
11. Diseñar, implementar y sostener el subsistema de gestión ambiental de conformidad
con los lineamientos establecidos por el Departamento y las entidades que regulan la materia.
12. Expedir las respuestas y/o conceptos relacionados con temas de su competencia de conformidad con la normativa vigente.
13. Fomentar en los funcionarios la cultura de autocontrol y cumplimiento de las
disposiciones del Sistema de Gestión.
14. Las demás funciones que le sean asignadas y correspondan a la naturaleza de la
dependencia.</t>
  </si>
  <si>
    <t>1.Dirigir la defensa judicial y extrajudicial del DADEP y representar a la entidad en los procesos administrativos, judiciales, arbitrales, acciones constitucionales y litigios que se adelanten en su contra; o en los que este intervenga como demandante o como tercero interviniente, coadyuvante o víctima, en coordinación con las dependencias internas y/o las entidades de la administración distrital, cuando corresponda, de conformidad con la normativa vigente.
2.Definir y dirigir el plan de acción, los programas, y las estrategias de la dependencia que se adecúen con las políticas y misión del DADEP. 
3.Asesorar a la Dirección y demás dependencias en la aplicación de normas e
instrumentos jurídicos necesarios para el cabal desempeño de las funciones de la
entidad.
4.Generar las herramientas necesarias, tales como proformas, formatos, manuales o instructivos relacionados con los temas de su competencia, para garantizar que las dependencias actúen confonTie con la normativa vigente.
5.Dirigir la elaboración, revisión y/o aprobación jurídica de los proyectos de acuerdos, directivas, circulares, decretos, y demás actos jurídicos que deba expedir, celebrar, proponer el DADEP y que sean sometidos a su consideración, conforme con la normatividad vigente.
6.Emitir, implementar y verificar el cumplimiento de las directrices unificadoras de doctrina institucional conforme con los lineamientos establecidos en el DADEP.
7.Tramitar y dar respuesta a los requerimientos de los entes de control y peticiones de la ciudadanía en general en asuntos de su competencia y que de acuerdo con las funciones de la entidad se deba intervenir en las mismas de manera oportuna y conforme con la normativa vigente.
8. Dirigir el proceso de las notificaciones, publicaciones y comunicaciones de los actos administrativos que profiera la entidad, según las competencias y conforme con la normativa vigente.
9.Dirigir, coordinar y participar en las investigaciones y estudios jurídicos asignados a la Dirección.
10.Coordinar el desarrollo de sus actividades con la Secretaría General de la Alcaldía Mayor de Bogotá, la Secretaría Jurídica Distrital y las oficinas jurídicas de las entidades distritales, sobre la base del principio de la unidad de criterio de la
administración pública y la seguridad jurídica.
11. Dirigir, coordinar, controlar y evaluar el proceso de contratación del DADEP en todas sus etapas, según lo establecido por la ley y demás normas concordantes.
12.Proyectar, elaborar, revisar y aprobar los actos administrativos, contractuales,
modificaciones y/o liquidaciones de contrato que se generen dentro de las etapas
precontractual, contractual y pos contractual, de conformidad con los insumos
suministrados por las áreas ejecutoras, de acuerdo con la normatividad vigente.
13.Instruir el proceso administrativo de incumplimiento contractual y proferir los actos administrativos que decidan dichos procesos, conforme con la normatividad vigente. 
14.Instruir el proceso administrativo de declaratoria de siniestros y afectación de pólizas y proferir los actos administrativos que decidan dichos procesos conforme con la normativa vigente.
15.Revisar y aprobar las garantías constituidas para amparar los riesgos de los contratos suscritos por la entidad, confonrie con la normativa vigente.
16. Dirigir en coordinación con las demás oficinas la elaboración del Plan Anual de
Adquisiciones de la entidad.
17.Mantener debidamente alimentados y actualizados los sistemas de información que adopte la entidad y los dispuestos por el gobierno distrital y nacional, para el manejo y control de los asuntos de competencia de la Oficina.
18.Adelantar la etapa de juzgamiento en primera instancia de los procesos disciplinarios contra los/las servidores/as y ex servidores/as del DADEP, de conformidad con el Código General Disciplinario o aquella norma que lo modifique o sustituya y las demás disposiciones vigentes sobre la materia.
19.Surtir el proceso de notificación y/o comunicación y organización documental de los expedientes disciplinarios en la etapa de juzgamiento en los términos y forma establecida en la normatividad disciplinaria vigente.
20.Mantener actualizada la información de los procesos disciplinarios del DADEP, en el Sistema de Información Disciplinaria Distrital o el que haga sus veces con las pautas señaladas por la Dirección Distrital de Asuntos Disciplinarios de la Secretaría Jurídica Distrital.
21.Sustanciar los fallos de segunda instancia interpuestos contra los procesos policivos, respecto de los comportamientos contrarios al cuidado e integridad del espacio público, de conformidad con la normativa vigente.
22.Sustanciar los fallos de segunda instancia interpuestos contra los procesos policivos, respecto de los comportamientos contrarios a la integridad urbanística en lo referente al parcelamiento, urbanización, demolición, intervención o construcción en bienes de uso público y terrenos afectados al espacio público de conformidad con la normativa vigente.
23.Expedir conceptos y absolver consultas en materia jurídica que le formulen las
distintas dependencias del DADEP, entes de control y la ciudadanía en general, que tengan relación con los asuntos de competencia de la oficina, de manera oportuna y confiable.</t>
  </si>
  <si>
    <r>
      <rPr>
        <sz val="11"/>
        <rFont val="Trebuchet MS"/>
        <family val="2"/>
      </rPr>
      <t>PROCESO</t>
    </r>
    <r>
      <rPr>
        <b/>
        <sz val="11"/>
        <rFont val="Trebuchet MS"/>
        <family val="2"/>
      </rPr>
      <t>: GESTIÓN DEL TALENTO HUMANO</t>
    </r>
  </si>
  <si>
    <r>
      <rPr>
        <sz val="11"/>
        <rFont val="Trebuchet MS"/>
        <family val="2"/>
      </rPr>
      <t>PROCEDIMIENTO Y/O DOCUMENTO</t>
    </r>
    <r>
      <rPr>
        <b/>
        <sz val="11"/>
        <rFont val="Trebuchet MS"/>
        <family val="2"/>
      </rPr>
      <t>: MATRIZ DE IDENTIFICACION DE PELIGROS, EVALUACION, VALORACION DE RIESGOS Y DETERMINACION DE CONTROLES</t>
    </r>
  </si>
  <si>
    <t>PROCEDIMIENTO Y/O DOCUMENTO : MATRIZ DE IDENTIFICACION DE PELIGROS, EVALUACION, VALORACION DE RIESGOS Y DETERMINACION DE CONTROLES</t>
  </si>
  <si>
    <t>PROCEDIMIENTO Y/O DOCUMENTO: MATRIZ DE IDENTIFICACION DE PELIGROS, EVALUACION, VALORACION DE RIESGOS Y DETERMINACION DE CONTROLES</t>
  </si>
  <si>
    <r>
      <rPr>
        <sz val="11"/>
        <rFont val="Trebuchet MS"/>
        <family val="2"/>
      </rPr>
      <t>PROCEDIMIENTO Y/O DOCUMENTO</t>
    </r>
    <r>
      <rPr>
        <b/>
        <sz val="11"/>
        <rFont val="Trebuchet MS"/>
        <family val="2"/>
      </rPr>
      <t xml:space="preserve">  : MATRIZ DE IDENTIFICACION DE PELIGROS, EVALUACION, VALORACION DE RIESGOS Y DETERMINACION DE CONTROLES</t>
    </r>
  </si>
  <si>
    <r>
      <rPr>
        <sz val="11"/>
        <rFont val="Museo Sans Condensed"/>
      </rPr>
      <t>PROCESO</t>
    </r>
    <r>
      <rPr>
        <b/>
        <sz val="11"/>
        <rFont val="Museo Sans Condensed"/>
      </rPr>
      <t>: GESTIÓN DEL TALENTO HUMANO</t>
    </r>
  </si>
  <si>
    <r>
      <rPr>
        <sz val="11"/>
        <rFont val="Museo Sans Condensed"/>
      </rPr>
      <t>PROCEDIMIENTO Y/O DOCUMENTO</t>
    </r>
    <r>
      <rPr>
        <b/>
        <sz val="11"/>
        <rFont val="Museo Sans Condensed"/>
      </rPr>
      <t>: MATRIZ DE IDENTIFICACION DE PELIGROS, EVALUACION, VALORACION DE RIESGOS Y DETERMINACION DE CONTROLES</t>
    </r>
  </si>
  <si>
    <r>
      <rPr>
        <sz val="9"/>
        <rFont val="Museo Sans Condensed"/>
      </rPr>
      <t>PROCESO</t>
    </r>
    <r>
      <rPr>
        <b/>
        <sz val="9"/>
        <rFont val="Museo Sans Condensed"/>
      </rPr>
      <t>: GESTIÓN DEL TALENTO HUMANO</t>
    </r>
  </si>
  <si>
    <r>
      <rPr>
        <sz val="9"/>
        <rFont val="Museo Sans Condensed"/>
      </rPr>
      <t>PROCEDIMIENTO Y/O DOCUMENTO</t>
    </r>
    <r>
      <rPr>
        <b/>
        <sz val="9"/>
        <rFont val="Museo Sans Condensed"/>
      </rPr>
      <t>: MATRIZ DE IDENTIFICACION DE PELIGROS, EVALUACION, VALORACION DE RIESGOS Y DETERMINACION DE CONTROLES</t>
    </r>
  </si>
  <si>
    <r>
      <rPr>
        <sz val="12"/>
        <rFont val="Museo Sans Condensed"/>
      </rPr>
      <t>PROCESO</t>
    </r>
    <r>
      <rPr>
        <b/>
        <sz val="12"/>
        <rFont val="Museo Sans Condensed"/>
      </rPr>
      <t>: GESTIÓN DEL TALENTO HUMANO</t>
    </r>
  </si>
  <si>
    <r>
      <rPr>
        <sz val="12"/>
        <rFont val="Museo Sans Condensed"/>
      </rPr>
      <t>PROCEDIMIENTO Y/O DOCUMENTO</t>
    </r>
    <r>
      <rPr>
        <b/>
        <sz val="12"/>
        <rFont val="Museo Sans Condensed"/>
      </rPr>
      <t>: MATRIZ DE IDENTIFICACION DE PELIGROS, EVALUACION, VALORACION DE RIESGOS Y DETERMINACION DE CONTROLES</t>
    </r>
  </si>
  <si>
    <r>
      <rPr>
        <sz val="11"/>
        <rFont val="Museo Sans Condensed"/>
      </rPr>
      <t>PROCEDIMIENTO Y/O DOCUMENTO</t>
    </r>
    <r>
      <rPr>
        <b/>
        <sz val="11"/>
        <rFont val="Museo Sans Condensed"/>
      </rPr>
      <t>:: MATRIZ DE IDENTIFICACION DE PELIGROS, EVALUACION, VALORACION DE RIESGOS Y DETERMINACION DE CONTROLES</t>
    </r>
  </si>
  <si>
    <r>
      <rPr>
        <sz val="11"/>
        <rFont val="Museo Sans Condensed"/>
      </rPr>
      <t xml:space="preserve">PROCEDIMIENTO Y/O DOCUMENTO: </t>
    </r>
    <r>
      <rPr>
        <b/>
        <sz val="11"/>
        <rFont val="Museo Sans Condensed"/>
      </rPr>
      <t>MATRIZ DE IDENTIFICACION DE PELIGROS, EVALUACION, VALORACION DE RIESGOS Y DETERMINACION DE CONTROLES</t>
    </r>
  </si>
  <si>
    <r>
      <rPr>
        <sz val="11"/>
        <rFont val="Museo Sans Condensed"/>
      </rPr>
      <t xml:space="preserve">PROCEDIMIENTO Y/O DOCUMENTO </t>
    </r>
    <r>
      <rPr>
        <b/>
        <sz val="11"/>
        <rFont val="Museo Sans Condensed"/>
      </rPr>
      <t>: MATRIZ DE IDENTIFICACION DE PELIGROS, EVALUACION, VALORACION DE RIESGOS Y DETERMINACION DE CONTROLES</t>
    </r>
  </si>
  <si>
    <r>
      <rPr>
        <sz val="11"/>
        <rFont val="Museo Sans Condensed"/>
      </rPr>
      <t xml:space="preserve">PROCEDIMIENTO Y/O DOCUMENTO </t>
    </r>
    <r>
      <rPr>
        <b/>
        <sz val="11"/>
        <rFont val="Museo Sans Condensed"/>
      </rPr>
      <t xml:space="preserve"> : MATRIZ DE IDENTIFICACION DE PELIGROS, EVALUACION, VALORACION DE RIESGOS Y DETERMINACION DE CONTROLES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</si>
</sst>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x14ac:knownFonts="1">
    <font>
      <sz val="10"/>
      <name val="Arial"/>
    </font>
    <font>
      <sz val="11"/>
      <color theme="1"/>
      <name val="Calibri"/>
      <family val="2"/>
      <scheme val="minor"/>
    </font>
    <font>
      <sz val="11"/>
      <color theme="1"/>
      <name val="Calibri"/>
      <family val="2"/>
      <scheme val="minor"/>
    </font>
    <font>
      <sz val="10"/>
      <name val="Arial"/>
      <family val="2"/>
    </font>
    <font>
      <b/>
      <sz val="16"/>
      <name val="Trebuchet MS"/>
      <family val="2"/>
    </font>
    <font>
      <b/>
      <sz val="9"/>
      <name val="Trebuchet MS"/>
      <family val="2"/>
    </font>
    <font>
      <sz val="12"/>
      <name val="Trebuchet MS"/>
      <family val="2"/>
    </font>
    <font>
      <b/>
      <sz val="10"/>
      <name val="Trebuchet MS"/>
      <family val="2"/>
    </font>
    <font>
      <b/>
      <sz val="10"/>
      <color indexed="8"/>
      <name val="Trebuchet MS"/>
      <family val="2"/>
    </font>
    <font>
      <sz val="10"/>
      <color indexed="8"/>
      <name val="Trebuchet MS"/>
      <family val="2"/>
    </font>
    <font>
      <sz val="8"/>
      <color indexed="8"/>
      <name val="Trebuchet MS"/>
      <family val="2"/>
    </font>
    <font>
      <sz val="8"/>
      <name val="Trebuchet MS"/>
      <family val="2"/>
    </font>
    <font>
      <b/>
      <sz val="8"/>
      <name val="Trebuchet MS"/>
      <family val="2"/>
    </font>
    <font>
      <sz val="10"/>
      <name val="Trebuchet MS"/>
      <family val="2"/>
    </font>
    <font>
      <b/>
      <sz val="11"/>
      <name val="Trebuchet MS"/>
      <family val="2"/>
    </font>
    <font>
      <sz val="10"/>
      <name val="Trebuchet MS"/>
      <family val="2"/>
    </font>
    <font>
      <sz val="12"/>
      <name val="Trebuchet MS"/>
      <family val="2"/>
    </font>
    <font>
      <b/>
      <sz val="10"/>
      <color indexed="8"/>
      <name val="Trebuchet MS"/>
      <family val="2"/>
    </font>
    <font>
      <sz val="10"/>
      <color indexed="8"/>
      <name val="Trebuchet MS"/>
      <family val="2"/>
    </font>
    <font>
      <u/>
      <sz val="10"/>
      <color theme="10"/>
      <name val="Arial"/>
      <family val="2"/>
    </font>
    <font>
      <sz val="10"/>
      <color theme="1"/>
      <name val="Trebuchet MS"/>
      <family val="2"/>
    </font>
    <font>
      <sz val="8"/>
      <color rgb="FF000000"/>
      <name val="Arial"/>
      <family val="2"/>
    </font>
    <font>
      <sz val="8"/>
      <name val="Arial"/>
      <family val="2"/>
    </font>
    <font>
      <sz val="8"/>
      <name val="Arial"/>
      <family val="2"/>
    </font>
    <font>
      <u/>
      <sz val="11"/>
      <color theme="10"/>
      <name val="Calibri"/>
      <family val="2"/>
      <scheme val="minor"/>
    </font>
    <font>
      <sz val="8"/>
      <color indexed="8"/>
      <name val="Calibri"/>
      <family val="2"/>
    </font>
    <font>
      <sz val="8"/>
      <name val="Calibri"/>
      <family val="2"/>
    </font>
    <font>
      <sz val="8"/>
      <color rgb="FF000000"/>
      <name val="Calibri"/>
      <family val="2"/>
    </font>
    <font>
      <sz val="10"/>
      <color indexed="8"/>
      <name val="Calibri"/>
      <family val="2"/>
    </font>
    <font>
      <b/>
      <sz val="8"/>
      <name val="Calibri"/>
      <family val="2"/>
    </font>
    <font>
      <sz val="8"/>
      <color theme="1"/>
      <name val="Calibri"/>
      <family val="2"/>
    </font>
    <font>
      <sz val="8"/>
      <color theme="9" tint="-0.249977111117893"/>
      <name val="Calibri"/>
      <family val="2"/>
    </font>
    <font>
      <sz val="8"/>
      <color indexed="8"/>
      <name val="Calibri"/>
      <family val="2"/>
      <scheme val="minor"/>
    </font>
    <font>
      <sz val="8"/>
      <name val="Calibri"/>
      <family val="2"/>
      <scheme val="minor"/>
    </font>
    <font>
      <sz val="8"/>
      <color rgb="FF000000"/>
      <name val="Calibri"/>
      <family val="2"/>
      <scheme val="minor"/>
    </font>
    <font>
      <sz val="10"/>
      <color indexed="8"/>
      <name val="Calibri"/>
      <family val="2"/>
      <scheme val="minor"/>
    </font>
    <font>
      <b/>
      <sz val="8"/>
      <name val="Calibri"/>
      <family val="2"/>
      <scheme val="minor"/>
    </font>
    <font>
      <sz val="8"/>
      <color rgb="FFFF0000"/>
      <name val="Calibri"/>
      <family val="2"/>
      <scheme val="minor"/>
    </font>
    <font>
      <sz val="10"/>
      <name val="Calibri"/>
      <family val="2"/>
      <scheme val="minor"/>
    </font>
    <font>
      <b/>
      <sz val="8"/>
      <color indexed="8"/>
      <name val="Calibri"/>
      <family val="2"/>
      <scheme val="minor"/>
    </font>
    <font>
      <sz val="8"/>
      <color theme="1"/>
      <name val="Calibri"/>
      <family val="2"/>
      <scheme val="minor"/>
    </font>
    <font>
      <sz val="8"/>
      <color theme="9" tint="-0.249977111117893"/>
      <name val="Calibri"/>
      <family val="2"/>
      <scheme val="minor"/>
    </font>
    <font>
      <i/>
      <sz val="10"/>
      <name val="Arial"/>
      <family val="2"/>
    </font>
    <font>
      <sz val="11"/>
      <name val="Trebuchet MS"/>
      <family val="2"/>
    </font>
    <font>
      <sz val="10"/>
      <color theme="1"/>
      <name val="Museo Sans 300"/>
      <family val="3"/>
    </font>
    <font>
      <sz val="10"/>
      <name val="Museo Sans 300"/>
      <family val="3"/>
    </font>
    <font>
      <sz val="10"/>
      <name val="Museo Sans Condensed"/>
    </font>
    <font>
      <sz val="9"/>
      <color theme="1"/>
      <name val="Museo Sans 300"/>
      <family val="3"/>
    </font>
    <font>
      <sz val="9"/>
      <name val="Museo Sans 300"/>
      <family val="3"/>
    </font>
    <font>
      <b/>
      <sz val="11"/>
      <name val="Museo Sans Condensed"/>
    </font>
    <font>
      <sz val="11"/>
      <name val="Museo Sans Condensed"/>
    </font>
    <font>
      <b/>
      <sz val="16"/>
      <name val="Museo Sans Condensed"/>
    </font>
    <font>
      <b/>
      <sz val="9"/>
      <name val="Museo Sans Condensed"/>
    </font>
    <font>
      <b/>
      <sz val="10"/>
      <name val="Museo Sans Condensed"/>
    </font>
    <font>
      <sz val="9"/>
      <name val="Museo Sans Condensed"/>
    </font>
    <font>
      <b/>
      <sz val="12"/>
      <name val="Museo Sans Condensed"/>
    </font>
    <font>
      <sz val="12"/>
      <name val="Museo Sans Condensed"/>
    </font>
    <font>
      <b/>
      <sz val="10"/>
      <color indexed="8"/>
      <name val="Museo Sans Condensed"/>
    </font>
    <font>
      <b/>
      <sz val="9"/>
      <color indexed="8"/>
      <name val="Museo Sans Condensed"/>
    </font>
    <font>
      <b/>
      <i/>
      <sz val="10"/>
      <name val="Museo Sans 300"/>
      <family val="3"/>
    </font>
    <font>
      <u/>
      <sz val="10"/>
      <name val="Museo Sans 300"/>
      <family val="3"/>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F7B327"/>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s>
  <cellStyleXfs count="9">
    <xf numFmtId="0" fontId="0" fillId="0" borderId="0"/>
    <xf numFmtId="0" fontId="19" fillId="0" borderId="0" applyNumberForma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xf numFmtId="0" fontId="24" fillId="0" borderId="0" applyNumberFormat="0" applyFill="0" applyBorder="0" applyAlignment="0" applyProtection="0"/>
  </cellStyleXfs>
  <cellXfs count="472">
    <xf numFmtId="0" fontId="0" fillId="0" borderId="0" xfId="0"/>
    <xf numFmtId="0" fontId="6" fillId="2" borderId="0" xfId="0" applyFont="1" applyFill="1"/>
    <xf numFmtId="0" fontId="13" fillId="2" borderId="0" xfId="0" applyFont="1" applyFill="1"/>
    <xf numFmtId="0" fontId="13" fillId="2" borderId="0" xfId="0" applyFont="1" applyFill="1" applyAlignment="1">
      <alignment horizontal="center" vertical="center"/>
    </xf>
    <xf numFmtId="0" fontId="11" fillId="2" borderId="1"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3" fillId="2" borderId="5" xfId="0" applyFont="1" applyFill="1" applyBorder="1"/>
    <xf numFmtId="0" fontId="13" fillId="2" borderId="6" xfId="0" applyFont="1" applyFill="1" applyBorder="1"/>
    <xf numFmtId="0" fontId="13" fillId="2" borderId="6" xfId="0" applyFont="1" applyFill="1" applyBorder="1" applyAlignment="1">
      <alignment horizontal="center" vertical="center"/>
    </xf>
    <xf numFmtId="0" fontId="13" fillId="2" borderId="7" xfId="0" applyFont="1" applyFill="1" applyBorder="1"/>
    <xf numFmtId="0" fontId="13" fillId="2" borderId="8" xfId="0" applyFont="1" applyFill="1" applyBorder="1"/>
    <xf numFmtId="0" fontId="13" fillId="2" borderId="9" xfId="0" applyFont="1" applyFill="1" applyBorder="1"/>
    <xf numFmtId="0" fontId="13" fillId="2" borderId="10" xfId="0" applyFont="1" applyFill="1" applyBorder="1"/>
    <xf numFmtId="0" fontId="13" fillId="2" borderId="11" xfId="0" applyFont="1" applyFill="1" applyBorder="1"/>
    <xf numFmtId="0" fontId="13" fillId="2" borderId="11" xfId="0" applyFont="1" applyFill="1" applyBorder="1" applyAlignment="1">
      <alignment horizontal="center" vertical="center"/>
    </xf>
    <xf numFmtId="0" fontId="13" fillId="2" borderId="12" xfId="0" applyFont="1" applyFill="1" applyBorder="1"/>
    <xf numFmtId="0" fontId="20" fillId="0" borderId="1" xfId="0" applyFont="1" applyBorder="1" applyAlignment="1">
      <alignment vertical="center"/>
    </xf>
    <xf numFmtId="0" fontId="20" fillId="0" borderId="1" xfId="0" applyFont="1" applyBorder="1" applyAlignment="1">
      <alignment vertical="center" wrapText="1"/>
    </xf>
    <xf numFmtId="0" fontId="0" fillId="2" borderId="0" xfId="0" applyFill="1"/>
    <xf numFmtId="0" fontId="0" fillId="2" borderId="0" xfId="0" applyFill="1" applyAlignment="1">
      <alignment wrapText="1"/>
    </xf>
    <xf numFmtId="0" fontId="9" fillId="2" borderId="1" xfId="0" applyFont="1" applyFill="1" applyBorder="1" applyAlignment="1">
      <alignment vertical="center" wrapText="1"/>
    </xf>
    <xf numFmtId="0" fontId="9" fillId="2" borderId="3" xfId="0" applyFont="1" applyFill="1" applyBorder="1" applyAlignment="1">
      <alignment vertical="center" wrapText="1"/>
    </xf>
    <xf numFmtId="0" fontId="9" fillId="2" borderId="1" xfId="0" applyFont="1" applyFill="1" applyBorder="1" applyAlignment="1">
      <alignment horizontal="center" vertical="center" wrapText="1"/>
    </xf>
    <xf numFmtId="0" fontId="6" fillId="2" borderId="15" xfId="0" applyFont="1" applyFill="1" applyBorder="1"/>
    <xf numFmtId="0" fontId="6" fillId="2" borderId="16" xfId="0" applyFont="1" applyFill="1" applyBorder="1"/>
    <xf numFmtId="0" fontId="13" fillId="2" borderId="15" xfId="0" applyFont="1" applyFill="1" applyBorder="1"/>
    <xf numFmtId="0" fontId="13" fillId="2" borderId="16" xfId="0" applyFont="1" applyFill="1" applyBorder="1"/>
    <xf numFmtId="0" fontId="13" fillId="2" borderId="17" xfId="0" applyFont="1" applyFill="1" applyBorder="1"/>
    <xf numFmtId="0" fontId="0" fillId="0" borderId="17" xfId="0" applyBorder="1"/>
    <xf numFmtId="0" fontId="6" fillId="2" borderId="1" xfId="0" applyFont="1" applyFill="1" applyBorder="1"/>
    <xf numFmtId="0" fontId="6" fillId="2" borderId="11" xfId="0" applyFont="1" applyFill="1" applyBorder="1"/>
    <xf numFmtId="0" fontId="9" fillId="2" borderId="20" xfId="0" applyFont="1" applyFill="1" applyBorder="1" applyAlignment="1">
      <alignment horizontal="center" vertical="center" wrapText="1"/>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5" fillId="2" borderId="0" xfId="0" applyFont="1" applyFill="1"/>
    <xf numFmtId="0" fontId="15" fillId="2" borderId="0" xfId="0" applyFont="1" applyFill="1" applyAlignment="1">
      <alignment horizontal="center" vertical="center"/>
    </xf>
    <xf numFmtId="0" fontId="15" fillId="2" borderId="5" xfId="0" applyFont="1" applyFill="1" applyBorder="1"/>
    <xf numFmtId="0" fontId="15" fillId="2" borderId="6" xfId="0" applyFont="1" applyFill="1" applyBorder="1"/>
    <xf numFmtId="0" fontId="15" fillId="2" borderId="6" xfId="0" applyFont="1" applyFill="1" applyBorder="1" applyAlignment="1">
      <alignment horizontal="center" vertical="center"/>
    </xf>
    <xf numFmtId="0" fontId="15" fillId="2" borderId="7" xfId="0" applyFont="1" applyFill="1" applyBorder="1"/>
    <xf numFmtId="0" fontId="15" fillId="2" borderId="8" xfId="0" applyFont="1" applyFill="1" applyBorder="1"/>
    <xf numFmtId="0" fontId="15" fillId="2" borderId="9" xfId="0" applyFont="1" applyFill="1" applyBorder="1"/>
    <xf numFmtId="0" fontId="15" fillId="2" borderId="10" xfId="0" applyFont="1" applyFill="1" applyBorder="1"/>
    <xf numFmtId="0" fontId="15" fillId="2" borderId="11" xfId="0" applyFont="1" applyFill="1" applyBorder="1"/>
    <xf numFmtId="0" fontId="15" fillId="2" borderId="11" xfId="0" applyFont="1" applyFill="1" applyBorder="1" applyAlignment="1">
      <alignment horizontal="center" vertical="center"/>
    </xf>
    <xf numFmtId="0" fontId="15" fillId="2" borderId="12" xfId="0" applyFont="1" applyFill="1" applyBorder="1"/>
    <xf numFmtId="0" fontId="16" fillId="2" borderId="0" xfId="0" applyFont="1" applyFill="1"/>
    <xf numFmtId="0" fontId="18" fillId="2" borderId="1" xfId="0" applyFont="1" applyFill="1" applyBorder="1" applyAlignment="1">
      <alignment vertical="center" wrapText="1"/>
    </xf>
    <xf numFmtId="0" fontId="9" fillId="2" borderId="4" xfId="0" applyFont="1" applyFill="1" applyBorder="1" applyAlignment="1">
      <alignment horizontal="center" vertical="center" wrapText="1"/>
    </xf>
    <xf numFmtId="0" fontId="15" fillId="2" borderId="0" xfId="0" applyFont="1" applyFill="1" applyAlignment="1">
      <alignment wrapText="1"/>
    </xf>
    <xf numFmtId="0" fontId="0" fillId="0" borderId="0" xfId="0" applyAlignment="1">
      <alignment wrapText="1"/>
    </xf>
    <xf numFmtId="0" fontId="13" fillId="2" borderId="0" xfId="0" applyFont="1" applyFill="1" applyAlignment="1">
      <alignment wrapText="1"/>
    </xf>
    <xf numFmtId="0" fontId="13" fillId="2" borderId="1" xfId="0" applyFont="1" applyFill="1" applyBorder="1" applyAlignment="1">
      <alignment horizontal="center" vertical="center" wrapText="1"/>
    </xf>
    <xf numFmtId="0" fontId="3" fillId="0" borderId="0" xfId="0" applyFont="1"/>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8" fillId="2" borderId="1" xfId="0" applyFont="1" applyFill="1" applyBorder="1" applyAlignment="1">
      <alignment horizontal="center" vertical="center" textRotation="90" wrapText="1"/>
    </xf>
    <xf numFmtId="0" fontId="8" fillId="2" borderId="1" xfId="0" applyFont="1" applyFill="1" applyBorder="1" applyAlignment="1">
      <alignment vertical="center" textRotation="90" wrapText="1"/>
    </xf>
    <xf numFmtId="0" fontId="2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21" fillId="2" borderId="1" xfId="0" applyFont="1" applyFill="1" applyBorder="1" applyAlignment="1">
      <alignment horizontal="center" vertical="center" wrapText="1"/>
    </xf>
    <xf numFmtId="0" fontId="16" fillId="2" borderId="1" xfId="0" applyFont="1" applyFill="1" applyBorder="1"/>
    <xf numFmtId="0" fontId="13" fillId="2" borderId="6" xfId="0" applyFont="1" applyFill="1" applyBorder="1" applyAlignment="1">
      <alignment vertical="center"/>
    </xf>
    <xf numFmtId="0" fontId="13" fillId="2" borderId="7" xfId="0" applyFont="1" applyFill="1" applyBorder="1" applyAlignment="1">
      <alignment vertical="center"/>
    </xf>
    <xf numFmtId="0" fontId="13" fillId="2" borderId="0" xfId="0" applyFont="1" applyFill="1" applyAlignment="1">
      <alignment vertical="center"/>
    </xf>
    <xf numFmtId="0" fontId="13" fillId="2" borderId="9" xfId="0" applyFont="1" applyFill="1" applyBorder="1" applyAlignment="1">
      <alignment vertical="center"/>
    </xf>
    <xf numFmtId="0" fontId="13" fillId="2" borderId="11" xfId="0" applyFont="1" applyFill="1" applyBorder="1" applyAlignment="1">
      <alignment vertical="center"/>
    </xf>
    <xf numFmtId="0" fontId="13" fillId="2" borderId="12" xfId="0" applyFont="1" applyFill="1" applyBorder="1" applyAlignment="1">
      <alignment vertical="center"/>
    </xf>
    <xf numFmtId="0" fontId="0" fillId="0" borderId="0" xfId="0" applyAlignment="1">
      <alignment vertical="center"/>
    </xf>
    <xf numFmtId="0" fontId="0" fillId="0" borderId="0" xfId="0" applyAlignment="1">
      <alignment vertical="center" wrapText="1"/>
    </xf>
    <xf numFmtId="0" fontId="8" fillId="2" borderId="3" xfId="0" applyFont="1" applyFill="1" applyBorder="1" applyAlignment="1">
      <alignment horizontal="center" vertical="center" textRotation="90" wrapText="1"/>
    </xf>
    <xf numFmtId="0" fontId="26" fillId="2" borderId="1" xfId="0" applyFont="1" applyFill="1" applyBorder="1" applyAlignment="1">
      <alignment horizontal="center" vertical="center" wrapText="1"/>
    </xf>
    <xf numFmtId="0" fontId="27" fillId="2" borderId="1" xfId="6" applyFont="1" applyFill="1" applyBorder="1" applyAlignment="1">
      <alignment horizontal="center" vertical="center" wrapText="1"/>
    </xf>
    <xf numFmtId="0" fontId="28"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26" fillId="2" borderId="1" xfId="0" applyFont="1" applyFill="1" applyBorder="1" applyAlignment="1" applyProtection="1">
      <alignment horizontal="center" vertical="center" wrapText="1"/>
      <protection locked="0"/>
    </xf>
    <xf numFmtId="0" fontId="29" fillId="2" borderId="1" xfId="0" applyFont="1" applyFill="1" applyBorder="1" applyAlignment="1">
      <alignment horizontal="center" vertical="center" wrapText="1"/>
    </xf>
    <xf numFmtId="0" fontId="26" fillId="2" borderId="1" xfId="0" applyFont="1" applyFill="1" applyBorder="1" applyAlignment="1">
      <alignment horizontal="justify" vertical="center" wrapText="1"/>
    </xf>
    <xf numFmtId="0" fontId="29" fillId="2" borderId="1" xfId="0" applyFont="1" applyFill="1" applyBorder="1" applyAlignment="1">
      <alignment horizontal="center" vertical="center"/>
    </xf>
    <xf numFmtId="0" fontId="25" fillId="2" borderId="1" xfId="0" applyFont="1" applyFill="1" applyBorder="1" applyAlignment="1">
      <alignment horizontal="justify" vertical="center" wrapText="1"/>
    </xf>
    <xf numFmtId="0" fontId="27"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4" fillId="2" borderId="1" xfId="6" applyFont="1" applyFill="1" applyBorder="1" applyAlignment="1">
      <alignment horizontal="center" vertical="center" wrapText="1"/>
    </xf>
    <xf numFmtId="0" fontId="35"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6" fillId="2" borderId="1" xfId="0" applyFont="1" applyFill="1" applyBorder="1" applyAlignment="1">
      <alignment horizontal="center" vertical="center" wrapText="1"/>
    </xf>
    <xf numFmtId="0" fontId="33" fillId="2" borderId="1" xfId="0" applyFont="1" applyFill="1" applyBorder="1" applyAlignment="1">
      <alignment horizontal="justify" vertical="center" wrapText="1"/>
    </xf>
    <xf numFmtId="0" fontId="36" fillId="2" borderId="1" xfId="0" applyFont="1" applyFill="1" applyBorder="1" applyAlignment="1">
      <alignment horizontal="center" vertical="center"/>
    </xf>
    <xf numFmtId="0" fontId="33" fillId="2" borderId="1" xfId="0" applyFont="1" applyFill="1" applyBorder="1" applyAlignment="1">
      <alignment horizontal="left" vertical="center" wrapText="1"/>
    </xf>
    <xf numFmtId="0" fontId="32" fillId="2" borderId="1" xfId="0" applyFont="1" applyFill="1" applyBorder="1" applyAlignment="1">
      <alignment horizontal="justify" vertical="center" wrapText="1"/>
    </xf>
    <xf numFmtId="0" fontId="34" fillId="2" borderId="1" xfId="0" applyFont="1" applyFill="1" applyBorder="1" applyAlignment="1">
      <alignment horizontal="center" vertical="center" wrapText="1"/>
    </xf>
    <xf numFmtId="0" fontId="33" fillId="2" borderId="4" xfId="0" applyFont="1" applyFill="1" applyBorder="1" applyAlignment="1">
      <alignment horizontal="left" vertical="center" wrapText="1"/>
    </xf>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center"/>
    </xf>
    <xf numFmtId="0" fontId="39"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40" fillId="2" borderId="1" xfId="0" applyFont="1" applyFill="1" applyBorder="1" applyAlignment="1">
      <alignment horizontal="center" vertical="center" wrapText="1"/>
    </xf>
    <xf numFmtId="0" fontId="33" fillId="2" borderId="1" xfId="0" applyFont="1" applyFill="1" applyBorder="1" applyAlignment="1" applyProtection="1">
      <alignment horizontal="left" vertical="center" wrapText="1"/>
      <protection locked="0"/>
    </xf>
    <xf numFmtId="0" fontId="33" fillId="2" borderId="14" xfId="0" applyFont="1" applyFill="1" applyBorder="1" applyAlignment="1" applyProtection="1">
      <alignment horizontal="center" vertical="center" wrapText="1"/>
      <protection locked="0"/>
    </xf>
    <xf numFmtId="0" fontId="33" fillId="2" borderId="4" xfId="0" applyFont="1" applyFill="1" applyBorder="1" applyAlignment="1">
      <alignment horizontal="center" vertical="center" wrapText="1"/>
    </xf>
    <xf numFmtId="0" fontId="33" fillId="2" borderId="1" xfId="0" applyFont="1" applyFill="1" applyBorder="1" applyAlignment="1">
      <alignment horizontal="center" vertical="center"/>
    </xf>
    <xf numFmtId="0" fontId="35" fillId="2" borderId="19" xfId="0" applyFont="1" applyFill="1" applyBorder="1" applyAlignment="1">
      <alignment horizontal="center" vertical="center"/>
    </xf>
    <xf numFmtId="0" fontId="32" fillId="2" borderId="19" xfId="0" applyFont="1" applyFill="1" applyBorder="1" applyAlignment="1">
      <alignment horizontal="center" vertical="center"/>
    </xf>
    <xf numFmtId="0" fontId="32" fillId="2" borderId="19"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3" xfId="0" applyFont="1" applyFill="1" applyBorder="1" applyAlignment="1">
      <alignment horizontal="justify" vertical="center" wrapText="1"/>
    </xf>
    <xf numFmtId="0" fontId="32" fillId="2" borderId="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1" xfId="0"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wrapText="1"/>
    </xf>
    <xf numFmtId="0" fontId="8" fillId="2" borderId="3" xfId="0" applyFont="1" applyFill="1" applyBorder="1" applyAlignment="1">
      <alignment vertical="center" textRotation="90" wrapText="1"/>
    </xf>
    <xf numFmtId="0" fontId="34" fillId="2" borderId="4"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8" fillId="2" borderId="13" xfId="0" applyFont="1" applyFill="1" applyBorder="1" applyAlignment="1">
      <alignment horizontal="center" vertical="center" textRotation="90" wrapText="1"/>
    </xf>
    <xf numFmtId="0" fontId="26" fillId="2" borderId="3" xfId="0" applyFont="1" applyFill="1" applyBorder="1" applyAlignment="1">
      <alignment horizontal="center" vertical="center" wrapText="1"/>
    </xf>
    <xf numFmtId="0" fontId="19" fillId="2" borderId="0" xfId="1" applyFill="1" applyBorder="1"/>
    <xf numFmtId="0" fontId="42" fillId="2" borderId="0" xfId="0" applyFont="1" applyFill="1"/>
    <xf numFmtId="0" fontId="6" fillId="2" borderId="0" xfId="0" applyFont="1" applyFill="1" applyAlignment="1">
      <alignment wrapText="1"/>
    </xf>
    <xf numFmtId="0" fontId="9" fillId="2" borderId="2" xfId="0" applyFont="1" applyFill="1" applyBorder="1" applyAlignment="1">
      <alignment vertical="center" wrapText="1"/>
    </xf>
    <xf numFmtId="0" fontId="32" fillId="2" borderId="2" xfId="0" applyFont="1" applyFill="1" applyBorder="1" applyAlignment="1">
      <alignment horizontal="center" vertical="center" wrapText="1"/>
    </xf>
    <xf numFmtId="0" fontId="34" fillId="2" borderId="2" xfId="6" applyFont="1" applyFill="1" applyBorder="1" applyAlignment="1">
      <alignment horizontal="center" vertical="center" wrapText="1"/>
    </xf>
    <xf numFmtId="0" fontId="32" fillId="2" borderId="2" xfId="0" applyFont="1" applyFill="1" applyBorder="1" applyAlignment="1">
      <alignment horizontal="center" vertical="center"/>
    </xf>
    <xf numFmtId="0" fontId="33" fillId="2" borderId="2" xfId="0" applyFont="1" applyFill="1" applyBorder="1" applyAlignment="1" applyProtection="1">
      <alignment horizontal="center" vertical="center" wrapText="1"/>
      <protection locked="0"/>
    </xf>
    <xf numFmtId="0" fontId="36" fillId="2" borderId="2" xfId="0" applyFont="1" applyFill="1" applyBorder="1" applyAlignment="1">
      <alignment horizontal="center" vertical="center" wrapText="1"/>
    </xf>
    <xf numFmtId="0" fontId="33" fillId="2" borderId="2" xfId="0" applyFont="1" applyFill="1" applyBorder="1" applyAlignment="1">
      <alignment horizontal="justify" vertical="center" wrapText="1"/>
    </xf>
    <xf numFmtId="0" fontId="36" fillId="2" borderId="2" xfId="0" applyFont="1" applyFill="1" applyBorder="1" applyAlignment="1">
      <alignment horizontal="center" vertical="center"/>
    </xf>
    <xf numFmtId="0" fontId="32" fillId="2" borderId="28" xfId="0" applyFont="1" applyFill="1" applyBorder="1" applyAlignment="1">
      <alignment horizontal="justify" vertical="center" wrapText="1"/>
    </xf>
    <xf numFmtId="0" fontId="32" fillId="2" borderId="18" xfId="0" applyFont="1" applyFill="1" applyBorder="1" applyAlignment="1">
      <alignment horizontal="justify" vertical="center" wrapText="1"/>
    </xf>
    <xf numFmtId="0" fontId="9" fillId="2" borderId="19" xfId="0" applyFont="1" applyFill="1" applyBorder="1" applyAlignment="1">
      <alignment vertical="center" wrapText="1"/>
    </xf>
    <xf numFmtId="0" fontId="34" fillId="2" borderId="19"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33" fillId="2" borderId="19" xfId="0" applyFont="1" applyFill="1" applyBorder="1" applyAlignment="1" applyProtection="1">
      <alignment horizontal="center" vertical="center" wrapText="1"/>
      <protection locked="0"/>
    </xf>
    <xf numFmtId="0" fontId="36" fillId="2" borderId="19" xfId="0" applyFont="1" applyFill="1" applyBorder="1" applyAlignment="1">
      <alignment horizontal="center" vertical="center" wrapText="1"/>
    </xf>
    <xf numFmtId="0" fontId="33" fillId="2" borderId="19" xfId="0" applyFont="1" applyFill="1" applyBorder="1" applyAlignment="1">
      <alignment horizontal="justify" vertical="center" wrapText="1"/>
    </xf>
    <xf numFmtId="0" fontId="36" fillId="2" borderId="19" xfId="0" applyFont="1" applyFill="1" applyBorder="1" applyAlignment="1">
      <alignment horizontal="center" vertical="center"/>
    </xf>
    <xf numFmtId="0" fontId="33" fillId="2" borderId="19" xfId="0" applyFont="1" applyFill="1" applyBorder="1" applyAlignment="1">
      <alignment horizontal="center" vertical="center" wrapText="1"/>
    </xf>
    <xf numFmtId="0" fontId="32" fillId="2" borderId="31" xfId="0" applyFont="1" applyFill="1" applyBorder="1" applyAlignment="1">
      <alignment horizontal="justify" vertical="center" wrapText="1"/>
    </xf>
    <xf numFmtId="0" fontId="32" fillId="2" borderId="18" xfId="0" applyFont="1" applyFill="1" applyBorder="1" applyAlignment="1">
      <alignment horizontal="center" vertical="center" wrapText="1"/>
    </xf>
    <xf numFmtId="0" fontId="33" fillId="2" borderId="34" xfId="0" applyFont="1" applyFill="1" applyBorder="1" applyAlignment="1" applyProtection="1">
      <alignment horizontal="center" vertical="center" wrapText="1"/>
      <protection locked="0"/>
    </xf>
    <xf numFmtId="0" fontId="33" fillId="2" borderId="33" xfId="0" applyFont="1" applyFill="1" applyBorder="1" applyAlignment="1" applyProtection="1">
      <alignment horizontal="center" vertical="center" wrapText="1"/>
      <protection locked="0"/>
    </xf>
    <xf numFmtId="0" fontId="9" fillId="2" borderId="22" xfId="0" applyFont="1" applyFill="1" applyBorder="1" applyAlignment="1">
      <alignment vertical="center" wrapText="1"/>
    </xf>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6" fillId="4" borderId="0" xfId="0" applyFont="1" applyFill="1"/>
    <xf numFmtId="0" fontId="0" fillId="4" borderId="0" xfId="0" applyFill="1"/>
    <xf numFmtId="0" fontId="6" fillId="0" borderId="0" xfId="0" applyFont="1"/>
    <xf numFmtId="0" fontId="9" fillId="0" borderId="1" xfId="0" applyFont="1" applyBorder="1" applyAlignment="1">
      <alignment vertical="center" wrapText="1"/>
    </xf>
    <xf numFmtId="0" fontId="33" fillId="0" borderId="1" xfId="0" applyFont="1" applyBorder="1" applyAlignment="1">
      <alignment horizontal="center" vertical="center" wrapText="1"/>
    </xf>
    <xf numFmtId="0" fontId="34" fillId="0" borderId="1" xfId="6"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3" fillId="0" borderId="14"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2"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9"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9"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justify" vertical="center" wrapText="1"/>
    </xf>
    <xf numFmtId="0" fontId="33" fillId="0" borderId="18" xfId="0" applyFont="1" applyBorder="1" applyAlignment="1">
      <alignment horizontal="center" vertical="center" wrapText="1"/>
    </xf>
    <xf numFmtId="0" fontId="40" fillId="0" borderId="1" xfId="0" applyFont="1" applyBorder="1" applyAlignment="1">
      <alignment horizontal="center" vertical="center" wrapText="1"/>
    </xf>
    <xf numFmtId="0" fontId="33" fillId="0" borderId="1" xfId="0" applyFont="1" applyBorder="1" applyAlignment="1">
      <alignment horizontal="left" vertical="center" wrapText="1"/>
    </xf>
    <xf numFmtId="0" fontId="32" fillId="0" borderId="19" xfId="0" applyFont="1" applyBorder="1" applyAlignment="1">
      <alignment horizontal="center" vertical="center"/>
    </xf>
    <xf numFmtId="0" fontId="9" fillId="0" borderId="2" xfId="0" applyFont="1" applyBorder="1" applyAlignment="1">
      <alignment vertical="center" wrapText="1"/>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4" fillId="0" borderId="2" xfId="6" applyFont="1" applyBorder="1" applyAlignment="1">
      <alignment horizontal="center" vertical="center" wrapText="1"/>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3" fillId="0" borderId="2" xfId="0" applyFont="1" applyBorder="1" applyAlignment="1" applyProtection="1">
      <alignment horizontal="center" vertical="center" wrapText="1"/>
      <protection locked="0"/>
    </xf>
    <xf numFmtId="0" fontId="36" fillId="0" borderId="2" xfId="0" applyFont="1" applyBorder="1" applyAlignment="1">
      <alignment horizontal="center" vertical="center" wrapText="1"/>
    </xf>
    <xf numFmtId="0" fontId="33" fillId="0" borderId="2" xfId="0" applyFont="1" applyBorder="1" applyAlignment="1">
      <alignment horizontal="justify" vertical="center" wrapText="1"/>
    </xf>
    <xf numFmtId="0" fontId="36" fillId="0" borderId="2" xfId="0" applyFont="1" applyBorder="1" applyAlignment="1">
      <alignment horizontal="center" vertical="center"/>
    </xf>
    <xf numFmtId="0" fontId="32" fillId="0" borderId="28" xfId="0" applyFont="1" applyBorder="1" applyAlignment="1">
      <alignment horizontal="justify" vertical="center" wrapText="1"/>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2" fillId="0" borderId="18" xfId="0" applyFont="1" applyBorder="1" applyAlignment="1">
      <alignment horizontal="justify"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34" fillId="0" borderId="14"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applyAlignment="1">
      <alignment wrapText="1"/>
    </xf>
    <xf numFmtId="0" fontId="26" fillId="0" borderId="1" xfId="0" applyFont="1" applyBorder="1" applyAlignment="1">
      <alignment horizontal="center" vertical="center" wrapText="1"/>
    </xf>
    <xf numFmtId="0" fontId="26" fillId="0" borderId="1" xfId="0" applyFont="1" applyBorder="1" applyAlignment="1" applyProtection="1">
      <alignment horizontal="center" vertical="center" wrapText="1"/>
      <protection locked="0"/>
    </xf>
    <xf numFmtId="0" fontId="29" fillId="0" borderId="1" xfId="0" applyFont="1" applyBorder="1" applyAlignment="1">
      <alignment horizontal="center" vertical="center"/>
    </xf>
    <xf numFmtId="0" fontId="9" fillId="0" borderId="19" xfId="0" applyFont="1" applyBorder="1" applyAlignment="1">
      <alignment vertical="center" wrapText="1"/>
    </xf>
    <xf numFmtId="0" fontId="34" fillId="0" borderId="19" xfId="0" applyFont="1" applyBorder="1" applyAlignment="1">
      <alignment horizontal="center" vertical="center" wrapText="1"/>
    </xf>
    <xf numFmtId="0" fontId="35" fillId="0" borderId="19" xfId="0" applyFont="1" applyBorder="1" applyAlignment="1">
      <alignment horizontal="center" vertical="center"/>
    </xf>
    <xf numFmtId="0" fontId="35" fillId="0" borderId="19" xfId="0" applyFont="1" applyBorder="1" applyAlignment="1">
      <alignment horizontal="center" vertical="center" wrapText="1"/>
    </xf>
    <xf numFmtId="0" fontId="32" fillId="0" borderId="19" xfId="0" applyFont="1" applyBorder="1" applyAlignment="1">
      <alignment horizontal="center" vertical="center" wrapText="1"/>
    </xf>
    <xf numFmtId="0" fontId="27" fillId="0" borderId="19" xfId="0" applyFont="1" applyBorder="1" applyAlignment="1">
      <alignment horizontal="center" vertical="center" wrapText="1"/>
    </xf>
    <xf numFmtId="0" fontId="33" fillId="0" borderId="19" xfId="0" applyFont="1" applyBorder="1" applyAlignment="1" applyProtection="1">
      <alignment horizontal="center" vertical="center" wrapText="1"/>
      <protection locked="0"/>
    </xf>
    <xf numFmtId="0" fontId="36" fillId="0" borderId="19" xfId="0" applyFont="1" applyBorder="1" applyAlignment="1">
      <alignment horizontal="center" vertical="center" wrapText="1"/>
    </xf>
    <xf numFmtId="0" fontId="33" fillId="0" borderId="19" xfId="0" applyFont="1" applyBorder="1" applyAlignment="1">
      <alignment horizontal="justify" vertical="center" wrapText="1"/>
    </xf>
    <xf numFmtId="0" fontId="36" fillId="0" borderId="19" xfId="0" applyFont="1" applyBorder="1" applyAlignment="1">
      <alignment horizontal="center" vertical="center"/>
    </xf>
    <xf numFmtId="0" fontId="33" fillId="0" borderId="19" xfId="0" applyFont="1" applyBorder="1" applyAlignment="1">
      <alignment horizontal="center" vertical="center" wrapText="1"/>
    </xf>
    <xf numFmtId="0" fontId="32" fillId="0" borderId="31" xfId="0" applyFont="1" applyBorder="1" applyAlignment="1">
      <alignment horizontal="justify" vertical="center" wrapText="1"/>
    </xf>
    <xf numFmtId="0" fontId="33" fillId="2" borderId="3" xfId="0" applyFont="1" applyFill="1" applyBorder="1" applyAlignment="1" applyProtection="1">
      <alignment horizontal="center" vertical="center" wrapText="1"/>
      <protection locked="0"/>
    </xf>
    <xf numFmtId="0" fontId="34" fillId="2" borderId="3" xfId="0" applyFont="1" applyFill="1" applyBorder="1" applyAlignment="1">
      <alignment horizontal="center" vertical="center" wrapText="1"/>
    </xf>
    <xf numFmtId="0" fontId="32" fillId="2" borderId="3" xfId="0" applyFont="1" applyFill="1" applyBorder="1" applyAlignment="1">
      <alignment horizontal="center" vertical="center"/>
    </xf>
    <xf numFmtId="0" fontId="33" fillId="2" borderId="7" xfId="0" applyFont="1" applyFill="1" applyBorder="1" applyAlignment="1">
      <alignment horizontal="center" vertical="center" wrapText="1"/>
    </xf>
    <xf numFmtId="0" fontId="36" fillId="2" borderId="3" xfId="0" applyFont="1" applyFill="1" applyBorder="1" applyAlignment="1">
      <alignment horizontal="center" vertical="center"/>
    </xf>
    <xf numFmtId="0" fontId="32" fillId="2" borderId="35"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0" fillId="0" borderId="38" xfId="0" applyBorder="1"/>
    <xf numFmtId="0" fontId="9" fillId="0" borderId="4" xfId="0" applyFont="1" applyBorder="1" applyAlignment="1">
      <alignment vertical="center" wrapText="1"/>
    </xf>
    <xf numFmtId="0" fontId="34" fillId="0" borderId="12" xfId="0" applyFont="1" applyBorder="1" applyAlignment="1">
      <alignment horizontal="center" vertical="center" wrapText="1"/>
    </xf>
    <xf numFmtId="0" fontId="34" fillId="0" borderId="4" xfId="0" applyFont="1" applyBorder="1" applyAlignment="1">
      <alignment horizontal="center" vertical="center" wrapText="1"/>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3" fillId="0" borderId="4" xfId="0" applyFont="1" applyBorder="1" applyAlignment="1" applyProtection="1">
      <alignment horizontal="center" vertical="center" wrapText="1"/>
      <protection locked="0"/>
    </xf>
    <xf numFmtId="0" fontId="36" fillId="0" borderId="4" xfId="0" applyFont="1" applyBorder="1" applyAlignment="1">
      <alignment horizontal="center" vertical="center" wrapText="1"/>
    </xf>
    <xf numFmtId="0" fontId="33" fillId="0" borderId="4" xfId="0" applyFont="1" applyBorder="1" applyAlignment="1">
      <alignment horizontal="justify" vertical="center" wrapText="1"/>
    </xf>
    <xf numFmtId="0" fontId="36" fillId="0" borderId="4" xfId="0" applyFont="1" applyBorder="1" applyAlignment="1">
      <alignment horizontal="center" vertical="center"/>
    </xf>
    <xf numFmtId="0" fontId="13" fillId="2" borderId="0" xfId="0" applyFont="1" applyFill="1" applyBorder="1"/>
    <xf numFmtId="0" fontId="13" fillId="2" borderId="0" xfId="0" applyFont="1" applyFill="1" applyBorder="1" applyAlignment="1">
      <alignment horizontal="center" vertical="center"/>
    </xf>
    <xf numFmtId="0" fontId="0" fillId="0" borderId="0" xfId="0" applyAlignment="1">
      <alignment horizontal="center"/>
    </xf>
    <xf numFmtId="0" fontId="3" fillId="0" borderId="0" xfId="0" applyFont="1" applyAlignment="1">
      <alignment horizontal="center"/>
    </xf>
    <xf numFmtId="0" fontId="32" fillId="2" borderId="3"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14" fillId="5" borderId="20" xfId="3" applyFont="1" applyFill="1" applyBorder="1" applyAlignment="1">
      <alignment horizontal="left" vertical="center" wrapText="1"/>
    </xf>
    <xf numFmtId="0" fontId="14" fillId="5" borderId="21" xfId="3" applyFont="1" applyFill="1" applyBorder="1" applyAlignment="1">
      <alignment horizontal="left" vertical="center" wrapText="1"/>
    </xf>
    <xf numFmtId="0" fontId="14" fillId="5" borderId="14" xfId="3"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textRotation="90"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justify" vertical="justify" textRotation="90" wrapText="1" readingOrder="1"/>
    </xf>
    <xf numFmtId="0" fontId="9" fillId="2" borderId="1" xfId="0" applyFont="1" applyFill="1" applyBorder="1" applyAlignment="1">
      <alignment horizontal="justify" vertical="center" textRotation="90" wrapText="1" readingOrder="1"/>
    </xf>
    <xf numFmtId="0" fontId="32" fillId="2" borderId="1" xfId="0" applyFont="1" applyFill="1" applyBorder="1" applyAlignment="1">
      <alignment horizontal="center" vertical="center" wrapText="1"/>
    </xf>
    <xf numFmtId="0" fontId="8" fillId="2" borderId="1" xfId="0" applyFont="1" applyFill="1" applyBorder="1" applyAlignment="1">
      <alignment horizontal="right" vertical="center" textRotation="90" wrapText="1"/>
    </xf>
    <xf numFmtId="0" fontId="33" fillId="2" borderId="3"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9" fillId="2" borderId="36" xfId="0" applyFont="1" applyFill="1" applyBorder="1" applyAlignment="1">
      <alignment horizontal="justify" vertical="justify" textRotation="90" wrapText="1"/>
    </xf>
    <xf numFmtId="0" fontId="9" fillId="2" borderId="9" xfId="0" applyFont="1" applyFill="1" applyBorder="1" applyAlignment="1">
      <alignment horizontal="justify" vertical="justify" textRotation="90" wrapText="1"/>
    </xf>
    <xf numFmtId="0" fontId="9" fillId="2" borderId="37" xfId="0" applyFont="1" applyFill="1" applyBorder="1" applyAlignment="1">
      <alignment horizontal="justify" vertical="justify" textRotation="90" wrapText="1"/>
    </xf>
    <xf numFmtId="0" fontId="8" fillId="2" borderId="3" xfId="0" applyFont="1" applyFill="1" applyBorder="1" applyAlignment="1">
      <alignment horizontal="center" vertical="center" textRotation="90" wrapText="1"/>
    </xf>
    <xf numFmtId="0" fontId="8" fillId="2" borderId="13"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0" fontId="7" fillId="2" borderId="1" xfId="0" applyFont="1" applyFill="1" applyBorder="1" applyAlignment="1">
      <alignment horizontal="center" vertical="center" textRotation="90" wrapText="1"/>
    </xf>
    <xf numFmtId="0" fontId="10" fillId="2" borderId="2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22" xfId="0" applyFont="1" applyFill="1" applyBorder="1" applyAlignment="1">
      <alignment horizontal="justify" vertical="justify" textRotation="90" wrapText="1"/>
    </xf>
    <xf numFmtId="0" fontId="9" fillId="2" borderId="13" xfId="0" applyFont="1" applyFill="1" applyBorder="1" applyAlignment="1">
      <alignment horizontal="justify" vertical="justify" textRotation="90" wrapText="1"/>
    </xf>
    <xf numFmtId="0" fontId="9" fillId="2" borderId="23" xfId="0" applyFont="1" applyFill="1" applyBorder="1" applyAlignment="1">
      <alignment horizontal="justify" vertical="justify" textRotation="90" wrapText="1"/>
    </xf>
    <xf numFmtId="0" fontId="10"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right" vertical="center" textRotation="90" wrapText="1"/>
    </xf>
    <xf numFmtId="0" fontId="8" fillId="2" borderId="22" xfId="0" applyFont="1" applyFill="1" applyBorder="1" applyAlignment="1">
      <alignment horizontal="center" vertical="center" textRotation="90" wrapText="1"/>
    </xf>
    <xf numFmtId="0" fontId="8" fillId="2" borderId="23" xfId="0" applyFont="1" applyFill="1" applyBorder="1" applyAlignment="1">
      <alignment horizontal="center" vertical="center" textRotation="90" wrapText="1"/>
    </xf>
    <xf numFmtId="0" fontId="13" fillId="2" borderId="22" xfId="0" applyFont="1" applyFill="1" applyBorder="1" applyAlignment="1">
      <alignment horizontal="center" vertical="center" textRotation="90" wrapText="1"/>
    </xf>
    <xf numFmtId="0" fontId="13" fillId="2" borderId="13" xfId="0" applyFont="1" applyFill="1" applyBorder="1" applyAlignment="1">
      <alignment horizontal="center" vertical="center" textRotation="90" wrapText="1"/>
    </xf>
    <xf numFmtId="0" fontId="13" fillId="2" borderId="23" xfId="0" applyFont="1" applyFill="1" applyBorder="1" applyAlignment="1">
      <alignment horizontal="center" vertical="center" textRotation="90" wrapText="1"/>
    </xf>
    <xf numFmtId="0" fontId="9" fillId="2" borderId="22" xfId="0" applyFont="1" applyFill="1" applyBorder="1" applyAlignment="1">
      <alignment horizontal="center" vertical="justify" textRotation="90" wrapText="1"/>
    </xf>
    <xf numFmtId="0" fontId="9" fillId="2" borderId="13" xfId="0" applyFont="1" applyFill="1" applyBorder="1" applyAlignment="1">
      <alignment horizontal="center" vertical="justify" textRotation="90" wrapText="1"/>
    </xf>
    <xf numFmtId="0" fontId="9" fillId="2" borderId="23" xfId="0" applyFont="1" applyFill="1" applyBorder="1" applyAlignment="1">
      <alignment horizontal="center" vertical="justify" textRotation="90" wrapText="1"/>
    </xf>
    <xf numFmtId="0" fontId="10" fillId="2" borderId="1" xfId="0" applyFont="1" applyFill="1" applyBorder="1" applyAlignment="1">
      <alignment horizontal="center" vertical="center" wrapText="1"/>
    </xf>
    <xf numFmtId="0" fontId="8" fillId="2" borderId="2" xfId="0" applyFont="1" applyFill="1" applyBorder="1" applyAlignment="1">
      <alignment horizontal="center" vertical="center" textRotation="90" wrapText="1"/>
    </xf>
    <xf numFmtId="0" fontId="8" fillId="2" borderId="19" xfId="0" applyFont="1" applyFill="1" applyBorder="1" applyAlignment="1">
      <alignment horizontal="center" vertical="center" textRotation="90" wrapText="1"/>
    </xf>
    <xf numFmtId="0" fontId="13" fillId="2" borderId="0" xfId="0" applyFont="1" applyFill="1" applyAlignment="1">
      <alignment horizontal="center"/>
    </xf>
    <xf numFmtId="0" fontId="9" fillId="2" borderId="25" xfId="0" applyFont="1" applyFill="1" applyBorder="1" applyAlignment="1">
      <alignment horizontal="justify" vertical="justify" textRotation="90" wrapText="1"/>
    </xf>
    <xf numFmtId="0" fontId="9" fillId="2" borderId="8" xfId="0" applyFont="1" applyFill="1" applyBorder="1" applyAlignment="1">
      <alignment horizontal="justify" vertical="justify" textRotation="90" wrapText="1"/>
    </xf>
    <xf numFmtId="0" fontId="9" fillId="2" borderId="26" xfId="0" applyFont="1" applyFill="1" applyBorder="1" applyAlignment="1">
      <alignment horizontal="justify" vertical="justify" textRotation="90" wrapText="1"/>
    </xf>
    <xf numFmtId="0" fontId="9" fillId="2" borderId="25" xfId="0" applyFont="1" applyFill="1" applyBorder="1" applyAlignment="1">
      <alignment horizontal="justify" vertical="center" textRotation="90" wrapText="1"/>
    </xf>
    <xf numFmtId="0" fontId="9" fillId="2" borderId="8" xfId="0" applyFont="1" applyFill="1" applyBorder="1" applyAlignment="1">
      <alignment horizontal="justify" vertical="center" textRotation="90" wrapText="1"/>
    </xf>
    <xf numFmtId="0" fontId="9" fillId="2" borderId="26" xfId="0" applyFont="1" applyFill="1" applyBorder="1" applyAlignment="1">
      <alignment horizontal="justify" vertical="center" textRotation="90" wrapText="1"/>
    </xf>
    <xf numFmtId="0" fontId="32" fillId="2" borderId="22" xfId="0" applyFont="1" applyFill="1" applyBorder="1" applyAlignment="1">
      <alignment horizontal="center" vertical="center" wrapText="1"/>
    </xf>
    <xf numFmtId="0" fontId="6" fillId="2" borderId="0" xfId="0" applyFont="1" applyFill="1" applyAlignment="1">
      <alignment horizontal="center"/>
    </xf>
    <xf numFmtId="0" fontId="9" fillId="2" borderId="4" xfId="0" applyFont="1" applyFill="1" applyBorder="1" applyAlignment="1">
      <alignment horizontal="justify" vertical="justify" textRotation="90" wrapText="1"/>
    </xf>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4" xfId="0" applyFont="1" applyBorder="1"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textRotation="90" wrapText="1"/>
    </xf>
    <xf numFmtId="0" fontId="0" fillId="0" borderId="3" xfId="0" applyBorder="1" applyAlignment="1">
      <alignment horizontal="center" vertical="center" textRotation="90"/>
    </xf>
    <xf numFmtId="0" fontId="0" fillId="0" borderId="13" xfId="0" applyBorder="1" applyAlignment="1">
      <alignment horizontal="center" vertical="center" textRotation="90"/>
    </xf>
    <xf numFmtId="0" fontId="0" fillId="0" borderId="4" xfId="0" applyBorder="1" applyAlignment="1">
      <alignment horizontal="center" vertical="center" textRotation="90"/>
    </xf>
    <xf numFmtId="0" fontId="9" fillId="0" borderId="1" xfId="0" applyFont="1" applyBorder="1" applyAlignment="1">
      <alignment horizontal="center" vertical="center" textRotation="90" wrapText="1"/>
    </xf>
    <xf numFmtId="0" fontId="8" fillId="0" borderId="22" xfId="0" applyFont="1" applyBorder="1" applyAlignment="1">
      <alignment horizontal="center" vertical="center" textRotation="90" wrapText="1"/>
    </xf>
    <xf numFmtId="0" fontId="8" fillId="0" borderId="13" xfId="0" applyFont="1" applyBorder="1" applyAlignment="1">
      <alignment horizontal="center" vertical="center" textRotation="90" wrapText="1"/>
    </xf>
    <xf numFmtId="0" fontId="9" fillId="0" borderId="1" xfId="0" applyFont="1" applyBorder="1" applyAlignment="1">
      <alignment horizontal="justify" vertical="justify" textRotation="90" wrapText="1"/>
    </xf>
    <xf numFmtId="0" fontId="9" fillId="0" borderId="3" xfId="0" applyFont="1" applyBorder="1" applyAlignment="1">
      <alignment horizontal="justify" vertical="justify" textRotation="90" wrapText="1"/>
    </xf>
    <xf numFmtId="0" fontId="32" fillId="0" borderId="3" xfId="0" applyFont="1" applyBorder="1" applyAlignment="1">
      <alignment horizontal="center" vertical="center" wrapText="1"/>
    </xf>
    <xf numFmtId="0" fontId="33" fillId="0" borderId="13" xfId="0" applyFont="1" applyBorder="1" applyAlignment="1">
      <alignment horizontal="center" vertical="center" wrapText="1"/>
    </xf>
    <xf numFmtId="0" fontId="9" fillId="2" borderId="1" xfId="0" applyFont="1" applyFill="1" applyBorder="1" applyAlignment="1">
      <alignment horizontal="justify" vertical="justify" textRotation="90" wrapText="1"/>
    </xf>
    <xf numFmtId="0" fontId="0" fillId="0" borderId="36" xfId="0" applyBorder="1" applyAlignment="1">
      <alignment horizontal="center"/>
    </xf>
    <xf numFmtId="0" fontId="0" fillId="0" borderId="9" xfId="0" applyBorder="1" applyAlignment="1">
      <alignment horizontal="center"/>
    </xf>
    <xf numFmtId="0" fontId="3" fillId="0" borderId="3" xfId="0" applyFont="1" applyBorder="1" applyAlignment="1">
      <alignment horizontal="center" vertical="center" textRotation="90"/>
    </xf>
    <xf numFmtId="0" fontId="25" fillId="2" borderId="3"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 fillId="0" borderId="1" xfId="0" applyFont="1" applyBorder="1" applyAlignment="1">
      <alignment horizontal="center" textRotation="90"/>
    </xf>
    <xf numFmtId="0" fontId="0" fillId="0" borderId="1" xfId="0" applyBorder="1" applyAlignment="1">
      <alignment horizontal="center" textRotation="90"/>
    </xf>
    <xf numFmtId="0" fontId="6" fillId="0" borderId="36" xfId="0" applyFont="1" applyBorder="1" applyAlignment="1">
      <alignment horizontal="center"/>
    </xf>
    <xf numFmtId="0" fontId="6" fillId="0" borderId="9" xfId="0" applyFont="1" applyBorder="1" applyAlignment="1">
      <alignment horizontal="center"/>
    </xf>
    <xf numFmtId="0" fontId="32" fillId="2" borderId="7"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8" fillId="2" borderId="27" xfId="0" applyFont="1" applyFill="1" applyBorder="1" applyAlignment="1">
      <alignment horizontal="center" vertical="center" textRotation="90" wrapText="1"/>
    </xf>
    <xf numFmtId="0" fontId="8" fillId="2" borderId="29" xfId="0" applyFont="1" applyFill="1" applyBorder="1" applyAlignment="1">
      <alignment horizontal="center" vertical="center" textRotation="90" wrapText="1"/>
    </xf>
    <xf numFmtId="0" fontId="8" fillId="2" borderId="30" xfId="0" applyFont="1" applyFill="1" applyBorder="1" applyAlignment="1">
      <alignment horizontal="center" vertical="center" textRotation="90" wrapText="1"/>
    </xf>
    <xf numFmtId="0" fontId="9" fillId="2" borderId="2" xfId="0" applyFont="1" applyFill="1" applyBorder="1" applyAlignment="1">
      <alignment horizontal="center" vertical="center" textRotation="90" wrapText="1"/>
    </xf>
    <xf numFmtId="0" fontId="9" fillId="2" borderId="1" xfId="0" applyFont="1" applyFill="1" applyBorder="1" applyAlignment="1">
      <alignment horizontal="center" vertical="center" textRotation="90" wrapText="1"/>
    </xf>
    <xf numFmtId="0" fontId="9" fillId="2" borderId="19" xfId="0" applyFont="1" applyFill="1" applyBorder="1" applyAlignment="1">
      <alignment horizontal="center" vertical="center" textRotation="90" wrapText="1"/>
    </xf>
    <xf numFmtId="0" fontId="32" fillId="2" borderId="2" xfId="0" applyFont="1" applyFill="1" applyBorder="1" applyAlignment="1">
      <alignment horizontal="center" vertical="center" wrapText="1"/>
    </xf>
    <xf numFmtId="0" fontId="8" fillId="2" borderId="32" xfId="0" applyFont="1" applyFill="1" applyBorder="1" applyAlignment="1">
      <alignment horizontal="center" vertical="center" textRotation="90" wrapText="1"/>
    </xf>
    <xf numFmtId="0" fontId="8" fillId="2" borderId="24" xfId="0" applyFont="1" applyFill="1" applyBorder="1" applyAlignment="1">
      <alignment horizontal="center" vertical="center" textRotation="90" wrapText="1"/>
    </xf>
    <xf numFmtId="0" fontId="9" fillId="2" borderId="25" xfId="0" applyFont="1" applyFill="1" applyBorder="1" applyAlignment="1">
      <alignment horizontal="center" vertical="center" textRotation="90" wrapText="1"/>
    </xf>
    <xf numFmtId="0" fontId="9" fillId="2" borderId="8" xfId="0" applyFont="1" applyFill="1" applyBorder="1" applyAlignment="1">
      <alignment horizontal="center" vertical="center" textRotation="90" wrapText="1"/>
    </xf>
    <xf numFmtId="0" fontId="9" fillId="2" borderId="2" xfId="0" applyFont="1" applyFill="1" applyBorder="1" applyAlignment="1">
      <alignment horizontal="justify" vertical="justify" textRotation="90" wrapText="1"/>
    </xf>
    <xf numFmtId="0" fontId="9" fillId="2" borderId="3" xfId="0" applyFont="1" applyFill="1" applyBorder="1" applyAlignment="1">
      <alignment horizontal="justify" vertical="justify" textRotation="90" wrapText="1"/>
    </xf>
    <xf numFmtId="0" fontId="33" fillId="2" borderId="22" xfId="0" applyFont="1" applyFill="1" applyBorder="1" applyAlignment="1">
      <alignment horizontal="center" vertical="center" wrapText="1"/>
    </xf>
    <xf numFmtId="0" fontId="9" fillId="2" borderId="13" xfId="0" applyFont="1" applyFill="1" applyBorder="1" applyAlignment="1">
      <alignment horizontal="center" vertical="center" textRotation="90" wrapText="1"/>
    </xf>
    <xf numFmtId="0" fontId="9" fillId="2" borderId="4" xfId="0" applyFont="1" applyFill="1" applyBorder="1" applyAlignment="1">
      <alignment horizontal="center" vertical="center" textRotation="90" wrapText="1"/>
    </xf>
    <xf numFmtId="0" fontId="26" fillId="2" borderId="1" xfId="0" applyFont="1" applyFill="1" applyBorder="1" applyAlignment="1">
      <alignment horizontal="center" vertical="center" wrapText="1"/>
    </xf>
    <xf numFmtId="0" fontId="13" fillId="2" borderId="13" xfId="0" applyFont="1" applyFill="1" applyBorder="1" applyAlignment="1">
      <alignment horizontal="justify" vertical="justify" textRotation="90" wrapText="1"/>
    </xf>
    <xf numFmtId="0" fontId="13" fillId="2" borderId="4" xfId="0" applyFont="1" applyFill="1" applyBorder="1" applyAlignment="1">
      <alignment horizontal="justify" vertical="justify" textRotation="90" wrapText="1"/>
    </xf>
    <xf numFmtId="0" fontId="8" fillId="0" borderId="27" xfId="0" applyFont="1" applyBorder="1" applyAlignment="1">
      <alignment horizontal="center" vertical="center" textRotation="90" wrapText="1"/>
    </xf>
    <xf numFmtId="0" fontId="8" fillId="0" borderId="29" xfId="0" applyFont="1" applyBorder="1" applyAlignment="1">
      <alignment horizontal="center" vertical="center" textRotation="90" wrapText="1"/>
    </xf>
    <xf numFmtId="0" fontId="8" fillId="0" borderId="30" xfId="0" applyFont="1" applyBorder="1" applyAlignment="1">
      <alignment horizontal="center" vertical="center" textRotation="90" wrapText="1"/>
    </xf>
    <xf numFmtId="0" fontId="8" fillId="0" borderId="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3" fillId="0" borderId="22" xfId="0" applyFont="1" applyBorder="1" applyAlignment="1">
      <alignment horizontal="center" vertical="center" textRotation="90"/>
    </xf>
    <xf numFmtId="0" fontId="3" fillId="0" borderId="13" xfId="0" applyFont="1" applyBorder="1" applyAlignment="1">
      <alignment horizontal="center" vertical="center" textRotation="90"/>
    </xf>
    <xf numFmtId="0" fontId="3" fillId="0" borderId="23" xfId="0" applyFont="1" applyBorder="1" applyAlignment="1">
      <alignment horizontal="center" vertical="center" textRotation="90"/>
    </xf>
    <xf numFmtId="0" fontId="9" fillId="0" borderId="2" xfId="0" applyFont="1" applyBorder="1" applyAlignment="1">
      <alignment horizontal="center" vertical="center" textRotation="90" wrapText="1"/>
    </xf>
    <xf numFmtId="0" fontId="9" fillId="0" borderId="19" xfId="0" applyFont="1" applyBorder="1" applyAlignment="1">
      <alignment horizontal="center" vertical="center" textRotation="90" wrapText="1"/>
    </xf>
    <xf numFmtId="0" fontId="9" fillId="2" borderId="25" xfId="0" applyFont="1" applyFill="1" applyBorder="1" applyAlignment="1">
      <alignment horizontal="center" vertical="justify" textRotation="90" wrapText="1"/>
    </xf>
    <xf numFmtId="0" fontId="9" fillId="2" borderId="8" xfId="0" applyFont="1" applyFill="1" applyBorder="1" applyAlignment="1">
      <alignment horizontal="center" vertical="justify" textRotation="90" wrapText="1"/>
    </xf>
    <xf numFmtId="0" fontId="9" fillId="2" borderId="26" xfId="0" applyFont="1" applyFill="1" applyBorder="1" applyAlignment="1">
      <alignment horizontal="center" vertical="justify" textRotation="90" wrapText="1"/>
    </xf>
    <xf numFmtId="0" fontId="13"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textRotation="90" wrapText="1"/>
    </xf>
    <xf numFmtId="0" fontId="8" fillId="2" borderId="4" xfId="0" applyFont="1" applyFill="1" applyBorder="1" applyAlignment="1">
      <alignment horizontal="center" vertical="center" wrapText="1"/>
    </xf>
    <xf numFmtId="0" fontId="17" fillId="2" borderId="1" xfId="0" applyFont="1" applyFill="1" applyBorder="1" applyAlignment="1">
      <alignment horizontal="center" vertical="center" textRotation="90" wrapText="1"/>
    </xf>
    <xf numFmtId="0" fontId="8" fillId="2" borderId="13" xfId="0" applyFont="1" applyFill="1" applyBorder="1" applyAlignment="1">
      <alignment horizontal="center" vertical="center" wrapText="1"/>
    </xf>
    <xf numFmtId="0" fontId="8" fillId="2" borderId="13" xfId="0" applyFont="1" applyFill="1" applyBorder="1" applyAlignment="1">
      <alignment horizontal="right" vertical="center" textRotation="90" wrapText="1"/>
    </xf>
    <xf numFmtId="0" fontId="44" fillId="0" borderId="1" xfId="0" applyFont="1" applyBorder="1" applyAlignment="1">
      <alignment vertical="center"/>
    </xf>
    <xf numFmtId="0" fontId="45" fillId="0" borderId="1" xfId="0" applyFont="1" applyBorder="1" applyAlignment="1">
      <alignment horizontal="center" vertical="center"/>
    </xf>
    <xf numFmtId="0" fontId="44" fillId="0" borderId="1" xfId="0" applyFont="1" applyBorder="1" applyAlignment="1">
      <alignment vertical="center" wrapText="1"/>
    </xf>
    <xf numFmtId="14" fontId="45" fillId="0" borderId="1" xfId="0" applyNumberFormat="1" applyFont="1" applyBorder="1" applyAlignment="1">
      <alignment horizontal="center" vertical="center"/>
    </xf>
    <xf numFmtId="0" fontId="44" fillId="2" borderId="1" xfId="0" applyFont="1" applyFill="1" applyBorder="1" applyAlignment="1">
      <alignment vertical="center"/>
    </xf>
    <xf numFmtId="0" fontId="47" fillId="0" borderId="1" xfId="0" applyFont="1" applyBorder="1" applyAlignment="1">
      <alignment vertical="center"/>
    </xf>
    <xf numFmtId="0" fontId="48" fillId="0" borderId="1" xfId="0" applyFont="1" applyBorder="1" applyAlignment="1">
      <alignment horizontal="center" vertical="center"/>
    </xf>
    <xf numFmtId="0" fontId="47" fillId="0" borderId="1" xfId="0" applyFont="1" applyBorder="1" applyAlignment="1">
      <alignment vertical="center" wrapText="1"/>
    </xf>
    <xf numFmtId="14" fontId="48" fillId="0" borderId="1" xfId="0" applyNumberFormat="1" applyFont="1" applyBorder="1" applyAlignment="1">
      <alignment horizontal="center" vertical="center"/>
    </xf>
    <xf numFmtId="0" fontId="44" fillId="0" borderId="1" xfId="0" applyFont="1" applyBorder="1" applyAlignment="1">
      <alignment horizontal="center" vertical="center"/>
    </xf>
    <xf numFmtId="0" fontId="49" fillId="5" borderId="20" xfId="3" applyFont="1" applyFill="1" applyBorder="1" applyAlignment="1">
      <alignment horizontal="left" vertical="center" wrapText="1"/>
    </xf>
    <xf numFmtId="0" fontId="49" fillId="5" borderId="21" xfId="3" applyFont="1" applyFill="1" applyBorder="1" applyAlignment="1">
      <alignment horizontal="left" vertical="center" wrapText="1"/>
    </xf>
    <xf numFmtId="0" fontId="52" fillId="5" borderId="20" xfId="3" applyFont="1" applyFill="1" applyBorder="1" applyAlignment="1">
      <alignment horizontal="left" vertical="center" wrapText="1"/>
    </xf>
    <xf numFmtId="0" fontId="52" fillId="5" borderId="21" xfId="3" applyFont="1" applyFill="1" applyBorder="1" applyAlignment="1">
      <alignment horizontal="left" vertical="center" wrapText="1"/>
    </xf>
    <xf numFmtId="0" fontId="55" fillId="5" borderId="1" xfId="3" applyFont="1" applyFill="1" applyBorder="1" applyAlignment="1">
      <alignment horizontal="left" vertical="center" wrapText="1"/>
    </xf>
    <xf numFmtId="0" fontId="55" fillId="5" borderId="20" xfId="3" applyFont="1" applyFill="1" applyBorder="1" applyAlignment="1">
      <alignment horizontal="left" vertical="center" wrapText="1"/>
    </xf>
    <xf numFmtId="0" fontId="55" fillId="5" borderId="21" xfId="3" applyFont="1" applyFill="1" applyBorder="1" applyAlignment="1">
      <alignment horizontal="left" vertical="center" wrapText="1"/>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5" xfId="0" applyFont="1" applyFill="1" applyBorder="1" applyAlignment="1">
      <alignment horizontal="center" vertical="center" wrapText="1"/>
    </xf>
    <xf numFmtId="0" fontId="55" fillId="2" borderId="6"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20" xfId="0" applyFont="1" applyFill="1" applyBorder="1" applyAlignment="1">
      <alignment horizontal="center" vertical="center" wrapText="1"/>
    </xf>
    <xf numFmtId="0" fontId="55" fillId="2" borderId="21"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55" fillId="2" borderId="10" xfId="0" applyFont="1" applyFill="1" applyBorder="1" applyAlignment="1">
      <alignment horizontal="center" vertical="center"/>
    </xf>
    <xf numFmtId="0" fontId="55" fillId="2" borderId="11" xfId="0" applyFont="1" applyFill="1" applyBorder="1" applyAlignment="1">
      <alignment horizontal="center" vertical="center"/>
    </xf>
    <xf numFmtId="0" fontId="55" fillId="2" borderId="12" xfId="0" applyFont="1" applyFill="1" applyBorder="1" applyAlignment="1">
      <alignment horizontal="center" vertical="center"/>
    </xf>
    <xf numFmtId="0" fontId="55" fillId="2" borderId="10" xfId="0" applyFont="1" applyFill="1" applyBorder="1" applyAlignment="1">
      <alignment horizontal="center" vertical="center" wrapText="1"/>
    </xf>
    <xf numFmtId="0" fontId="55" fillId="2" borderId="11"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49" fillId="5" borderId="14" xfId="3" applyFont="1" applyFill="1" applyBorder="1" applyAlignment="1">
      <alignment horizontal="left" vertical="center" wrapText="1"/>
    </xf>
    <xf numFmtId="0" fontId="51" fillId="2" borderId="1" xfId="0" applyFont="1" applyFill="1" applyBorder="1" applyAlignment="1">
      <alignment horizontal="center" vertical="center"/>
    </xf>
    <xf numFmtId="0" fontId="51" fillId="2"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46" fillId="2" borderId="0" xfId="0" applyFont="1" applyFill="1"/>
    <xf numFmtId="0" fontId="46" fillId="2" borderId="0" xfId="0" applyFont="1" applyFill="1" applyAlignment="1">
      <alignment horizontal="center" vertical="center"/>
    </xf>
    <xf numFmtId="0" fontId="57" fillId="2" borderId="1" xfId="0" applyFont="1" applyFill="1" applyBorder="1" applyAlignment="1">
      <alignment horizontal="center" vertical="center" textRotation="90" wrapText="1"/>
    </xf>
    <xf numFmtId="0" fontId="57" fillId="2" borderId="1" xfId="0" applyFont="1" applyFill="1" applyBorder="1" applyAlignment="1">
      <alignment horizontal="center" vertical="center" wrapText="1"/>
    </xf>
    <xf numFmtId="0" fontId="57" fillId="2" borderId="20" xfId="0" applyFont="1" applyFill="1" applyBorder="1" applyAlignment="1">
      <alignment horizontal="center" vertical="center" wrapText="1"/>
    </xf>
    <xf numFmtId="0" fontId="57" fillId="2" borderId="21" xfId="0" applyFont="1" applyFill="1" applyBorder="1" applyAlignment="1">
      <alignment horizontal="center" vertical="center" wrapText="1"/>
    </xf>
    <xf numFmtId="0" fontId="57" fillId="2" borderId="14" xfId="0" applyFont="1" applyFill="1" applyBorder="1" applyAlignment="1">
      <alignment horizontal="center" vertical="center" wrapText="1"/>
    </xf>
    <xf numFmtId="0" fontId="57" fillId="2" borderId="1" xfId="0" applyFont="1" applyFill="1" applyBorder="1" applyAlignment="1">
      <alignment horizontal="right" vertical="center" textRotation="90" wrapText="1"/>
    </xf>
    <xf numFmtId="0" fontId="57" fillId="2" borderId="1" xfId="0" applyFont="1" applyFill="1" applyBorder="1" applyAlignment="1">
      <alignment horizontal="center" vertical="center" wrapText="1"/>
    </xf>
    <xf numFmtId="0" fontId="57" fillId="2" borderId="1" xfId="0" applyFont="1" applyFill="1" applyBorder="1" applyAlignment="1">
      <alignment horizontal="center" vertical="center" textRotation="90" wrapText="1"/>
    </xf>
    <xf numFmtId="0" fontId="57" fillId="2" borderId="1" xfId="0" applyFont="1" applyFill="1" applyBorder="1" applyAlignment="1">
      <alignment vertical="center" textRotation="90" wrapText="1"/>
    </xf>
    <xf numFmtId="0" fontId="57" fillId="2" borderId="3" xfId="0" applyFont="1" applyFill="1" applyBorder="1" applyAlignment="1">
      <alignment horizontal="center" vertical="center" textRotation="90" wrapText="1"/>
    </xf>
    <xf numFmtId="0" fontId="57" fillId="2" borderId="3" xfId="0" applyFont="1" applyFill="1" applyBorder="1" applyAlignment="1">
      <alignment horizontal="center" vertical="center" wrapText="1"/>
    </xf>
    <xf numFmtId="0" fontId="57" fillId="2" borderId="3" xfId="0" applyFont="1" applyFill="1" applyBorder="1" applyAlignment="1">
      <alignment horizontal="center" vertical="center" wrapText="1"/>
    </xf>
    <xf numFmtId="0" fontId="57" fillId="2" borderId="3" xfId="0" applyFont="1" applyFill="1" applyBorder="1" applyAlignment="1">
      <alignment horizontal="center" vertical="center" textRotation="90" wrapText="1"/>
    </xf>
    <xf numFmtId="0" fontId="57" fillId="2" borderId="3" xfId="0" applyFont="1" applyFill="1" applyBorder="1" applyAlignment="1">
      <alignment vertical="center" textRotation="90" wrapText="1"/>
    </xf>
    <xf numFmtId="0" fontId="57" fillId="2" borderId="3" xfId="0" applyFont="1" applyFill="1" applyBorder="1" applyAlignment="1">
      <alignment horizontal="right" vertical="center" textRotation="90" wrapText="1"/>
    </xf>
    <xf numFmtId="0" fontId="57" fillId="0" borderId="1" xfId="0" applyFont="1" applyBorder="1" applyAlignment="1">
      <alignment horizontal="center" vertical="center" textRotation="90" wrapText="1"/>
    </xf>
    <xf numFmtId="0" fontId="57" fillId="0" borderId="1"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1" xfId="0" applyFont="1" applyBorder="1" applyAlignment="1">
      <alignment horizontal="right" vertical="center" textRotation="90" wrapText="1"/>
    </xf>
    <xf numFmtId="0" fontId="57" fillId="0" borderId="1" xfId="0" applyFont="1" applyBorder="1" applyAlignment="1">
      <alignment horizontal="center" vertical="center" wrapText="1"/>
    </xf>
    <xf numFmtId="0" fontId="57" fillId="0" borderId="1" xfId="0" applyFont="1" applyBorder="1" applyAlignment="1">
      <alignment horizontal="center" vertical="center" textRotation="90" wrapText="1"/>
    </xf>
    <xf numFmtId="0" fontId="57" fillId="0" borderId="1" xfId="0" applyFont="1" applyBorder="1" applyAlignment="1">
      <alignment vertical="center" textRotation="90" wrapText="1"/>
    </xf>
    <xf numFmtId="0" fontId="52" fillId="5" borderId="14" xfId="3" applyFont="1" applyFill="1" applyBorder="1" applyAlignment="1">
      <alignment horizontal="left" vertical="center" wrapText="1"/>
    </xf>
    <xf numFmtId="0" fontId="52" fillId="2" borderId="1" xfId="0" applyFont="1" applyFill="1" applyBorder="1" applyAlignment="1">
      <alignment horizontal="center" vertical="center"/>
    </xf>
    <xf numFmtId="0" fontId="58" fillId="2" borderId="1" xfId="0" applyFont="1" applyFill="1" applyBorder="1" applyAlignment="1">
      <alignment horizontal="center" vertical="center" textRotation="90" wrapText="1"/>
    </xf>
    <xf numFmtId="0" fontId="58" fillId="2" borderId="1" xfId="0" applyFont="1" applyFill="1" applyBorder="1" applyAlignment="1">
      <alignment horizontal="center" vertical="center" wrapText="1"/>
    </xf>
    <xf numFmtId="0" fontId="58" fillId="2" borderId="20" xfId="0" applyFont="1" applyFill="1" applyBorder="1" applyAlignment="1">
      <alignment horizontal="center" vertical="center" wrapText="1"/>
    </xf>
    <xf numFmtId="0" fontId="58" fillId="2" borderId="21" xfId="0" applyFont="1" applyFill="1" applyBorder="1" applyAlignment="1">
      <alignment horizontal="center" vertical="center" wrapText="1"/>
    </xf>
    <xf numFmtId="0" fontId="58" fillId="2" borderId="14" xfId="0" applyFont="1" applyFill="1" applyBorder="1" applyAlignment="1">
      <alignment horizontal="center" vertical="center" wrapText="1"/>
    </xf>
    <xf numFmtId="0" fontId="58" fillId="2" borderId="1" xfId="0" applyFont="1" applyFill="1" applyBorder="1" applyAlignment="1">
      <alignment horizontal="right" vertical="center" textRotation="90" wrapText="1"/>
    </xf>
    <xf numFmtId="0" fontId="58" fillId="2" borderId="3" xfId="0" applyFont="1" applyFill="1" applyBorder="1" applyAlignment="1">
      <alignment horizontal="center" vertical="center" textRotation="90" wrapText="1"/>
    </xf>
    <xf numFmtId="0" fontId="58" fillId="2" borderId="3" xfId="0" applyFont="1" applyFill="1" applyBorder="1" applyAlignment="1">
      <alignment horizontal="center" vertical="center" wrapText="1"/>
    </xf>
    <xf numFmtId="0" fontId="58" fillId="2" borderId="3" xfId="0" applyFont="1" applyFill="1" applyBorder="1" applyAlignment="1">
      <alignment horizontal="center" vertical="center" wrapText="1"/>
    </xf>
    <xf numFmtId="0" fontId="58" fillId="2" borderId="3" xfId="0" applyFont="1" applyFill="1" applyBorder="1" applyAlignment="1">
      <alignment horizontal="center" vertical="center" textRotation="90" wrapText="1"/>
    </xf>
    <xf numFmtId="0" fontId="58" fillId="2" borderId="3" xfId="0" applyFont="1" applyFill="1" applyBorder="1" applyAlignment="1">
      <alignment vertical="center" textRotation="90" wrapText="1"/>
    </xf>
    <xf numFmtId="0" fontId="58" fillId="2" borderId="3" xfId="0" applyFont="1" applyFill="1" applyBorder="1" applyAlignment="1">
      <alignment horizontal="right" vertical="center" textRotation="90" wrapText="1"/>
    </xf>
    <xf numFmtId="0" fontId="59" fillId="2" borderId="1" xfId="0" applyFont="1" applyFill="1" applyBorder="1" applyAlignment="1">
      <alignment horizontal="center"/>
    </xf>
    <xf numFmtId="0" fontId="60" fillId="2" borderId="7" xfId="1" applyFont="1" applyFill="1" applyBorder="1" applyAlignment="1">
      <alignment horizontal="left"/>
    </xf>
    <xf numFmtId="0" fontId="60" fillId="2" borderId="9" xfId="1" applyFont="1" applyFill="1" applyBorder="1" applyAlignment="1">
      <alignment horizontal="left" wrapText="1"/>
    </xf>
    <xf numFmtId="0" fontId="60" fillId="2" borderId="9" xfId="1" applyFont="1" applyFill="1" applyBorder="1" applyAlignment="1">
      <alignment horizontal="left"/>
    </xf>
    <xf numFmtId="0" fontId="60" fillId="2" borderId="9" xfId="1" quotePrefix="1" applyFont="1" applyFill="1" applyBorder="1" applyAlignment="1">
      <alignment horizontal="left"/>
    </xf>
    <xf numFmtId="0" fontId="60" fillId="2" borderId="12" xfId="1" applyFont="1" applyFill="1" applyBorder="1" applyAlignment="1">
      <alignment horizontal="left"/>
    </xf>
    <xf numFmtId="0" fontId="53" fillId="3" borderId="5" xfId="0" applyFont="1" applyFill="1" applyBorder="1" applyAlignment="1">
      <alignment horizontal="center" vertical="center"/>
    </xf>
    <xf numFmtId="0" fontId="53" fillId="3" borderId="7" xfId="0" applyFont="1" applyFill="1" applyBorder="1" applyAlignment="1">
      <alignment horizontal="center" vertical="center"/>
    </xf>
    <xf numFmtId="0" fontId="53" fillId="3" borderId="8" xfId="0" applyFont="1" applyFill="1" applyBorder="1" applyAlignment="1">
      <alignment horizontal="center" vertical="center"/>
    </xf>
    <xf numFmtId="0" fontId="53" fillId="3" borderId="9" xfId="0" applyFont="1" applyFill="1" applyBorder="1" applyAlignment="1">
      <alignment horizontal="center" vertical="center"/>
    </xf>
    <xf numFmtId="0" fontId="53" fillId="3" borderId="12" xfId="0" applyFont="1" applyFill="1" applyBorder="1" applyAlignment="1">
      <alignment horizontal="center" vertical="center"/>
    </xf>
  </cellXfs>
  <cellStyles count="9">
    <cellStyle name="Hipervínculo" xfId="1" builtinId="8"/>
    <cellStyle name="Hipervínculo 2" xfId="8"/>
    <cellStyle name="Normal" xfId="0" builtinId="0"/>
    <cellStyle name="Normal 10" xfId="2"/>
    <cellStyle name="Normal 2" xfId="3"/>
    <cellStyle name="Normal 3" xfId="4"/>
    <cellStyle name="Normal 4" xfId="6"/>
    <cellStyle name="Normal 5" xfId="7"/>
    <cellStyle name="Normal 6" xfId="5"/>
  </cellStyles>
  <dxfs count="3322">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lor auto="1"/>
      </font>
      <fill>
        <patternFill>
          <fgColor rgb="FFFFFF00"/>
        </patternFill>
      </fill>
    </dxf>
    <dxf>
      <font>
        <color auto="1"/>
      </font>
      <fill>
        <patternFill>
          <bgColor rgb="FFFF0000"/>
        </patternFill>
      </fill>
    </dxf>
    <dxf>
      <font>
        <condense val="0"/>
        <extend val="0"/>
        <color auto="1"/>
      </font>
      <fill>
        <patternFill>
          <bgColor indexed="11"/>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ill>
        <patternFill>
          <bgColor indexed="11"/>
        </patternFill>
      </fill>
    </dxf>
    <dxf>
      <fill>
        <patternFill>
          <bgColor indexed="13"/>
        </patternFill>
      </fill>
    </dxf>
    <dxf>
      <fill>
        <patternFill>
          <bgColor indexed="10"/>
        </patternFill>
      </fill>
    </dxf>
    <dxf>
      <font>
        <condense val="0"/>
        <extend val="0"/>
        <color auto="1"/>
      </font>
      <fill>
        <patternFill>
          <bgColor indexed="10"/>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1"/>
        </patternFill>
      </fill>
    </dxf>
    <dxf>
      <font>
        <color theme="1"/>
      </font>
      <fill>
        <patternFill>
          <bgColor rgb="FFFFFF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auto="1"/>
      </font>
      <fill>
        <patternFill>
          <fgColor rgb="FFFFFF00"/>
        </patternFill>
      </fill>
    </dxf>
    <dxf>
      <font>
        <color auto="1"/>
      </font>
      <fill>
        <patternFill>
          <bgColor rgb="FFFF0000"/>
        </patternFill>
      </fill>
    </dxf>
    <dxf>
      <font>
        <condense val="0"/>
        <extend val="0"/>
        <color auto="1"/>
      </font>
      <fill>
        <patternFill>
          <bgColor indexed="10"/>
        </patternFill>
      </fill>
    </dxf>
    <dxf>
      <font>
        <condense val="0"/>
        <extend val="0"/>
        <color auto="1"/>
      </font>
      <fill>
        <patternFill>
          <bgColor indexed="11"/>
        </patternFill>
      </fill>
    </dxf>
    <dxf>
      <font>
        <color auto="1"/>
      </font>
      <fill>
        <patternFill>
          <fgColor rgb="FFFFFF00"/>
        </patternFill>
      </fill>
    </dxf>
    <dxf>
      <font>
        <color auto="1"/>
      </font>
      <fill>
        <patternFill>
          <bgColor rgb="FFFF0000"/>
        </patternFill>
      </fill>
    </dxf>
    <dxf>
      <font>
        <color theme="1"/>
      </font>
      <fill>
        <patternFill>
          <bgColor rgb="FFFFFF0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s>
  <tableStyles count="0" defaultTableStyle="TableStyleMedium9" defaultPivotStyle="PivotStyleLight16"/>
  <colors>
    <mruColors>
      <color rgb="FFF7B327"/>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 MATRICES '!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MENU MATRICES '!A1"/></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16</xdr:col>
      <xdr:colOff>752475</xdr:colOff>
      <xdr:row>45</xdr:row>
      <xdr:rowOff>9525</xdr:rowOff>
    </xdr:to>
    <xdr:sp macro="" textlink="">
      <xdr:nvSpPr>
        <xdr:cNvPr id="8" name="7 Rectángulo">
          <a:extLst>
            <a:ext uri="{FF2B5EF4-FFF2-40B4-BE49-F238E27FC236}">
              <a16:creationId xmlns:a16="http://schemas.microsoft.com/office/drawing/2014/main" id="{75980391-AB0A-4527-A899-B6CE25559F3D}"/>
            </a:ext>
          </a:extLst>
        </xdr:cNvPr>
        <xdr:cNvSpPr/>
      </xdr:nvSpPr>
      <xdr:spPr>
        <a:xfrm>
          <a:off x="1" y="0"/>
          <a:ext cx="12944474" cy="7296150"/>
        </a:xfrm>
        <a:prstGeom prst="rect">
          <a:avLst/>
        </a:prstGeom>
        <a:solidFill>
          <a:srgbClr val="FFCC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b="1" baseline="0">
              <a:solidFill>
                <a:srgbClr val="C00000"/>
              </a:solidFill>
              <a:effectLst/>
              <a:latin typeface="Leelawadee" panose="020B0502040204020203" pitchFamily="34" charset="-34"/>
              <a:ea typeface="+mn-ea"/>
              <a:cs typeface="Leelawadee" panose="020B0502040204020203" pitchFamily="34" charset="-34"/>
            </a:rPr>
            <a:t>MATRIZ DE IDENTIFICACION DE PELIGROS, EVALUACION, VALORACION DE RIESGOS Y DETERMINACION DE CONTROLES - IPEVRDC </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rgbClr val="C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CO" sz="2400" b="1" i="0" baseline="0">
              <a:solidFill>
                <a:srgbClr val="C00000"/>
              </a:solidFill>
              <a:effectLst/>
              <a:latin typeface="Leelawadee" panose="020B0502040204020203" pitchFamily="34" charset="-34"/>
              <a:ea typeface="+mn-ea"/>
              <a:cs typeface="Leelawadee" panose="020B0502040204020203" pitchFamily="34" charset="-34"/>
            </a:rPr>
            <a:t>Departamento Administrativo de la Defensoría del Espacio Público - DADEP</a:t>
          </a: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CO" sz="2400" b="1" baseline="0">
            <a:solidFill>
              <a:sysClr val="windowText" lastClr="000000"/>
            </a:solidFill>
            <a:effectLst/>
            <a:latin typeface="Leelawadee" panose="020B0502040204020203" pitchFamily="34" charset="-34"/>
            <a:ea typeface="+mn-ea"/>
            <a:cs typeface="Leelawadee" panose="020B0502040204020203" pitchFamily="34" charset="-34"/>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ES"/>
        </a:p>
      </xdr:txBody>
    </xdr:sp>
    <xdr:clientData/>
  </xdr:twoCellAnchor>
  <xdr:twoCellAnchor>
    <xdr:from>
      <xdr:col>0</xdr:col>
      <xdr:colOff>0</xdr:colOff>
      <xdr:row>39</xdr:row>
      <xdr:rowOff>142875</xdr:rowOff>
    </xdr:from>
    <xdr:to>
      <xdr:col>15</xdr:col>
      <xdr:colOff>247650</xdr:colOff>
      <xdr:row>44</xdr:row>
      <xdr:rowOff>19050</xdr:rowOff>
    </xdr:to>
    <xdr:grpSp>
      <xdr:nvGrpSpPr>
        <xdr:cNvPr id="179044" name="47 Grupo">
          <a:extLst>
            <a:ext uri="{FF2B5EF4-FFF2-40B4-BE49-F238E27FC236}">
              <a16:creationId xmlns:a16="http://schemas.microsoft.com/office/drawing/2014/main" id="{27966098-9E38-47C1-A749-C9B3471F1929}"/>
            </a:ext>
          </a:extLst>
        </xdr:cNvPr>
        <xdr:cNvGrpSpPr>
          <a:grpSpLocks/>
        </xdr:cNvGrpSpPr>
      </xdr:nvGrpSpPr>
      <xdr:grpSpPr bwMode="auto">
        <a:xfrm>
          <a:off x="0" y="5186272"/>
          <a:ext cx="11727050" cy="538910"/>
          <a:chOff x="-55997" y="6453336"/>
          <a:chExt cx="8876469" cy="410131"/>
        </a:xfrm>
      </xdr:grpSpPr>
      <xdr:pic>
        <xdr:nvPicPr>
          <xdr:cNvPr id="179051" name="Picture 3" descr="C:\Users\lbeltran\Downloads\Rendición de cuentas DADEP 2014 VERSIÓN CORREGIDA-20.png">
            <a:extLst>
              <a:ext uri="{FF2B5EF4-FFF2-40B4-BE49-F238E27FC236}">
                <a16:creationId xmlns:a16="http://schemas.microsoft.com/office/drawing/2014/main" id="{FDA0BA87-9659-4962-B234-B93A64394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5997"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2" name="Picture 3" descr="C:\Users\lbeltran\Downloads\Rendición de cuentas DADEP 2014 VERSIÓN CORREGIDA-20.png">
            <a:extLst>
              <a:ext uri="{FF2B5EF4-FFF2-40B4-BE49-F238E27FC236}">
                <a16:creationId xmlns:a16="http://schemas.microsoft.com/office/drawing/2014/main" id="{B61D9F3B-F8D1-4DF5-B94A-5C1B84566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1691680"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3" name="Picture 3" descr="C:\Users\lbeltran\Downloads\Rendición de cuentas DADEP 2014 VERSIÓN CORREGIDA-20.png">
            <a:extLst>
              <a:ext uri="{FF2B5EF4-FFF2-40B4-BE49-F238E27FC236}">
                <a16:creationId xmlns:a16="http://schemas.microsoft.com/office/drawing/2014/main" id="{8880D56D-65DC-42D7-A3FA-36DBDE3B6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3454871"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4" name="Picture 3" descr="C:\Users\lbeltran\Downloads\Rendición de cuentas DADEP 2014 VERSIÓN CORREGIDA-20.png">
            <a:extLst>
              <a:ext uri="{FF2B5EF4-FFF2-40B4-BE49-F238E27FC236}">
                <a16:creationId xmlns:a16="http://schemas.microsoft.com/office/drawing/2014/main" id="{BC32B8F2-458A-433C-959D-CCE75C7EA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5220072"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055" name="Picture 3" descr="C:\Users\lbeltran\Downloads\Rendición de cuentas DADEP 2014 VERSIÓN CORREGIDA-20.png">
            <a:extLst>
              <a:ext uri="{FF2B5EF4-FFF2-40B4-BE49-F238E27FC236}">
                <a16:creationId xmlns:a16="http://schemas.microsoft.com/office/drawing/2014/main" id="{40A3BC52-A123-4548-BB52-69D71E2FE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254" t="10179" r="16858" b="56703"/>
          <a:stretch>
            <a:fillRect/>
          </a:stretch>
        </xdr:blipFill>
        <xdr:spPr bwMode="auto">
          <a:xfrm>
            <a:off x="6983263" y="6453336"/>
            <a:ext cx="1837209" cy="41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409575</xdr:colOff>
      <xdr:row>32</xdr:row>
      <xdr:rowOff>66675</xdr:rowOff>
    </xdr:from>
    <xdr:to>
      <xdr:col>9</xdr:col>
      <xdr:colOff>209550</xdr:colOff>
      <xdr:row>39</xdr:row>
      <xdr:rowOff>84364</xdr:rowOff>
    </xdr:to>
    <xdr:pic>
      <xdr:nvPicPr>
        <xdr:cNvPr id="179048" name="15 Imagen" descr="Resultado de imagen para INGRESAR PNG">
          <a:hlinkClick xmlns:r="http://schemas.openxmlformats.org/officeDocument/2006/relationships" r:id="rId2"/>
          <a:extLst>
            <a:ext uri="{FF2B5EF4-FFF2-40B4-BE49-F238E27FC236}">
              <a16:creationId xmlns:a16="http://schemas.microsoft.com/office/drawing/2014/main" id="{232A5157-634C-471C-9EDE-B152D990A9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5248275"/>
          <a:ext cx="2847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276223</xdr:colOff>
      <xdr:row>6</xdr:row>
      <xdr:rowOff>56152</xdr:rowOff>
    </xdr:from>
    <xdr:to>
      <xdr:col>15</xdr:col>
      <xdr:colOff>161924</xdr:colOff>
      <xdr:row>8</xdr:row>
      <xdr:rowOff>57149</xdr:rowOff>
    </xdr:to>
    <xdr:sp macro="" textlink="">
      <xdr:nvSpPr>
        <xdr:cNvPr id="19" name="Título 1">
          <a:extLst>
            <a:ext uri="{FF2B5EF4-FFF2-40B4-BE49-F238E27FC236}">
              <a16:creationId xmlns:a16="http://schemas.microsoft.com/office/drawing/2014/main" id="{76FA538B-1511-4EC1-9C14-0EC05FE272FB}"/>
            </a:ext>
          </a:extLst>
        </xdr:cNvPr>
        <xdr:cNvSpPr txBox="1">
          <a:spLocks/>
        </xdr:cNvSpPr>
      </xdr:nvSpPr>
      <xdr:spPr>
        <a:xfrm>
          <a:off x="9420223" y="1027702"/>
          <a:ext cx="2171701" cy="324847"/>
        </a:xfrm>
        <a:prstGeom prst="rect">
          <a:avLst/>
        </a:prstGeom>
        <a:noFill/>
        <a:effectLst/>
      </xdr:spPr>
      <xdr:txBody>
        <a:bodyPr vert="horz" wrap="square" lIns="91440" tIns="45720" rIns="91440" bIns="45720" numCol="1" rtlCol="0" fromWordArt="1" anchor="ctr">
          <a:prstTxWarp prst="textPlain">
            <a:avLst>
              <a:gd name="adj" fmla="val 50000"/>
            </a:avLst>
          </a:prstTxWarp>
          <a:normAutofit fontScale="55000" lnSpcReduction="20000"/>
        </a:bodyPr>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077BCF5D-D6F6-4C07-AA00-328933092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290286</xdr:colOff>
      <xdr:row>0</xdr:row>
      <xdr:rowOff>63501</xdr:rowOff>
    </xdr:from>
    <xdr:to>
      <xdr:col>34</xdr:col>
      <xdr:colOff>426357</xdr:colOff>
      <xdr:row>2</xdr:row>
      <xdr:rowOff>317500</xdr:rowOff>
    </xdr:to>
    <xdr:sp macro="" textlink="">
      <xdr:nvSpPr>
        <xdr:cNvPr id="4" name="2 Rectángulo redondeado">
          <a:extLst>
            <a:ext uri="{FF2B5EF4-FFF2-40B4-BE49-F238E27FC236}">
              <a16:creationId xmlns:a16="http://schemas.microsoft.com/office/drawing/2014/main" id="{A953C8C0-BA5E-43EC-897A-2202B6315154}"/>
            </a:ext>
          </a:extLst>
        </xdr:cNvPr>
        <xdr:cNvSpPr/>
      </xdr:nvSpPr>
      <xdr:spPr>
        <a:xfrm>
          <a:off x="1868715" y="63501"/>
          <a:ext cx="17008928" cy="97064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5C46E2E2-0435-4C1A-A912-5BBF0A210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208642</xdr:colOff>
      <xdr:row>0</xdr:row>
      <xdr:rowOff>27214</xdr:rowOff>
    </xdr:from>
    <xdr:to>
      <xdr:col>34</xdr:col>
      <xdr:colOff>299357</xdr:colOff>
      <xdr:row>2</xdr:row>
      <xdr:rowOff>163286</xdr:rowOff>
    </xdr:to>
    <xdr:sp macro="" textlink="">
      <xdr:nvSpPr>
        <xdr:cNvPr id="4" name="2 Rectángulo redondeado">
          <a:extLst>
            <a:ext uri="{FF2B5EF4-FFF2-40B4-BE49-F238E27FC236}">
              <a16:creationId xmlns:a16="http://schemas.microsoft.com/office/drawing/2014/main" id="{A953C8C0-BA5E-43EC-897A-2202B6315154}"/>
            </a:ext>
          </a:extLst>
        </xdr:cNvPr>
        <xdr:cNvSpPr/>
      </xdr:nvSpPr>
      <xdr:spPr>
        <a:xfrm>
          <a:off x="1787071" y="27214"/>
          <a:ext cx="16401143" cy="843643"/>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142875</xdr:colOff>
      <xdr:row>0</xdr:row>
      <xdr:rowOff>19050</xdr:rowOff>
    </xdr:from>
    <xdr:to>
      <xdr:col>3</xdr:col>
      <xdr:colOff>86285</xdr:colOff>
      <xdr:row>2</xdr:row>
      <xdr:rowOff>289658</xdr:rowOff>
    </xdr:to>
    <xdr:pic>
      <xdr:nvPicPr>
        <xdr:cNvPr id="4" name="Imagen 3">
          <a:extLst>
            <a:ext uri="{FF2B5EF4-FFF2-40B4-BE49-F238E27FC236}">
              <a16:creationId xmlns:a16="http://schemas.microsoft.com/office/drawing/2014/main" id="{6AF9840C-5656-403A-BDAB-39FFEB26D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54428</xdr:colOff>
      <xdr:row>0</xdr:row>
      <xdr:rowOff>117929</xdr:rowOff>
    </xdr:from>
    <xdr:to>
      <xdr:col>34</xdr:col>
      <xdr:colOff>462643</xdr:colOff>
      <xdr:row>2</xdr:row>
      <xdr:rowOff>272143</xdr:rowOff>
    </xdr:to>
    <xdr:sp macro="" textlink="">
      <xdr:nvSpPr>
        <xdr:cNvPr id="5" name="2 Rectángulo redondeado">
          <a:extLst>
            <a:ext uri="{FF2B5EF4-FFF2-40B4-BE49-F238E27FC236}">
              <a16:creationId xmlns:a16="http://schemas.microsoft.com/office/drawing/2014/main" id="{A953C8C0-BA5E-43EC-897A-2202B6315154}"/>
            </a:ext>
          </a:extLst>
        </xdr:cNvPr>
        <xdr:cNvSpPr/>
      </xdr:nvSpPr>
      <xdr:spPr>
        <a:xfrm>
          <a:off x="1741714" y="117929"/>
          <a:ext cx="17843500" cy="107042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104775</xdr:colOff>
      <xdr:row>0</xdr:row>
      <xdr:rowOff>19050</xdr:rowOff>
    </xdr:from>
    <xdr:to>
      <xdr:col>3</xdr:col>
      <xdr:colOff>200585</xdr:colOff>
      <xdr:row>2</xdr:row>
      <xdr:rowOff>289658</xdr:rowOff>
    </xdr:to>
    <xdr:pic>
      <xdr:nvPicPr>
        <xdr:cNvPr id="4" name="Imagen 3">
          <a:extLst>
            <a:ext uri="{FF2B5EF4-FFF2-40B4-BE49-F238E27FC236}">
              <a16:creationId xmlns:a16="http://schemas.microsoft.com/office/drawing/2014/main" id="{0622B65C-8F6A-4108-AC16-3DC337C00E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194598</xdr:colOff>
      <xdr:row>0</xdr:row>
      <xdr:rowOff>92177</xdr:rowOff>
    </xdr:from>
    <xdr:to>
      <xdr:col>34</xdr:col>
      <xdr:colOff>378952</xdr:colOff>
      <xdr:row>2</xdr:row>
      <xdr:rowOff>368710</xdr:rowOff>
    </xdr:to>
    <xdr:sp macro="" textlink="">
      <xdr:nvSpPr>
        <xdr:cNvPr id="5" name="2 Rectángulo redondeado">
          <a:extLst>
            <a:ext uri="{FF2B5EF4-FFF2-40B4-BE49-F238E27FC236}">
              <a16:creationId xmlns:a16="http://schemas.microsoft.com/office/drawing/2014/main" id="{A953C8C0-BA5E-43EC-897A-2202B6315154}"/>
            </a:ext>
          </a:extLst>
        </xdr:cNvPr>
        <xdr:cNvSpPr/>
      </xdr:nvSpPr>
      <xdr:spPr>
        <a:xfrm>
          <a:off x="1638711" y="92177"/>
          <a:ext cx="15106854" cy="138266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85725</xdr:colOff>
      <xdr:row>0</xdr:row>
      <xdr:rowOff>38100</xdr:rowOff>
    </xdr:from>
    <xdr:to>
      <xdr:col>3</xdr:col>
      <xdr:colOff>181535</xdr:colOff>
      <xdr:row>2</xdr:row>
      <xdr:rowOff>308708</xdr:rowOff>
    </xdr:to>
    <xdr:pic>
      <xdr:nvPicPr>
        <xdr:cNvPr id="4" name="Imagen 3">
          <a:extLst>
            <a:ext uri="{FF2B5EF4-FFF2-40B4-BE49-F238E27FC236}">
              <a16:creationId xmlns:a16="http://schemas.microsoft.com/office/drawing/2014/main" id="{462053FE-D060-4950-A9B4-302CDA3E5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095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222249</xdr:colOff>
      <xdr:row>0</xdr:row>
      <xdr:rowOff>105834</xdr:rowOff>
    </xdr:from>
    <xdr:to>
      <xdr:col>34</xdr:col>
      <xdr:colOff>465665</xdr:colOff>
      <xdr:row>2</xdr:row>
      <xdr:rowOff>359833</xdr:rowOff>
    </xdr:to>
    <xdr:sp macro="" textlink="">
      <xdr:nvSpPr>
        <xdr:cNvPr id="5" name="2 Rectángulo redondeado">
          <a:extLst>
            <a:ext uri="{FF2B5EF4-FFF2-40B4-BE49-F238E27FC236}">
              <a16:creationId xmlns:a16="http://schemas.microsoft.com/office/drawing/2014/main" id="{A953C8C0-BA5E-43EC-897A-2202B6315154}"/>
            </a:ext>
          </a:extLst>
        </xdr:cNvPr>
        <xdr:cNvSpPr/>
      </xdr:nvSpPr>
      <xdr:spPr>
        <a:xfrm>
          <a:off x="2000249" y="105834"/>
          <a:ext cx="18616083" cy="110066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104775</xdr:colOff>
      <xdr:row>0</xdr:row>
      <xdr:rowOff>9525</xdr:rowOff>
    </xdr:from>
    <xdr:to>
      <xdr:col>3</xdr:col>
      <xdr:colOff>200585</xdr:colOff>
      <xdr:row>2</xdr:row>
      <xdr:rowOff>280133</xdr:rowOff>
    </xdr:to>
    <xdr:pic>
      <xdr:nvPicPr>
        <xdr:cNvPr id="4" name="Imagen 3">
          <a:extLst>
            <a:ext uri="{FF2B5EF4-FFF2-40B4-BE49-F238E27FC236}">
              <a16:creationId xmlns:a16="http://schemas.microsoft.com/office/drawing/2014/main" id="{99DE2535-2B09-4943-8172-535F7F215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952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117929</xdr:colOff>
      <xdr:row>0</xdr:row>
      <xdr:rowOff>1</xdr:rowOff>
    </xdr:from>
    <xdr:to>
      <xdr:col>34</xdr:col>
      <xdr:colOff>517071</xdr:colOff>
      <xdr:row>2</xdr:row>
      <xdr:rowOff>399143</xdr:rowOff>
    </xdr:to>
    <xdr:sp macro="" textlink="">
      <xdr:nvSpPr>
        <xdr:cNvPr id="5" name="2 Rectángulo redondeado">
          <a:extLst>
            <a:ext uri="{FF2B5EF4-FFF2-40B4-BE49-F238E27FC236}">
              <a16:creationId xmlns:a16="http://schemas.microsoft.com/office/drawing/2014/main" id="{A953C8C0-BA5E-43EC-897A-2202B6315154}"/>
            </a:ext>
          </a:extLst>
        </xdr:cNvPr>
        <xdr:cNvSpPr/>
      </xdr:nvSpPr>
      <xdr:spPr>
        <a:xfrm>
          <a:off x="1832429" y="1"/>
          <a:ext cx="18115642" cy="101599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7C12CA92-2C1E-4DEA-920E-806A3EE4E0C9}"/>
            </a:ext>
          </a:extLst>
        </xdr:cNvPr>
        <xdr:cNvSpPr/>
      </xdr:nvSpPr>
      <xdr:spPr>
        <a:xfrm>
          <a:off x="1276352" y="638174"/>
          <a:ext cx="3233737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rPr>
            <a:t>FORMATO</a:t>
          </a:r>
        </a:p>
        <a:p>
          <a:pPr algn="ctr"/>
          <a:r>
            <a:rPr lang="es-CO" sz="2000" b="1" baseline="0">
              <a:solidFill>
                <a:srgbClr val="FFC000"/>
              </a:solidFill>
            </a:rPr>
            <a:t>MATRIZ DE IDENTIFICACION DE PELIGROS, EVALUACION, VALORACION DE RIESGOS Y DETERMINACION DE CONTROLES</a:t>
          </a:r>
        </a:p>
      </xdr:txBody>
    </xdr:sp>
    <xdr:clientData/>
  </xdr:twoCellAnchor>
  <xdr:twoCellAnchor>
    <xdr:from>
      <xdr:col>1</xdr:col>
      <xdr:colOff>142875</xdr:colOff>
      <xdr:row>0</xdr:row>
      <xdr:rowOff>38100</xdr:rowOff>
    </xdr:from>
    <xdr:to>
      <xdr:col>3</xdr:col>
      <xdr:colOff>86285</xdr:colOff>
      <xdr:row>2</xdr:row>
      <xdr:rowOff>308708</xdr:rowOff>
    </xdr:to>
    <xdr:pic>
      <xdr:nvPicPr>
        <xdr:cNvPr id="4" name="Imagen 3">
          <a:extLst>
            <a:ext uri="{FF2B5EF4-FFF2-40B4-BE49-F238E27FC236}">
              <a16:creationId xmlns:a16="http://schemas.microsoft.com/office/drawing/2014/main" id="{DED3AFCD-5A91-4919-AB3D-87900F956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667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76202</xdr:colOff>
      <xdr:row>0</xdr:row>
      <xdr:rowOff>187324</xdr:rowOff>
    </xdr:from>
    <xdr:to>
      <xdr:col>34</xdr:col>
      <xdr:colOff>276225</xdr:colOff>
      <xdr:row>2</xdr:row>
      <xdr:rowOff>181430</xdr:rowOff>
    </xdr:to>
    <xdr:sp macro="" textlink="">
      <xdr:nvSpPr>
        <xdr:cNvPr id="3" name="2 Rectángulo redondeado">
          <a:extLst>
            <a:ext uri="{FF2B5EF4-FFF2-40B4-BE49-F238E27FC236}">
              <a16:creationId xmlns:a16="http://schemas.microsoft.com/office/drawing/2014/main" id="{FD008AF0-CD8E-43D4-844B-B661E904B44B}"/>
            </a:ext>
          </a:extLst>
        </xdr:cNvPr>
        <xdr:cNvSpPr/>
      </xdr:nvSpPr>
      <xdr:spPr>
        <a:xfrm>
          <a:off x="1545773" y="187324"/>
          <a:ext cx="15485381" cy="973820"/>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0</xdr:col>
      <xdr:colOff>449036</xdr:colOff>
      <xdr:row>0</xdr:row>
      <xdr:rowOff>114300</xdr:rowOff>
    </xdr:from>
    <xdr:to>
      <xdr:col>3</xdr:col>
      <xdr:colOff>234777</xdr:colOff>
      <xdr:row>2</xdr:row>
      <xdr:rowOff>204108</xdr:rowOff>
    </xdr:to>
    <xdr:pic>
      <xdr:nvPicPr>
        <xdr:cNvPr id="4" name="Imagen 3">
          <a:extLst>
            <a:ext uri="{FF2B5EF4-FFF2-40B4-BE49-F238E27FC236}">
              <a16:creationId xmlns:a16="http://schemas.microsoft.com/office/drawing/2014/main" id="{8AEE4D11-3AD8-4B24-B203-A9913B21A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449036" y="114300"/>
          <a:ext cx="1173670" cy="1083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371928</xdr:colOff>
      <xdr:row>2</xdr:row>
      <xdr:rowOff>181428</xdr:rowOff>
    </xdr:to>
    <xdr:sp macro="" textlink="">
      <xdr:nvSpPr>
        <xdr:cNvPr id="3" name="2 Rectángulo redondeado">
          <a:extLst>
            <a:ext uri="{FF2B5EF4-FFF2-40B4-BE49-F238E27FC236}">
              <a16:creationId xmlns:a16="http://schemas.microsoft.com/office/drawing/2014/main" id="{D26FC335-5ED2-4BC9-BF6C-F6B3A5A509B2}"/>
            </a:ext>
          </a:extLst>
        </xdr:cNvPr>
        <xdr:cNvSpPr/>
      </xdr:nvSpPr>
      <xdr:spPr>
        <a:xfrm>
          <a:off x="1817916" y="28574"/>
          <a:ext cx="16134441" cy="842283"/>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rPr>
            <a:t>FORMATO</a:t>
          </a:r>
        </a:p>
        <a:p>
          <a:pPr algn="ctr"/>
          <a:r>
            <a:rPr lang="es-CO" sz="2000" b="1" baseline="0">
              <a:solidFill>
                <a:srgbClr val="FFC000"/>
              </a:solidFill>
            </a:rPr>
            <a:t>MATRIZ DE IDENTIFICACION DE PELIGROS, EVALUACION, VALORACION DE RIESGOS Y DETERMINACION DE CONTROLES</a:t>
          </a:r>
        </a:p>
      </xdr:txBody>
    </xdr:sp>
    <xdr:clientData/>
  </xdr:twoCellAnchor>
  <xdr:twoCellAnchor>
    <xdr:from>
      <xdr:col>1</xdr:col>
      <xdr:colOff>123825</xdr:colOff>
      <xdr:row>0</xdr:row>
      <xdr:rowOff>28575</xdr:rowOff>
    </xdr:from>
    <xdr:to>
      <xdr:col>3</xdr:col>
      <xdr:colOff>67235</xdr:colOff>
      <xdr:row>2</xdr:row>
      <xdr:rowOff>299183</xdr:rowOff>
    </xdr:to>
    <xdr:pic>
      <xdr:nvPicPr>
        <xdr:cNvPr id="4" name="Imagen 3">
          <a:extLst>
            <a:ext uri="{FF2B5EF4-FFF2-40B4-BE49-F238E27FC236}">
              <a16:creationId xmlns:a16="http://schemas.microsoft.com/office/drawing/2014/main" id="{8FC46FBB-3386-4FEF-B8B4-66FCA0871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85725</xdr:colOff>
      <xdr:row>0</xdr:row>
      <xdr:rowOff>28573</xdr:rowOff>
    </xdr:from>
    <xdr:to>
      <xdr:col>34</xdr:col>
      <xdr:colOff>263072</xdr:colOff>
      <xdr:row>2</xdr:row>
      <xdr:rowOff>263071</xdr:rowOff>
    </xdr:to>
    <xdr:sp macro="" textlink="">
      <xdr:nvSpPr>
        <xdr:cNvPr id="3" name="2 Rectángulo redondeado">
          <a:extLst>
            <a:ext uri="{FF2B5EF4-FFF2-40B4-BE49-F238E27FC236}">
              <a16:creationId xmlns:a16="http://schemas.microsoft.com/office/drawing/2014/main" id="{EF52B557-D44C-4671-970D-585191EB9AA4}"/>
            </a:ext>
          </a:extLst>
        </xdr:cNvPr>
        <xdr:cNvSpPr/>
      </xdr:nvSpPr>
      <xdr:spPr>
        <a:xfrm>
          <a:off x="1754868" y="28573"/>
          <a:ext cx="12695918" cy="106906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171450</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BF592854-693B-42D1-9E34-547EB9C7F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333376</xdr:colOff>
      <xdr:row>0</xdr:row>
      <xdr:rowOff>250824</xdr:rowOff>
    </xdr:from>
    <xdr:to>
      <xdr:col>34</xdr:col>
      <xdr:colOff>933450</xdr:colOff>
      <xdr:row>2</xdr:row>
      <xdr:rowOff>469899</xdr:rowOff>
    </xdr:to>
    <xdr:sp macro="" textlink="">
      <xdr:nvSpPr>
        <xdr:cNvPr id="3" name="2 Rectángulo redondeado">
          <a:extLst>
            <a:ext uri="{FF2B5EF4-FFF2-40B4-BE49-F238E27FC236}">
              <a16:creationId xmlns:a16="http://schemas.microsoft.com/office/drawing/2014/main" id="{A953C8C0-BA5E-43EC-897A-2202B6315154}"/>
            </a:ext>
          </a:extLst>
        </xdr:cNvPr>
        <xdr:cNvSpPr/>
      </xdr:nvSpPr>
      <xdr:spPr>
        <a:xfrm>
          <a:off x="1793876" y="250824"/>
          <a:ext cx="18094324" cy="1314450"/>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3200" b="1" baseline="0">
              <a:solidFill>
                <a:srgbClr val="FFC000"/>
              </a:solidFill>
              <a:latin typeface="Museo Sans Condensed" panose="02000000000000000000" pitchFamily="2" charset="0"/>
            </a:rPr>
            <a:t>FORMATO</a:t>
          </a:r>
        </a:p>
        <a:p>
          <a:pPr algn="ctr"/>
          <a:r>
            <a:rPr lang="es-CO" sz="32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145676</xdr:colOff>
      <xdr:row>0</xdr:row>
      <xdr:rowOff>192369</xdr:rowOff>
    </xdr:from>
    <xdr:to>
      <xdr:col>4</xdr:col>
      <xdr:colOff>285750</xdr:colOff>
      <xdr:row>2</xdr:row>
      <xdr:rowOff>464098</xdr:rowOff>
    </xdr:to>
    <xdr:pic>
      <xdr:nvPicPr>
        <xdr:cNvPr id="4" name="Imagen 3">
          <a:extLst>
            <a:ext uri="{FF2B5EF4-FFF2-40B4-BE49-F238E27FC236}">
              <a16:creationId xmlns:a16="http://schemas.microsoft.com/office/drawing/2014/main" id="{209ED365-FC5B-4689-9093-B3407C140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10801" y="192369"/>
          <a:ext cx="1235449" cy="1367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371929</xdr:colOff>
      <xdr:row>2</xdr:row>
      <xdr:rowOff>217715</xdr:rowOff>
    </xdr:to>
    <xdr:sp macro="" textlink="">
      <xdr:nvSpPr>
        <xdr:cNvPr id="3" name="2 Rectángulo redondeado">
          <a:extLst>
            <a:ext uri="{FF2B5EF4-FFF2-40B4-BE49-F238E27FC236}">
              <a16:creationId xmlns:a16="http://schemas.microsoft.com/office/drawing/2014/main" id="{F21E342A-0B6E-4B21-B1D9-795D4A74C130}"/>
            </a:ext>
          </a:extLst>
        </xdr:cNvPr>
        <xdr:cNvSpPr/>
      </xdr:nvSpPr>
      <xdr:spPr>
        <a:xfrm>
          <a:off x="1709059" y="28574"/>
          <a:ext cx="15009584" cy="115071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133350</xdr:colOff>
      <xdr:row>0</xdr:row>
      <xdr:rowOff>38100</xdr:rowOff>
    </xdr:from>
    <xdr:to>
      <xdr:col>3</xdr:col>
      <xdr:colOff>76760</xdr:colOff>
      <xdr:row>2</xdr:row>
      <xdr:rowOff>308708</xdr:rowOff>
    </xdr:to>
    <xdr:pic>
      <xdr:nvPicPr>
        <xdr:cNvPr id="4" name="Imagen 3">
          <a:extLst>
            <a:ext uri="{FF2B5EF4-FFF2-40B4-BE49-F238E27FC236}">
              <a16:creationId xmlns:a16="http://schemas.microsoft.com/office/drawing/2014/main" id="{6397D498-304B-450C-A2F0-0FEBAC2B8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258536</xdr:colOff>
      <xdr:row>0</xdr:row>
      <xdr:rowOff>204108</xdr:rowOff>
    </xdr:from>
    <xdr:to>
      <xdr:col>34</xdr:col>
      <xdr:colOff>372836</xdr:colOff>
      <xdr:row>2</xdr:row>
      <xdr:rowOff>254000</xdr:rowOff>
    </xdr:to>
    <xdr:sp macro="" textlink="">
      <xdr:nvSpPr>
        <xdr:cNvPr id="3" name="2 Rectángulo redondeado">
          <a:extLst>
            <a:ext uri="{FF2B5EF4-FFF2-40B4-BE49-F238E27FC236}">
              <a16:creationId xmlns:a16="http://schemas.microsoft.com/office/drawing/2014/main" id="{8D547DC1-3D5A-40AD-8DD9-6A6BA1C3B153}"/>
            </a:ext>
          </a:extLst>
        </xdr:cNvPr>
        <xdr:cNvSpPr/>
      </xdr:nvSpPr>
      <xdr:spPr>
        <a:xfrm>
          <a:off x="1809750" y="204108"/>
          <a:ext cx="16143515" cy="121103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48986</xdr:colOff>
      <xdr:row>0</xdr:row>
      <xdr:rowOff>0</xdr:rowOff>
    </xdr:from>
    <xdr:to>
      <xdr:col>3</xdr:col>
      <xdr:colOff>144796</xdr:colOff>
      <xdr:row>2</xdr:row>
      <xdr:rowOff>270608</xdr:rowOff>
    </xdr:to>
    <xdr:pic>
      <xdr:nvPicPr>
        <xdr:cNvPr id="4" name="Imagen 3">
          <a:extLst>
            <a:ext uri="{FF2B5EF4-FFF2-40B4-BE49-F238E27FC236}">
              <a16:creationId xmlns:a16="http://schemas.microsoft.com/office/drawing/2014/main" id="{A3660B9B-5048-4F5D-951E-E78D8D0E7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38843" y="0"/>
          <a:ext cx="1075524" cy="1440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308429</xdr:colOff>
      <xdr:row>2</xdr:row>
      <xdr:rowOff>247649</xdr:rowOff>
    </xdr:to>
    <xdr:sp macro="" textlink="">
      <xdr:nvSpPr>
        <xdr:cNvPr id="3" name="2 Rectángulo redondeado">
          <a:extLst>
            <a:ext uri="{FF2B5EF4-FFF2-40B4-BE49-F238E27FC236}">
              <a16:creationId xmlns:a16="http://schemas.microsoft.com/office/drawing/2014/main" id="{6C432377-01B2-403F-A9ED-4FD7AC673D98}"/>
            </a:ext>
          </a:extLst>
        </xdr:cNvPr>
        <xdr:cNvSpPr/>
      </xdr:nvSpPr>
      <xdr:spPr>
        <a:xfrm>
          <a:off x="1763488" y="28574"/>
          <a:ext cx="15508512" cy="99921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171450</xdr:colOff>
      <xdr:row>0</xdr:row>
      <xdr:rowOff>28575</xdr:rowOff>
    </xdr:from>
    <xdr:to>
      <xdr:col>3</xdr:col>
      <xdr:colOff>114860</xdr:colOff>
      <xdr:row>2</xdr:row>
      <xdr:rowOff>299183</xdr:rowOff>
    </xdr:to>
    <xdr:pic>
      <xdr:nvPicPr>
        <xdr:cNvPr id="4" name="Imagen 3">
          <a:extLst>
            <a:ext uri="{FF2B5EF4-FFF2-40B4-BE49-F238E27FC236}">
              <a16:creationId xmlns:a16="http://schemas.microsoft.com/office/drawing/2014/main" id="{AE0F3FB3-0D76-46E1-AEE9-7BE495A38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9527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2676525</xdr:colOff>
      <xdr:row>2</xdr:row>
      <xdr:rowOff>247649</xdr:rowOff>
    </xdr:to>
    <xdr:sp macro="" textlink="">
      <xdr:nvSpPr>
        <xdr:cNvPr id="3" name="2 Rectángulo redondeado">
          <a:extLst>
            <a:ext uri="{FF2B5EF4-FFF2-40B4-BE49-F238E27FC236}">
              <a16:creationId xmlns:a16="http://schemas.microsoft.com/office/drawing/2014/main" id="{BEE74072-0B29-410D-9CF0-BAA87619C3EF}"/>
            </a:ext>
          </a:extLst>
        </xdr:cNvPr>
        <xdr:cNvSpPr/>
      </xdr:nvSpPr>
      <xdr:spPr>
        <a:xfrm>
          <a:off x="1209677" y="28574"/>
          <a:ext cx="33042223" cy="847725"/>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1</xdr:col>
      <xdr:colOff>114300</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E4863809-09F0-42FA-8F9D-B9FDC47B4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381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302987</xdr:colOff>
      <xdr:row>0</xdr:row>
      <xdr:rowOff>37645</xdr:rowOff>
    </xdr:from>
    <xdr:to>
      <xdr:col>34</xdr:col>
      <xdr:colOff>453571</xdr:colOff>
      <xdr:row>2</xdr:row>
      <xdr:rowOff>226786</xdr:rowOff>
    </xdr:to>
    <xdr:sp macro="" textlink="">
      <xdr:nvSpPr>
        <xdr:cNvPr id="3" name="2 Rectángulo redondeado">
          <a:extLst>
            <a:ext uri="{FF2B5EF4-FFF2-40B4-BE49-F238E27FC236}">
              <a16:creationId xmlns:a16="http://schemas.microsoft.com/office/drawing/2014/main" id="{E9D56B5A-E575-47E8-92C3-EFC7919762C4}"/>
            </a:ext>
          </a:extLst>
        </xdr:cNvPr>
        <xdr:cNvSpPr/>
      </xdr:nvSpPr>
      <xdr:spPr>
        <a:xfrm>
          <a:off x="1990273" y="37645"/>
          <a:ext cx="17585869" cy="131399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twoCellAnchor>
    <xdr:from>
      <xdr:col>0</xdr:col>
      <xdr:colOff>95250</xdr:colOff>
      <xdr:row>0</xdr:row>
      <xdr:rowOff>0</xdr:rowOff>
    </xdr:from>
    <xdr:to>
      <xdr:col>3</xdr:col>
      <xdr:colOff>64008</xdr:colOff>
      <xdr:row>0</xdr:row>
      <xdr:rowOff>0</xdr:rowOff>
    </xdr:to>
    <xdr:sp macro="" textlink="">
      <xdr:nvSpPr>
        <xdr:cNvPr id="4" name="Flecha izquierda 1">
          <a:hlinkClick xmlns:r="http://schemas.openxmlformats.org/officeDocument/2006/relationships" r:id="rId1"/>
          <a:extLst>
            <a:ext uri="{FF2B5EF4-FFF2-40B4-BE49-F238E27FC236}">
              <a16:creationId xmlns:a16="http://schemas.microsoft.com/office/drawing/2014/main" id="{9AAC2071-E13D-4EC9-966A-A0AC29070DFB}"/>
            </a:ext>
          </a:extLst>
        </xdr:cNvPr>
        <xdr:cNvSpPr/>
      </xdr:nvSpPr>
      <xdr:spPr>
        <a:xfrm>
          <a:off x="95250" y="381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MENU </a:t>
          </a:r>
        </a:p>
      </xdr:txBody>
    </xdr:sp>
    <xdr:clientData/>
  </xdr:twoCellAnchor>
  <xdr:twoCellAnchor>
    <xdr:from>
      <xdr:col>1</xdr:col>
      <xdr:colOff>133350</xdr:colOff>
      <xdr:row>0</xdr:row>
      <xdr:rowOff>38100</xdr:rowOff>
    </xdr:from>
    <xdr:to>
      <xdr:col>3</xdr:col>
      <xdr:colOff>152960</xdr:colOff>
      <xdr:row>2</xdr:row>
      <xdr:rowOff>308708</xdr:rowOff>
    </xdr:to>
    <xdr:pic>
      <xdr:nvPicPr>
        <xdr:cNvPr id="5" name="Imagen 4">
          <a:extLst>
            <a:ext uri="{FF2B5EF4-FFF2-40B4-BE49-F238E27FC236}">
              <a16:creationId xmlns:a16="http://schemas.microsoft.com/office/drawing/2014/main" id="{FC3B3FEC-9DF0-42B7-AB93-1527425965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5385" t="5173" r="15384" b="12070"/>
        <a:stretch>
          <a:fillRect/>
        </a:stretch>
      </xdr:blipFill>
      <xdr:spPr bwMode="auto">
        <a:xfrm>
          <a:off x="25717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0</xdr:row>
      <xdr:rowOff>38100</xdr:rowOff>
    </xdr:from>
    <xdr:to>
      <xdr:col>3</xdr:col>
      <xdr:colOff>95810</xdr:colOff>
      <xdr:row>2</xdr:row>
      <xdr:rowOff>308708</xdr:rowOff>
    </xdr:to>
    <xdr:pic>
      <xdr:nvPicPr>
        <xdr:cNvPr id="4" name="Imagen 3">
          <a:extLst>
            <a:ext uri="{FF2B5EF4-FFF2-40B4-BE49-F238E27FC236}">
              <a16:creationId xmlns:a16="http://schemas.microsoft.com/office/drawing/2014/main" id="{C4607E93-5883-4E9C-BBA3-74B64D8DF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76225"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154214</xdr:colOff>
      <xdr:row>0</xdr:row>
      <xdr:rowOff>108857</xdr:rowOff>
    </xdr:from>
    <xdr:to>
      <xdr:col>34</xdr:col>
      <xdr:colOff>371928</xdr:colOff>
      <xdr:row>2</xdr:row>
      <xdr:rowOff>371928</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1596571" y="108857"/>
          <a:ext cx="15122071" cy="1043214"/>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161924</xdr:colOff>
      <xdr:row>0</xdr:row>
      <xdr:rowOff>19050</xdr:rowOff>
    </xdr:from>
    <xdr:to>
      <xdr:col>4</xdr:col>
      <xdr:colOff>163286</xdr:colOff>
      <xdr:row>2</xdr:row>
      <xdr:rowOff>289658</xdr:rowOff>
    </xdr:to>
    <xdr:pic>
      <xdr:nvPicPr>
        <xdr:cNvPr id="4" name="Imagen 3">
          <a:extLst>
            <a:ext uri="{FF2B5EF4-FFF2-40B4-BE49-F238E27FC236}">
              <a16:creationId xmlns:a16="http://schemas.microsoft.com/office/drawing/2014/main" id="{026BBB9E-3503-4D57-8F02-F9A06B4C5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42924" y="19050"/>
          <a:ext cx="1144362" cy="1209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244929</xdr:colOff>
      <xdr:row>0</xdr:row>
      <xdr:rowOff>127001</xdr:rowOff>
    </xdr:from>
    <xdr:to>
      <xdr:col>34</xdr:col>
      <xdr:colOff>689428</xdr:colOff>
      <xdr:row>2</xdr:row>
      <xdr:rowOff>390072</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1841500" y="127001"/>
          <a:ext cx="22950714" cy="119742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76200</xdr:colOff>
      <xdr:row>0</xdr:row>
      <xdr:rowOff>0</xdr:rowOff>
    </xdr:from>
    <xdr:to>
      <xdr:col>3</xdr:col>
      <xdr:colOff>299357</xdr:colOff>
      <xdr:row>2</xdr:row>
      <xdr:rowOff>270608</xdr:rowOff>
    </xdr:to>
    <xdr:pic>
      <xdr:nvPicPr>
        <xdr:cNvPr id="4" name="Imagen 3">
          <a:extLst>
            <a:ext uri="{FF2B5EF4-FFF2-40B4-BE49-F238E27FC236}">
              <a16:creationId xmlns:a16="http://schemas.microsoft.com/office/drawing/2014/main" id="{EC5145D8-924F-4C74-829E-02EF79E59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38843" y="0"/>
          <a:ext cx="1148443" cy="18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54430</xdr:colOff>
      <xdr:row>0</xdr:row>
      <xdr:rowOff>217714</xdr:rowOff>
    </xdr:from>
    <xdr:to>
      <xdr:col>34</xdr:col>
      <xdr:colOff>235859</xdr:colOff>
      <xdr:row>2</xdr:row>
      <xdr:rowOff>453571</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2458359" y="217714"/>
          <a:ext cx="14124214" cy="1397000"/>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123825</xdr:colOff>
      <xdr:row>0</xdr:row>
      <xdr:rowOff>47625</xdr:rowOff>
    </xdr:from>
    <xdr:to>
      <xdr:col>3</xdr:col>
      <xdr:colOff>489858</xdr:colOff>
      <xdr:row>2</xdr:row>
      <xdr:rowOff>299357</xdr:rowOff>
    </xdr:to>
    <xdr:pic>
      <xdr:nvPicPr>
        <xdr:cNvPr id="4" name="Imagen 3">
          <a:extLst>
            <a:ext uri="{FF2B5EF4-FFF2-40B4-BE49-F238E27FC236}">
              <a16:creationId xmlns:a16="http://schemas.microsoft.com/office/drawing/2014/main" id="{F86EAD1E-B69E-4E2F-9B59-EB6CD2004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86254" y="47625"/>
          <a:ext cx="1490890" cy="1240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553357</xdr:colOff>
      <xdr:row>0</xdr:row>
      <xdr:rowOff>90714</xdr:rowOff>
    </xdr:from>
    <xdr:to>
      <xdr:col>34</xdr:col>
      <xdr:colOff>426357</xdr:colOff>
      <xdr:row>2</xdr:row>
      <xdr:rowOff>344714</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2240643" y="90714"/>
          <a:ext cx="17308285" cy="124278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3</xdr:col>
      <xdr:colOff>114860</xdr:colOff>
      <xdr:row>2</xdr:row>
      <xdr:rowOff>308708</xdr:rowOff>
    </xdr:to>
    <xdr:pic>
      <xdr:nvPicPr>
        <xdr:cNvPr id="4" name="Imagen 3">
          <a:extLst>
            <a:ext uri="{FF2B5EF4-FFF2-40B4-BE49-F238E27FC236}">
              <a16:creationId xmlns:a16="http://schemas.microsoft.com/office/drawing/2014/main" id="{EA56A883-BA02-4B83-AC04-C40C5FB56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2860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244930</xdr:colOff>
      <xdr:row>0</xdr:row>
      <xdr:rowOff>0</xdr:rowOff>
    </xdr:from>
    <xdr:to>
      <xdr:col>34</xdr:col>
      <xdr:colOff>308430</xdr:colOff>
      <xdr:row>2</xdr:row>
      <xdr:rowOff>281215</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1768930" y="0"/>
          <a:ext cx="15811500" cy="111578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0</xdr:row>
      <xdr:rowOff>19050</xdr:rowOff>
    </xdr:from>
    <xdr:to>
      <xdr:col>3</xdr:col>
      <xdr:colOff>408214</xdr:colOff>
      <xdr:row>2</xdr:row>
      <xdr:rowOff>289658</xdr:rowOff>
    </xdr:to>
    <xdr:pic>
      <xdr:nvPicPr>
        <xdr:cNvPr id="6" name="Imagen 5">
          <a:extLst>
            <a:ext uri="{FF2B5EF4-FFF2-40B4-BE49-F238E27FC236}">
              <a16:creationId xmlns:a16="http://schemas.microsoft.com/office/drawing/2014/main" id="{144F41EE-2088-4447-BE32-394AAEFB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40204" y="19050"/>
          <a:ext cx="1174296" cy="1454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36287</xdr:colOff>
      <xdr:row>0</xdr:row>
      <xdr:rowOff>117929</xdr:rowOff>
    </xdr:from>
    <xdr:to>
      <xdr:col>34</xdr:col>
      <xdr:colOff>462643</xdr:colOff>
      <xdr:row>2</xdr:row>
      <xdr:rowOff>281214</xdr:rowOff>
    </xdr:to>
    <xdr:sp macro="" textlink="">
      <xdr:nvSpPr>
        <xdr:cNvPr id="4" name="2 Rectángulo redondeado">
          <a:extLst>
            <a:ext uri="{FF2B5EF4-FFF2-40B4-BE49-F238E27FC236}">
              <a16:creationId xmlns:a16="http://schemas.microsoft.com/office/drawing/2014/main" id="{A953C8C0-BA5E-43EC-897A-2202B6315154}"/>
            </a:ext>
          </a:extLst>
        </xdr:cNvPr>
        <xdr:cNvSpPr/>
      </xdr:nvSpPr>
      <xdr:spPr>
        <a:xfrm>
          <a:off x="1850573" y="117929"/>
          <a:ext cx="16301356" cy="135164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152400</xdr:colOff>
      <xdr:row>0</xdr:row>
      <xdr:rowOff>28575</xdr:rowOff>
    </xdr:from>
    <xdr:to>
      <xdr:col>3</xdr:col>
      <xdr:colOff>190500</xdr:colOff>
      <xdr:row>2</xdr:row>
      <xdr:rowOff>299183</xdr:rowOff>
    </xdr:to>
    <xdr:pic>
      <xdr:nvPicPr>
        <xdr:cNvPr id="4" name="Imagen 3">
          <a:extLst>
            <a:ext uri="{FF2B5EF4-FFF2-40B4-BE49-F238E27FC236}">
              <a16:creationId xmlns:a16="http://schemas.microsoft.com/office/drawing/2014/main" id="{C25A28BA-1976-4831-A9CF-DA9EB537D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83079" y="28575"/>
          <a:ext cx="1099457" cy="1753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263070</xdr:colOff>
      <xdr:row>0</xdr:row>
      <xdr:rowOff>99785</xdr:rowOff>
    </xdr:from>
    <xdr:to>
      <xdr:col>34</xdr:col>
      <xdr:colOff>408214</xdr:colOff>
      <xdr:row>2</xdr:row>
      <xdr:rowOff>317499</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1950356" y="99785"/>
          <a:ext cx="17580429" cy="1406071"/>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180975</xdr:colOff>
      <xdr:row>0</xdr:row>
      <xdr:rowOff>28575</xdr:rowOff>
    </xdr:from>
    <xdr:to>
      <xdr:col>3</xdr:col>
      <xdr:colOff>124385</xdr:colOff>
      <xdr:row>2</xdr:row>
      <xdr:rowOff>299183</xdr:rowOff>
    </xdr:to>
    <xdr:pic>
      <xdr:nvPicPr>
        <xdr:cNvPr id="4" name="Imagen 3">
          <a:extLst>
            <a:ext uri="{FF2B5EF4-FFF2-40B4-BE49-F238E27FC236}">
              <a16:creationId xmlns:a16="http://schemas.microsoft.com/office/drawing/2014/main" id="{68277AF2-4C28-4AC6-A3FC-B979654F1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145143</xdr:colOff>
      <xdr:row>0</xdr:row>
      <xdr:rowOff>190502</xdr:rowOff>
    </xdr:from>
    <xdr:to>
      <xdr:col>34</xdr:col>
      <xdr:colOff>399143</xdr:colOff>
      <xdr:row>2</xdr:row>
      <xdr:rowOff>299357</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1587500" y="190502"/>
          <a:ext cx="15158357" cy="96156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180975</xdr:colOff>
      <xdr:row>0</xdr:row>
      <xdr:rowOff>19050</xdr:rowOff>
    </xdr:from>
    <xdr:to>
      <xdr:col>3</xdr:col>
      <xdr:colOff>124385</xdr:colOff>
      <xdr:row>2</xdr:row>
      <xdr:rowOff>289658</xdr:rowOff>
    </xdr:to>
    <xdr:pic>
      <xdr:nvPicPr>
        <xdr:cNvPr id="4" name="Imagen 3">
          <a:extLst>
            <a:ext uri="{FF2B5EF4-FFF2-40B4-BE49-F238E27FC236}">
              <a16:creationId xmlns:a16="http://schemas.microsoft.com/office/drawing/2014/main" id="{58AEE16E-92B2-4DBD-A1CA-12F0912D4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04800" y="1905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137583</xdr:colOff>
      <xdr:row>0</xdr:row>
      <xdr:rowOff>57151</xdr:rowOff>
    </xdr:from>
    <xdr:to>
      <xdr:col>34</xdr:col>
      <xdr:colOff>400049</xdr:colOff>
      <xdr:row>2</xdr:row>
      <xdr:rowOff>243417</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1598083" y="57151"/>
          <a:ext cx="16560799" cy="85301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600" b="1" baseline="0">
              <a:solidFill>
                <a:srgbClr val="FFC000"/>
              </a:solidFill>
              <a:latin typeface="Museo Sans Condensed" panose="02000000000000000000" pitchFamily="2" charset="0"/>
            </a:rPr>
            <a:t>FORMATO</a:t>
          </a:r>
        </a:p>
        <a:p>
          <a:pPr algn="ctr"/>
          <a:r>
            <a:rPr lang="es-CO" sz="16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123825</xdr:colOff>
      <xdr:row>0</xdr:row>
      <xdr:rowOff>38100</xdr:rowOff>
    </xdr:from>
    <xdr:to>
      <xdr:col>3</xdr:col>
      <xdr:colOff>67235</xdr:colOff>
      <xdr:row>2</xdr:row>
      <xdr:rowOff>308708</xdr:rowOff>
    </xdr:to>
    <xdr:pic>
      <xdr:nvPicPr>
        <xdr:cNvPr id="4" name="Imagen 3">
          <a:extLst>
            <a:ext uri="{FF2B5EF4-FFF2-40B4-BE49-F238E27FC236}">
              <a16:creationId xmlns:a16="http://schemas.microsoft.com/office/drawing/2014/main" id="{889CECC7-CFAD-4443-9668-13B52B11D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3810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272143</xdr:colOff>
      <xdr:row>0</xdr:row>
      <xdr:rowOff>18144</xdr:rowOff>
    </xdr:from>
    <xdr:to>
      <xdr:col>34</xdr:col>
      <xdr:colOff>762000</xdr:colOff>
      <xdr:row>2</xdr:row>
      <xdr:rowOff>263072</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1496786" y="18144"/>
          <a:ext cx="13144500" cy="82549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600" b="1" baseline="0">
              <a:solidFill>
                <a:srgbClr val="FFC000"/>
              </a:solidFill>
              <a:latin typeface="Museo Sans Condensed" panose="02000000000000000000" pitchFamily="2" charset="0"/>
            </a:rPr>
            <a:t>FORMATO</a:t>
          </a:r>
        </a:p>
        <a:p>
          <a:pPr algn="ctr"/>
          <a:r>
            <a:rPr lang="es-CO" sz="16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266702</xdr:colOff>
      <xdr:row>0</xdr:row>
      <xdr:rowOff>28574</xdr:rowOff>
    </xdr:from>
    <xdr:to>
      <xdr:col>34</xdr:col>
      <xdr:colOff>306916</xdr:colOff>
      <xdr:row>2</xdr:row>
      <xdr:rowOff>338667</xdr:rowOff>
    </xdr:to>
    <xdr:sp macro="" textlink="">
      <xdr:nvSpPr>
        <xdr:cNvPr id="3" name="2 Rectángulo redondeado">
          <a:extLst>
            <a:ext uri="{FF2B5EF4-FFF2-40B4-BE49-F238E27FC236}">
              <a16:creationId xmlns:a16="http://schemas.microsoft.com/office/drawing/2014/main" id="{6FC1BBDD-780A-4FB6-A2E7-81DE0D2A67BA}"/>
            </a:ext>
          </a:extLst>
        </xdr:cNvPr>
        <xdr:cNvSpPr/>
      </xdr:nvSpPr>
      <xdr:spPr>
        <a:xfrm>
          <a:off x="1568452" y="28574"/>
          <a:ext cx="13491631" cy="1050926"/>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rPr>
            <a:t>FORMATO</a:t>
          </a:r>
        </a:p>
        <a:p>
          <a:pPr algn="ctr"/>
          <a:r>
            <a:rPr lang="es-CO" sz="2000" b="1" baseline="0">
              <a:solidFill>
                <a:srgbClr val="FFC000"/>
              </a:solidFill>
            </a:rPr>
            <a:t>MATRIZ DE IDENTIFICACION DE PELIGROS, EVALUACION, VALORACION DE RIESGOS Y DETERMINACION DE CONTROLES</a:t>
          </a:r>
        </a:p>
      </xdr:txBody>
    </xdr:sp>
    <xdr:clientData/>
  </xdr:twoCellAnchor>
  <xdr:twoCellAnchor>
    <xdr:from>
      <xdr:col>1</xdr:col>
      <xdr:colOff>190500</xdr:colOff>
      <xdr:row>0</xdr:row>
      <xdr:rowOff>28575</xdr:rowOff>
    </xdr:from>
    <xdr:to>
      <xdr:col>3</xdr:col>
      <xdr:colOff>133910</xdr:colOff>
      <xdr:row>2</xdr:row>
      <xdr:rowOff>299183</xdr:rowOff>
    </xdr:to>
    <xdr:pic>
      <xdr:nvPicPr>
        <xdr:cNvPr id="4" name="Imagen 3">
          <a:extLst>
            <a:ext uri="{FF2B5EF4-FFF2-40B4-BE49-F238E27FC236}">
              <a16:creationId xmlns:a16="http://schemas.microsoft.com/office/drawing/2014/main" id="{5E5C2659-199B-46F2-BDC2-63BF3E86B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314325" y="28575"/>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99390</xdr:colOff>
      <xdr:row>0</xdr:row>
      <xdr:rowOff>24848</xdr:rowOff>
    </xdr:from>
    <xdr:to>
      <xdr:col>4</xdr:col>
      <xdr:colOff>81642</xdr:colOff>
      <xdr:row>2</xdr:row>
      <xdr:rowOff>294628</xdr:rowOff>
    </xdr:to>
    <xdr:pic>
      <xdr:nvPicPr>
        <xdr:cNvPr id="4" name="Imagen 3">
          <a:extLst>
            <a:ext uri="{FF2B5EF4-FFF2-40B4-BE49-F238E27FC236}">
              <a16:creationId xmlns:a16="http://schemas.microsoft.com/office/drawing/2014/main" id="{5FE5C198-1581-43DC-9AF6-86E181B18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453176" y="24848"/>
          <a:ext cx="1043609" cy="1535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133685</xdr:colOff>
      <xdr:row>0</xdr:row>
      <xdr:rowOff>180474</xdr:rowOff>
    </xdr:from>
    <xdr:to>
      <xdr:col>34</xdr:col>
      <xdr:colOff>200526</xdr:colOff>
      <xdr:row>2</xdr:row>
      <xdr:rowOff>233947</xdr:rowOff>
    </xdr:to>
    <xdr:sp macro="" textlink="">
      <xdr:nvSpPr>
        <xdr:cNvPr id="5" name="2 Rectángulo redondeado">
          <a:extLst>
            <a:ext uri="{FF2B5EF4-FFF2-40B4-BE49-F238E27FC236}">
              <a16:creationId xmlns:a16="http://schemas.microsoft.com/office/drawing/2014/main" id="{E9D56B5A-E575-47E8-92C3-EFC7919762C4}"/>
            </a:ext>
          </a:extLst>
        </xdr:cNvPr>
        <xdr:cNvSpPr/>
      </xdr:nvSpPr>
      <xdr:spPr>
        <a:xfrm>
          <a:off x="1604211" y="180474"/>
          <a:ext cx="11095789" cy="909052"/>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600" b="1" baseline="0">
              <a:solidFill>
                <a:srgbClr val="FFC000"/>
              </a:solidFill>
              <a:latin typeface="Museo Sans Condensed" panose="02000000000000000000" pitchFamily="2" charset="0"/>
            </a:rPr>
            <a:t>FORMATO</a:t>
          </a:r>
        </a:p>
        <a:p>
          <a:pPr algn="ctr"/>
          <a:r>
            <a:rPr lang="es-CO" sz="16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0</xdr:row>
      <xdr:rowOff>19050</xdr:rowOff>
    </xdr:from>
    <xdr:to>
      <xdr:col>3</xdr:col>
      <xdr:colOff>190500</xdr:colOff>
      <xdr:row>2</xdr:row>
      <xdr:rowOff>289658</xdr:rowOff>
    </xdr:to>
    <xdr:pic>
      <xdr:nvPicPr>
        <xdr:cNvPr id="3" name="Imagen 2">
          <a:extLst>
            <a:ext uri="{FF2B5EF4-FFF2-40B4-BE49-F238E27FC236}">
              <a16:creationId xmlns:a16="http://schemas.microsoft.com/office/drawing/2014/main" id="{3635DEE7-222E-4E2D-8684-646F9A1129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540204" y="19050"/>
          <a:ext cx="956582" cy="950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190497</xdr:colOff>
      <xdr:row>0</xdr:row>
      <xdr:rowOff>0</xdr:rowOff>
    </xdr:from>
    <xdr:to>
      <xdr:col>34</xdr:col>
      <xdr:colOff>712611</xdr:colOff>
      <xdr:row>2</xdr:row>
      <xdr:rowOff>324556</xdr:rowOff>
    </xdr:to>
    <xdr:sp macro="" textlink="">
      <xdr:nvSpPr>
        <xdr:cNvPr id="5" name="2 Rectángulo redondeado">
          <a:extLst>
            <a:ext uri="{FF2B5EF4-FFF2-40B4-BE49-F238E27FC236}">
              <a16:creationId xmlns:a16="http://schemas.microsoft.com/office/drawing/2014/main" id="{A953C8C0-BA5E-43EC-897A-2202B6315154}"/>
            </a:ext>
          </a:extLst>
        </xdr:cNvPr>
        <xdr:cNvSpPr/>
      </xdr:nvSpPr>
      <xdr:spPr>
        <a:xfrm>
          <a:off x="1545164" y="0"/>
          <a:ext cx="16552336" cy="987778"/>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000" b="1" baseline="0">
              <a:solidFill>
                <a:srgbClr val="FFC000"/>
              </a:solidFill>
              <a:latin typeface="Museo Sans Condensed" panose="02000000000000000000" pitchFamily="2" charset="0"/>
            </a:rPr>
            <a:t>FORMATO</a:t>
          </a:r>
        </a:p>
        <a:p>
          <a:pPr algn="ctr"/>
          <a:r>
            <a:rPr lang="es-CO" sz="20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123825</xdr:colOff>
      <xdr:row>0</xdr:row>
      <xdr:rowOff>0</xdr:rowOff>
    </xdr:from>
    <xdr:to>
      <xdr:col>3</xdr:col>
      <xdr:colOff>67235</xdr:colOff>
      <xdr:row>2</xdr:row>
      <xdr:rowOff>270608</xdr:rowOff>
    </xdr:to>
    <xdr:pic>
      <xdr:nvPicPr>
        <xdr:cNvPr id="4" name="Imagen 3">
          <a:extLst>
            <a:ext uri="{FF2B5EF4-FFF2-40B4-BE49-F238E27FC236}">
              <a16:creationId xmlns:a16="http://schemas.microsoft.com/office/drawing/2014/main" id="{FB5D2420-92CE-47DC-9347-18369B588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247650" y="0"/>
          <a:ext cx="829235" cy="899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45357</xdr:colOff>
      <xdr:row>0</xdr:row>
      <xdr:rowOff>0</xdr:rowOff>
    </xdr:from>
    <xdr:to>
      <xdr:col>34</xdr:col>
      <xdr:colOff>217713</xdr:colOff>
      <xdr:row>2</xdr:row>
      <xdr:rowOff>290286</xdr:rowOff>
    </xdr:to>
    <xdr:sp macro="" textlink="">
      <xdr:nvSpPr>
        <xdr:cNvPr id="5" name="2 Rectángulo redondeado">
          <a:extLst>
            <a:ext uri="{FF2B5EF4-FFF2-40B4-BE49-F238E27FC236}">
              <a16:creationId xmlns:a16="http://schemas.microsoft.com/office/drawing/2014/main" id="{A953C8C0-BA5E-43EC-897A-2202B6315154}"/>
            </a:ext>
          </a:extLst>
        </xdr:cNvPr>
        <xdr:cNvSpPr/>
      </xdr:nvSpPr>
      <xdr:spPr>
        <a:xfrm>
          <a:off x="1596571" y="0"/>
          <a:ext cx="16301356" cy="1124857"/>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5D318FD2-43EE-4FEB-BD6B-4A0EDD46B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1280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74082</xdr:colOff>
      <xdr:row>0</xdr:row>
      <xdr:rowOff>105833</xdr:rowOff>
    </xdr:from>
    <xdr:to>
      <xdr:col>34</xdr:col>
      <xdr:colOff>836082</xdr:colOff>
      <xdr:row>2</xdr:row>
      <xdr:rowOff>306915</xdr:rowOff>
    </xdr:to>
    <xdr:sp macro="" textlink="">
      <xdr:nvSpPr>
        <xdr:cNvPr id="4" name="2 Rectángulo redondeado">
          <a:extLst>
            <a:ext uri="{FF2B5EF4-FFF2-40B4-BE49-F238E27FC236}">
              <a16:creationId xmlns:a16="http://schemas.microsoft.com/office/drawing/2014/main" id="{A953C8C0-BA5E-43EC-897A-2202B6315154}"/>
            </a:ext>
          </a:extLst>
        </xdr:cNvPr>
        <xdr:cNvSpPr/>
      </xdr:nvSpPr>
      <xdr:spPr>
        <a:xfrm>
          <a:off x="1661582" y="105833"/>
          <a:ext cx="27167417" cy="1047749"/>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800" b="1" baseline="0">
              <a:solidFill>
                <a:srgbClr val="FFC000"/>
              </a:solidFill>
              <a:latin typeface="Museo Sans Condensed" panose="02000000000000000000" pitchFamily="2" charset="0"/>
            </a:rPr>
            <a:t>FORMATO</a:t>
          </a:r>
        </a:p>
        <a:p>
          <a:pPr algn="ctr"/>
          <a:r>
            <a:rPr lang="es-CO" sz="2800" b="1" baseline="0">
              <a:solidFill>
                <a:srgbClr val="FFC000"/>
              </a:solidFill>
              <a:latin typeface="Museo Sans Condensed" panose="02000000000000000000" pitchFamily="2" charset="0"/>
            </a:rPr>
            <a:t>MATRIZ DE IDENTIFICACION DE PELIGROS, EVALUACION, VALORACION DE RIESGOS Y DETERMINACION DE CONTROLES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917936BA-070B-40AD-9442-644444E99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108855</xdr:colOff>
      <xdr:row>0</xdr:row>
      <xdr:rowOff>90714</xdr:rowOff>
    </xdr:from>
    <xdr:to>
      <xdr:col>34</xdr:col>
      <xdr:colOff>426356</xdr:colOff>
      <xdr:row>2</xdr:row>
      <xdr:rowOff>244928</xdr:rowOff>
    </xdr:to>
    <xdr:sp macro="" textlink="">
      <xdr:nvSpPr>
        <xdr:cNvPr id="4" name="2 Rectángulo redondeado">
          <a:extLst>
            <a:ext uri="{FF2B5EF4-FFF2-40B4-BE49-F238E27FC236}">
              <a16:creationId xmlns:a16="http://schemas.microsoft.com/office/drawing/2014/main" id="{A953C8C0-BA5E-43EC-897A-2202B6315154}"/>
            </a:ext>
          </a:extLst>
        </xdr:cNvPr>
        <xdr:cNvSpPr/>
      </xdr:nvSpPr>
      <xdr:spPr>
        <a:xfrm>
          <a:off x="1687284" y="90714"/>
          <a:ext cx="16627929" cy="934357"/>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23D49002-3385-4D21-9E2E-C6DD9547C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63500</xdr:colOff>
      <xdr:row>0</xdr:row>
      <xdr:rowOff>148167</xdr:rowOff>
    </xdr:from>
    <xdr:to>
      <xdr:col>34</xdr:col>
      <xdr:colOff>287262</xdr:colOff>
      <xdr:row>2</xdr:row>
      <xdr:rowOff>384024</xdr:rowOff>
    </xdr:to>
    <xdr:sp macro="" textlink="">
      <xdr:nvSpPr>
        <xdr:cNvPr id="4" name="2 Rectángulo redondeado">
          <a:extLst>
            <a:ext uri="{FF2B5EF4-FFF2-40B4-BE49-F238E27FC236}">
              <a16:creationId xmlns:a16="http://schemas.microsoft.com/office/drawing/2014/main" id="{A953C8C0-BA5E-43EC-897A-2202B6315154}"/>
            </a:ext>
          </a:extLst>
        </xdr:cNvPr>
        <xdr:cNvSpPr/>
      </xdr:nvSpPr>
      <xdr:spPr>
        <a:xfrm>
          <a:off x="1651000" y="148167"/>
          <a:ext cx="16627929" cy="934357"/>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114300</xdr:colOff>
      <xdr:row>0</xdr:row>
      <xdr:rowOff>28575</xdr:rowOff>
    </xdr:from>
    <xdr:to>
      <xdr:col>3</xdr:col>
      <xdr:colOff>57710</xdr:colOff>
      <xdr:row>2</xdr:row>
      <xdr:rowOff>299183</xdr:rowOff>
    </xdr:to>
    <xdr:pic>
      <xdr:nvPicPr>
        <xdr:cNvPr id="3" name="Imagen 2">
          <a:extLst>
            <a:ext uri="{FF2B5EF4-FFF2-40B4-BE49-F238E27FC236}">
              <a16:creationId xmlns:a16="http://schemas.microsoft.com/office/drawing/2014/main" id="{5CB28CB4-72E3-41FD-99D0-7900F10CA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385" t="5173" r="15384" b="12070"/>
        <a:stretch>
          <a:fillRect/>
        </a:stretch>
      </xdr:blipFill>
      <xdr:spPr bwMode="auto">
        <a:xfrm>
          <a:off x="619125" y="28575"/>
          <a:ext cx="953060" cy="775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217715</xdr:colOff>
      <xdr:row>0</xdr:row>
      <xdr:rowOff>36286</xdr:rowOff>
    </xdr:from>
    <xdr:to>
      <xdr:col>34</xdr:col>
      <xdr:colOff>381001</xdr:colOff>
      <xdr:row>2</xdr:row>
      <xdr:rowOff>117929</xdr:rowOff>
    </xdr:to>
    <xdr:sp macro="" textlink="">
      <xdr:nvSpPr>
        <xdr:cNvPr id="4" name="2 Rectángulo redondeado">
          <a:extLst>
            <a:ext uri="{FF2B5EF4-FFF2-40B4-BE49-F238E27FC236}">
              <a16:creationId xmlns:a16="http://schemas.microsoft.com/office/drawing/2014/main" id="{A953C8C0-BA5E-43EC-897A-2202B6315154}"/>
            </a:ext>
          </a:extLst>
        </xdr:cNvPr>
        <xdr:cNvSpPr/>
      </xdr:nvSpPr>
      <xdr:spPr>
        <a:xfrm>
          <a:off x="1651001" y="36286"/>
          <a:ext cx="16473714" cy="1034143"/>
        </a:xfrm>
        <a:prstGeom prst="roundRect">
          <a:avLst/>
        </a:prstGeom>
        <a:solidFill>
          <a:schemeClr val="bg1"/>
        </a:solidFill>
        <a:ln w="28575">
          <a:solidFill>
            <a:srgbClr val="FFD03B"/>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2400" b="1" baseline="0">
              <a:solidFill>
                <a:srgbClr val="FFC000"/>
              </a:solidFill>
              <a:latin typeface="Museo Sans Condensed" panose="02000000000000000000" pitchFamily="2" charset="0"/>
            </a:rPr>
            <a:t>FORMATO</a:t>
          </a:r>
        </a:p>
        <a:p>
          <a:pPr algn="ctr"/>
          <a:r>
            <a:rPr lang="es-CO" sz="2400" b="1" baseline="0">
              <a:solidFill>
                <a:srgbClr val="FFC000"/>
              </a:solidFill>
              <a:latin typeface="Museo Sans Condensed" panose="02000000000000000000" pitchFamily="2" charset="0"/>
            </a:rPr>
            <a:t>MATRIZ DE IDENTIFICACION DE PELIGROS, EVALUACION, VALORACION DE RIESGOS Y DETERMINACION DE CONTROLES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showRowColHeaders="0" zoomScale="70" zoomScaleNormal="70" zoomScaleSheetLayoutView="70" workbookViewId="0">
      <selection activeCell="A45" sqref="A45:Q46"/>
    </sheetView>
  </sheetViews>
  <sheetFormatPr baseColWidth="10" defaultRowHeight="12.5" x14ac:dyDescent="0.25"/>
  <sheetData>
    <row r="1" spans="1:16" ht="10.5" customHeight="1" x14ac:dyDescent="0.25">
      <c r="A1" s="241"/>
      <c r="B1" s="241"/>
      <c r="C1" s="241"/>
      <c r="D1" s="241"/>
      <c r="E1" s="241"/>
      <c r="F1" s="241"/>
      <c r="G1" s="241"/>
      <c r="H1" s="241"/>
      <c r="I1" s="241"/>
      <c r="J1" s="241"/>
      <c r="K1" s="241"/>
      <c r="L1" s="241"/>
      <c r="M1" s="241"/>
      <c r="N1" s="241"/>
      <c r="O1" s="241"/>
      <c r="P1" s="241"/>
    </row>
    <row r="2" spans="1:16" ht="10.5" customHeight="1" x14ac:dyDescent="0.25">
      <c r="A2" s="241"/>
      <c r="B2" s="241"/>
      <c r="C2" s="241"/>
      <c r="D2" s="241"/>
      <c r="E2" s="241"/>
      <c r="F2" s="241"/>
      <c r="G2" s="241"/>
      <c r="H2" s="241"/>
      <c r="I2" s="241"/>
      <c r="J2" s="241"/>
      <c r="K2" s="241"/>
      <c r="L2" s="241"/>
      <c r="M2" s="241"/>
      <c r="N2" s="241"/>
      <c r="O2" s="241"/>
      <c r="P2" s="241"/>
    </row>
    <row r="3" spans="1:16" ht="10.5" customHeight="1" x14ac:dyDescent="0.25">
      <c r="A3" s="241"/>
      <c r="B3" s="241"/>
      <c r="C3" s="241"/>
      <c r="D3" s="241"/>
      <c r="E3" s="241"/>
      <c r="F3" s="241"/>
      <c r="G3" s="241"/>
      <c r="H3" s="241"/>
      <c r="I3" s="241"/>
      <c r="J3" s="241"/>
      <c r="K3" s="241"/>
      <c r="L3" s="241"/>
      <c r="M3" s="241"/>
      <c r="N3" s="241"/>
      <c r="O3" s="241"/>
      <c r="P3" s="241"/>
    </row>
    <row r="4" spans="1:16" ht="10.5" customHeight="1" x14ac:dyDescent="0.25">
      <c r="A4" s="241"/>
      <c r="B4" s="241"/>
      <c r="C4" s="241"/>
      <c r="D4" s="241"/>
      <c r="E4" s="241"/>
      <c r="F4" s="241"/>
      <c r="G4" s="241"/>
      <c r="H4" s="241"/>
      <c r="I4" s="241"/>
      <c r="J4" s="241"/>
      <c r="K4" s="241"/>
      <c r="L4" s="241"/>
      <c r="M4" s="241"/>
      <c r="N4" s="241"/>
      <c r="O4" s="241"/>
      <c r="P4" s="241"/>
    </row>
    <row r="5" spans="1:16" ht="10.5" customHeight="1" x14ac:dyDescent="0.25">
      <c r="A5" s="241"/>
      <c r="B5" s="241"/>
      <c r="C5" s="241"/>
      <c r="D5" s="241"/>
      <c r="E5" s="241"/>
      <c r="F5" s="241"/>
      <c r="G5" s="241"/>
      <c r="H5" s="241"/>
      <c r="I5" s="241"/>
      <c r="J5" s="241"/>
      <c r="K5" s="241"/>
      <c r="L5" s="241"/>
      <c r="M5" s="241"/>
      <c r="N5" s="241"/>
      <c r="O5" s="241"/>
      <c r="P5" s="241"/>
    </row>
    <row r="6" spans="1:16" ht="10.5" customHeight="1" x14ac:dyDescent="0.25">
      <c r="A6" s="241"/>
      <c r="B6" s="241"/>
      <c r="C6" s="241"/>
      <c r="D6" s="241"/>
      <c r="E6" s="241"/>
      <c r="F6" s="241"/>
      <c r="G6" s="241"/>
      <c r="H6" s="241"/>
      <c r="I6" s="241"/>
      <c r="J6" s="241"/>
      <c r="K6" s="241"/>
      <c r="L6" s="241"/>
      <c r="M6" s="241"/>
      <c r="N6" s="241"/>
      <c r="O6" s="241"/>
      <c r="P6" s="241"/>
    </row>
    <row r="7" spans="1:16" ht="10.5" customHeight="1" x14ac:dyDescent="0.25">
      <c r="A7" s="241"/>
      <c r="B7" s="241"/>
      <c r="C7" s="241"/>
      <c r="D7" s="241"/>
      <c r="E7" s="241"/>
      <c r="F7" s="241"/>
      <c r="G7" s="241"/>
      <c r="H7" s="241"/>
      <c r="I7" s="241"/>
      <c r="J7" s="241"/>
      <c r="K7" s="241"/>
      <c r="L7" s="241"/>
      <c r="M7" s="241"/>
      <c r="N7" s="241"/>
      <c r="O7" s="241"/>
      <c r="P7" s="241"/>
    </row>
    <row r="8" spans="1:16" ht="10.5" customHeight="1" x14ac:dyDescent="0.25">
      <c r="A8" s="241"/>
      <c r="B8" s="241"/>
      <c r="C8" s="241"/>
      <c r="D8" s="241"/>
      <c r="E8" s="241"/>
      <c r="F8" s="241"/>
      <c r="G8" s="241"/>
      <c r="H8" s="241"/>
      <c r="I8" s="241"/>
      <c r="J8" s="241"/>
      <c r="K8" s="241"/>
      <c r="L8" s="241"/>
      <c r="M8" s="241"/>
      <c r="N8" s="241"/>
      <c r="O8" s="241"/>
      <c r="P8" s="241"/>
    </row>
    <row r="9" spans="1:16" ht="10.5" customHeight="1" x14ac:dyDescent="0.25">
      <c r="A9" s="241"/>
      <c r="B9" s="241"/>
      <c r="C9" s="241"/>
      <c r="D9" s="241"/>
      <c r="E9" s="241"/>
      <c r="F9" s="241"/>
      <c r="G9" s="241"/>
      <c r="H9" s="241"/>
      <c r="I9" s="241"/>
      <c r="J9" s="241"/>
      <c r="K9" s="241"/>
      <c r="L9" s="241"/>
      <c r="M9" s="241"/>
      <c r="N9" s="241"/>
      <c r="O9" s="241"/>
      <c r="P9" s="241"/>
    </row>
    <row r="10" spans="1:16" ht="10.5" customHeight="1" x14ac:dyDescent="0.25">
      <c r="A10" s="241"/>
      <c r="B10" s="241"/>
      <c r="C10" s="241"/>
      <c r="D10" s="241"/>
      <c r="E10" s="241"/>
      <c r="F10" s="241"/>
      <c r="G10" s="241"/>
      <c r="H10" s="241"/>
      <c r="I10" s="241"/>
      <c r="J10" s="241"/>
      <c r="K10" s="241"/>
      <c r="L10" s="241"/>
      <c r="M10" s="241"/>
      <c r="N10" s="241"/>
      <c r="O10" s="241"/>
      <c r="P10" s="241"/>
    </row>
    <row r="11" spans="1:16" ht="10.5" customHeight="1" x14ac:dyDescent="0.25">
      <c r="A11" s="241"/>
      <c r="B11" s="241"/>
      <c r="C11" s="241"/>
      <c r="D11" s="241"/>
      <c r="E11" s="241"/>
      <c r="F11" s="241"/>
      <c r="G11" s="241"/>
      <c r="H11" s="241"/>
      <c r="I11" s="241"/>
      <c r="J11" s="241"/>
      <c r="K11" s="241"/>
      <c r="L11" s="241"/>
      <c r="M11" s="241"/>
      <c r="N11" s="241"/>
      <c r="O11" s="241"/>
      <c r="P11" s="241"/>
    </row>
    <row r="12" spans="1:16" ht="10.5" customHeight="1" x14ac:dyDescent="0.25">
      <c r="A12" s="241"/>
      <c r="B12" s="241"/>
      <c r="C12" s="241"/>
      <c r="D12" s="241"/>
      <c r="E12" s="241"/>
      <c r="F12" s="241"/>
      <c r="G12" s="241"/>
      <c r="H12" s="241"/>
      <c r="I12" s="241"/>
      <c r="J12" s="241"/>
      <c r="K12" s="241"/>
      <c r="L12" s="241"/>
      <c r="M12" s="241"/>
      <c r="N12" s="241"/>
      <c r="O12" s="241"/>
      <c r="P12" s="241"/>
    </row>
    <row r="13" spans="1:16" ht="10.5" customHeight="1" x14ac:dyDescent="0.25">
      <c r="A13" s="241"/>
      <c r="B13" s="241"/>
      <c r="C13" s="241"/>
      <c r="D13" s="241"/>
      <c r="E13" s="241"/>
      <c r="F13" s="241"/>
      <c r="G13" s="241"/>
      <c r="H13" s="241"/>
      <c r="I13" s="241"/>
      <c r="J13" s="241"/>
      <c r="K13" s="241"/>
      <c r="L13" s="241"/>
      <c r="M13" s="241"/>
      <c r="N13" s="241"/>
      <c r="O13" s="241"/>
      <c r="P13" s="241"/>
    </row>
    <row r="14" spans="1:16" ht="10.5" customHeight="1" x14ac:dyDescent="0.25">
      <c r="A14" s="241"/>
      <c r="B14" s="241"/>
      <c r="C14" s="241"/>
      <c r="D14" s="241"/>
      <c r="E14" s="241"/>
      <c r="F14" s="241"/>
      <c r="G14" s="241"/>
      <c r="H14" s="241"/>
      <c r="I14" s="241"/>
      <c r="J14" s="241"/>
      <c r="K14" s="241"/>
      <c r="L14" s="241"/>
      <c r="M14" s="241"/>
      <c r="N14" s="241"/>
      <c r="O14" s="241"/>
      <c r="P14" s="241"/>
    </row>
    <row r="15" spans="1:16" ht="10.5" customHeight="1" x14ac:dyDescent="0.25">
      <c r="A15" s="241"/>
      <c r="B15" s="241"/>
      <c r="C15" s="241"/>
      <c r="D15" s="241"/>
      <c r="E15" s="241"/>
      <c r="F15" s="241"/>
      <c r="G15" s="241"/>
      <c r="H15" s="241"/>
      <c r="I15" s="241"/>
      <c r="J15" s="241"/>
      <c r="K15" s="241"/>
      <c r="L15" s="241"/>
      <c r="M15" s="241"/>
      <c r="N15" s="241"/>
      <c r="O15" s="241"/>
      <c r="P15" s="241"/>
    </row>
    <row r="16" spans="1:16" ht="10.5" customHeight="1" x14ac:dyDescent="0.25">
      <c r="A16" s="241"/>
      <c r="B16" s="241"/>
      <c r="C16" s="241"/>
      <c r="D16" s="241"/>
      <c r="E16" s="241"/>
      <c r="F16" s="241"/>
      <c r="G16" s="241"/>
      <c r="H16" s="241"/>
      <c r="I16" s="241"/>
      <c r="J16" s="241"/>
      <c r="K16" s="241"/>
      <c r="L16" s="241"/>
      <c r="M16" s="241"/>
      <c r="N16" s="241"/>
      <c r="O16" s="241"/>
      <c r="P16" s="241"/>
    </row>
    <row r="17" spans="1:16" ht="10.5" customHeight="1" x14ac:dyDescent="0.25">
      <c r="A17" s="241"/>
      <c r="B17" s="241"/>
      <c r="C17" s="241"/>
      <c r="D17" s="241"/>
      <c r="E17" s="241"/>
      <c r="F17" s="241"/>
      <c r="G17" s="241"/>
      <c r="H17" s="241"/>
      <c r="I17" s="241"/>
      <c r="J17" s="241"/>
      <c r="K17" s="241"/>
      <c r="L17" s="241"/>
      <c r="M17" s="241"/>
      <c r="N17" s="241"/>
      <c r="O17" s="241"/>
      <c r="P17" s="241"/>
    </row>
    <row r="18" spans="1:16" ht="10.5" customHeight="1" x14ac:dyDescent="0.25">
      <c r="A18" s="241"/>
      <c r="B18" s="241"/>
      <c r="C18" s="241"/>
      <c r="D18" s="241"/>
      <c r="E18" s="241"/>
      <c r="F18" s="241"/>
      <c r="G18" s="241"/>
      <c r="H18" s="241"/>
      <c r="I18" s="241"/>
      <c r="J18" s="241"/>
      <c r="K18" s="241"/>
      <c r="L18" s="241"/>
      <c r="M18" s="241"/>
      <c r="N18" s="241"/>
      <c r="O18" s="241"/>
      <c r="P18" s="241"/>
    </row>
    <row r="19" spans="1:16" ht="10.5" customHeight="1" x14ac:dyDescent="0.25">
      <c r="A19" s="241"/>
      <c r="B19" s="241"/>
      <c r="C19" s="241"/>
      <c r="D19" s="241"/>
      <c r="E19" s="241"/>
      <c r="F19" s="241"/>
      <c r="G19" s="241"/>
      <c r="H19" s="241"/>
      <c r="I19" s="241"/>
      <c r="J19" s="241"/>
      <c r="K19" s="241"/>
      <c r="L19" s="241"/>
      <c r="M19" s="241"/>
      <c r="N19" s="241"/>
      <c r="O19" s="241"/>
      <c r="P19" s="241"/>
    </row>
    <row r="20" spans="1:16" ht="10.5" customHeight="1" x14ac:dyDescent="0.25">
      <c r="A20" s="241"/>
      <c r="B20" s="241"/>
      <c r="C20" s="241"/>
      <c r="D20" s="241"/>
      <c r="E20" s="241"/>
      <c r="F20" s="241"/>
      <c r="G20" s="241"/>
      <c r="H20" s="241"/>
      <c r="I20" s="241"/>
      <c r="J20" s="241"/>
      <c r="K20" s="241"/>
      <c r="L20" s="241"/>
      <c r="M20" s="241"/>
      <c r="N20" s="241"/>
      <c r="O20" s="241"/>
      <c r="P20" s="241"/>
    </row>
    <row r="21" spans="1:16" ht="10.5" customHeight="1" x14ac:dyDescent="0.25">
      <c r="A21" s="241"/>
      <c r="B21" s="241"/>
      <c r="C21" s="241"/>
      <c r="D21" s="241"/>
      <c r="E21" s="241"/>
      <c r="F21" s="241"/>
      <c r="G21" s="241"/>
      <c r="H21" s="241"/>
      <c r="I21" s="241"/>
      <c r="J21" s="241"/>
      <c r="K21" s="241"/>
      <c r="L21" s="241"/>
      <c r="M21" s="241"/>
      <c r="N21" s="241"/>
      <c r="O21" s="241"/>
      <c r="P21" s="241"/>
    </row>
    <row r="22" spans="1:16" ht="10.5" customHeight="1" x14ac:dyDescent="0.25">
      <c r="A22" s="241"/>
      <c r="B22" s="241"/>
      <c r="C22" s="241"/>
      <c r="D22" s="241"/>
      <c r="E22" s="241"/>
      <c r="F22" s="241"/>
      <c r="G22" s="241"/>
      <c r="H22" s="241"/>
      <c r="I22" s="241"/>
      <c r="J22" s="241"/>
      <c r="K22" s="241"/>
      <c r="L22" s="241"/>
      <c r="M22" s="241"/>
      <c r="N22" s="241"/>
      <c r="O22" s="241"/>
      <c r="P22" s="241"/>
    </row>
    <row r="23" spans="1:16" ht="10.5" customHeight="1" x14ac:dyDescent="0.25">
      <c r="A23" s="241"/>
      <c r="B23" s="241"/>
      <c r="C23" s="241"/>
      <c r="D23" s="241"/>
      <c r="E23" s="241"/>
      <c r="F23" s="241"/>
      <c r="G23" s="241"/>
      <c r="H23" s="241"/>
      <c r="I23" s="241"/>
      <c r="J23" s="241"/>
      <c r="K23" s="241"/>
      <c r="L23" s="241"/>
      <c r="M23" s="241"/>
      <c r="N23" s="241"/>
      <c r="O23" s="241"/>
      <c r="P23" s="241"/>
    </row>
    <row r="24" spans="1:16" ht="10.5" customHeight="1" x14ac:dyDescent="0.25">
      <c r="A24" s="241"/>
      <c r="B24" s="241"/>
      <c r="C24" s="241"/>
      <c r="D24" s="241"/>
      <c r="E24" s="241"/>
      <c r="F24" s="241"/>
      <c r="G24" s="241"/>
      <c r="H24" s="241"/>
      <c r="I24" s="241"/>
      <c r="J24" s="241"/>
      <c r="K24" s="241"/>
      <c r="L24" s="241"/>
      <c r="M24" s="241"/>
      <c r="N24" s="241"/>
      <c r="O24" s="241"/>
      <c r="P24" s="241"/>
    </row>
    <row r="25" spans="1:16" ht="10.5" customHeight="1" x14ac:dyDescent="0.25">
      <c r="A25" s="241"/>
      <c r="B25" s="241"/>
      <c r="C25" s="241"/>
      <c r="D25" s="241"/>
      <c r="E25" s="241"/>
      <c r="F25" s="241"/>
      <c r="G25" s="241"/>
      <c r="H25" s="241"/>
      <c r="I25" s="241"/>
      <c r="J25" s="241"/>
      <c r="K25" s="241"/>
      <c r="L25" s="241"/>
      <c r="M25" s="241"/>
      <c r="N25" s="241"/>
      <c r="O25" s="241"/>
      <c r="P25" s="241"/>
    </row>
    <row r="26" spans="1:16" ht="10.5" customHeight="1" x14ac:dyDescent="0.25">
      <c r="A26" s="241"/>
      <c r="B26" s="241"/>
      <c r="C26" s="241"/>
      <c r="D26" s="241"/>
      <c r="E26" s="241"/>
      <c r="F26" s="241"/>
      <c r="G26" s="241"/>
      <c r="H26" s="241"/>
      <c r="I26" s="241"/>
      <c r="J26" s="241"/>
      <c r="K26" s="241"/>
      <c r="L26" s="241"/>
      <c r="M26" s="241"/>
      <c r="N26" s="241"/>
      <c r="O26" s="241"/>
      <c r="P26" s="241"/>
    </row>
    <row r="27" spans="1:16" ht="10.5" customHeight="1" x14ac:dyDescent="0.25">
      <c r="A27" s="241"/>
      <c r="B27" s="241"/>
      <c r="C27" s="241"/>
      <c r="D27" s="241"/>
      <c r="E27" s="241"/>
      <c r="F27" s="241"/>
      <c r="G27" s="241"/>
      <c r="H27" s="241"/>
      <c r="I27" s="241"/>
      <c r="J27" s="241"/>
      <c r="K27" s="241"/>
      <c r="L27" s="241"/>
      <c r="M27" s="241"/>
      <c r="N27" s="241"/>
      <c r="O27" s="241"/>
      <c r="P27" s="241"/>
    </row>
    <row r="28" spans="1:16" ht="10.5" customHeight="1" x14ac:dyDescent="0.25">
      <c r="A28" s="241"/>
      <c r="B28" s="241"/>
      <c r="C28" s="241"/>
      <c r="D28" s="241"/>
      <c r="E28" s="241"/>
      <c r="F28" s="241"/>
      <c r="G28" s="241"/>
      <c r="H28" s="241"/>
      <c r="I28" s="241"/>
      <c r="J28" s="241"/>
      <c r="K28" s="241"/>
      <c r="L28" s="241"/>
      <c r="M28" s="241"/>
      <c r="N28" s="241"/>
      <c r="O28" s="241"/>
      <c r="P28" s="241"/>
    </row>
    <row r="29" spans="1:16" ht="10.5" customHeight="1" x14ac:dyDescent="0.25">
      <c r="A29" s="241"/>
      <c r="B29" s="241"/>
      <c r="C29" s="241"/>
      <c r="D29" s="241"/>
      <c r="E29" s="241"/>
      <c r="F29" s="241"/>
      <c r="G29" s="241"/>
      <c r="H29" s="241"/>
      <c r="I29" s="241"/>
      <c r="J29" s="241"/>
      <c r="K29" s="241"/>
      <c r="L29" s="241"/>
      <c r="M29" s="241"/>
      <c r="N29" s="241"/>
      <c r="O29" s="241"/>
      <c r="P29" s="241"/>
    </row>
    <row r="30" spans="1:16" ht="10.5" customHeight="1" x14ac:dyDescent="0.25">
      <c r="A30" s="241"/>
      <c r="B30" s="241"/>
      <c r="C30" s="241"/>
      <c r="D30" s="241"/>
      <c r="E30" s="241"/>
      <c r="F30" s="241"/>
      <c r="G30" s="241"/>
      <c r="H30" s="241"/>
      <c r="I30" s="241"/>
      <c r="J30" s="241"/>
      <c r="K30" s="241"/>
      <c r="L30" s="241"/>
      <c r="M30" s="241"/>
      <c r="N30" s="241"/>
      <c r="O30" s="241"/>
      <c r="P30" s="241"/>
    </row>
    <row r="31" spans="1:16" ht="10.5" customHeight="1" x14ac:dyDescent="0.25">
      <c r="A31" s="241"/>
      <c r="B31" s="241"/>
      <c r="C31" s="241"/>
      <c r="D31" s="241"/>
      <c r="E31" s="241"/>
      <c r="F31" s="241"/>
      <c r="G31" s="241"/>
      <c r="H31" s="241"/>
      <c r="I31" s="241"/>
      <c r="J31" s="241"/>
      <c r="K31" s="241"/>
      <c r="L31" s="241"/>
      <c r="M31" s="241"/>
      <c r="N31" s="241"/>
      <c r="O31" s="241"/>
      <c r="P31" s="241"/>
    </row>
    <row r="32" spans="1:16" ht="10.5" customHeight="1" x14ac:dyDescent="0.25">
      <c r="A32" s="241"/>
      <c r="B32" s="241"/>
      <c r="C32" s="241"/>
      <c r="D32" s="241"/>
      <c r="E32" s="241"/>
      <c r="F32" s="241"/>
      <c r="G32" s="241"/>
      <c r="H32" s="241"/>
      <c r="I32" s="241"/>
      <c r="J32" s="241"/>
      <c r="K32" s="241"/>
      <c r="L32" s="241"/>
      <c r="M32" s="241"/>
      <c r="N32" s="241"/>
      <c r="O32" s="241"/>
      <c r="P32" s="241"/>
    </row>
    <row r="33" spans="1:17" ht="10.5" customHeight="1" x14ac:dyDescent="0.25">
      <c r="A33" s="241"/>
      <c r="B33" s="241"/>
      <c r="C33" s="241"/>
      <c r="D33" s="241"/>
      <c r="E33" s="241"/>
      <c r="F33" s="241"/>
      <c r="G33" s="241"/>
      <c r="H33" s="241"/>
      <c r="I33" s="241"/>
      <c r="J33" s="241"/>
      <c r="K33" s="241"/>
      <c r="L33" s="241"/>
      <c r="M33" s="241"/>
      <c r="N33" s="241"/>
      <c r="O33" s="241"/>
      <c r="P33" s="241"/>
    </row>
    <row r="34" spans="1:17" ht="10.5" customHeight="1" x14ac:dyDescent="0.25">
      <c r="A34" s="241"/>
      <c r="B34" s="241"/>
      <c r="C34" s="241"/>
      <c r="D34" s="241"/>
      <c r="E34" s="241"/>
      <c r="F34" s="241"/>
      <c r="G34" s="241"/>
      <c r="H34" s="241"/>
      <c r="I34" s="241"/>
      <c r="J34" s="241"/>
      <c r="K34" s="241"/>
      <c r="L34" s="241"/>
      <c r="M34" s="241"/>
      <c r="N34" s="241"/>
      <c r="O34" s="241"/>
      <c r="P34" s="241"/>
    </row>
    <row r="35" spans="1:17" ht="10.5" customHeight="1" x14ac:dyDescent="0.25">
      <c r="A35" s="241"/>
      <c r="B35" s="241"/>
      <c r="C35" s="241"/>
      <c r="D35" s="241"/>
      <c r="E35" s="241"/>
      <c r="F35" s="241"/>
      <c r="G35" s="241"/>
      <c r="H35" s="241"/>
      <c r="I35" s="241"/>
      <c r="J35" s="241"/>
      <c r="K35" s="241"/>
      <c r="L35" s="241"/>
      <c r="M35" s="241"/>
      <c r="N35" s="241"/>
      <c r="O35" s="241"/>
      <c r="P35" s="241"/>
    </row>
    <row r="36" spans="1:17" ht="10.5" customHeight="1" x14ac:dyDescent="0.25">
      <c r="A36" s="241"/>
      <c r="B36" s="241"/>
      <c r="C36" s="241"/>
      <c r="D36" s="241"/>
      <c r="E36" s="241"/>
      <c r="F36" s="241"/>
      <c r="G36" s="241"/>
      <c r="H36" s="241"/>
      <c r="I36" s="241"/>
      <c r="J36" s="241"/>
      <c r="K36" s="241"/>
      <c r="L36" s="241"/>
      <c r="M36" s="241"/>
      <c r="N36" s="241"/>
      <c r="O36" s="241"/>
      <c r="P36" s="241"/>
    </row>
    <row r="37" spans="1:17" ht="10.5" customHeight="1" x14ac:dyDescent="0.25">
      <c r="A37" s="241"/>
      <c r="B37" s="241"/>
      <c r="C37" s="241"/>
      <c r="D37" s="241"/>
      <c r="E37" s="241"/>
      <c r="F37" s="241"/>
      <c r="G37" s="241"/>
      <c r="H37" s="241"/>
      <c r="I37" s="241"/>
      <c r="J37" s="241"/>
      <c r="K37" s="241"/>
      <c r="L37" s="241"/>
      <c r="M37" s="241"/>
      <c r="N37" s="241"/>
      <c r="O37" s="241"/>
      <c r="P37" s="241"/>
    </row>
    <row r="38" spans="1:17" ht="10.5" customHeight="1" x14ac:dyDescent="0.25">
      <c r="A38" s="241"/>
      <c r="B38" s="241"/>
      <c r="C38" s="241"/>
      <c r="D38" s="241"/>
      <c r="E38" s="241"/>
      <c r="F38" s="241"/>
      <c r="G38" s="241"/>
      <c r="H38" s="241"/>
      <c r="I38" s="241"/>
      <c r="J38" s="241"/>
      <c r="K38" s="241"/>
      <c r="L38" s="241"/>
      <c r="M38" s="241"/>
      <c r="N38" s="241"/>
      <c r="O38" s="241"/>
      <c r="P38" s="241"/>
    </row>
    <row r="39" spans="1:17" ht="10.5" customHeight="1" x14ac:dyDescent="0.25">
      <c r="A39" s="241"/>
      <c r="B39" s="241"/>
      <c r="C39" s="241"/>
      <c r="D39" s="241"/>
      <c r="E39" s="241"/>
      <c r="F39" s="241"/>
      <c r="G39" s="241"/>
      <c r="H39" s="241"/>
      <c r="I39" s="241"/>
      <c r="J39" s="241"/>
      <c r="K39" s="241"/>
      <c r="L39" s="241"/>
      <c r="M39" s="241"/>
      <c r="N39" s="241"/>
      <c r="O39" s="241"/>
      <c r="P39" s="241"/>
    </row>
    <row r="40" spans="1:17" ht="10.5" customHeight="1" x14ac:dyDescent="0.25">
      <c r="A40" s="241"/>
      <c r="B40" s="241"/>
      <c r="C40" s="241"/>
      <c r="D40" s="241"/>
      <c r="E40" s="241"/>
      <c r="F40" s="241"/>
      <c r="G40" s="241"/>
      <c r="H40" s="241"/>
      <c r="I40" s="241"/>
      <c r="J40" s="241"/>
      <c r="K40" s="241"/>
      <c r="L40" s="241"/>
      <c r="M40" s="241"/>
      <c r="N40" s="241"/>
      <c r="O40" s="241"/>
      <c r="P40" s="241"/>
    </row>
    <row r="41" spans="1:17" ht="10.5" customHeight="1" x14ac:dyDescent="0.25">
      <c r="A41" s="241"/>
      <c r="B41" s="241"/>
      <c r="C41" s="241"/>
      <c r="D41" s="241"/>
      <c r="E41" s="241"/>
      <c r="F41" s="241"/>
      <c r="G41" s="241"/>
      <c r="H41" s="241"/>
      <c r="I41" s="241"/>
      <c r="J41" s="241"/>
      <c r="K41" s="241"/>
      <c r="L41" s="241"/>
      <c r="M41" s="241"/>
      <c r="N41" s="241"/>
      <c r="O41" s="241"/>
      <c r="P41" s="241"/>
    </row>
    <row r="42" spans="1:17" ht="10.5" customHeight="1" x14ac:dyDescent="0.25">
      <c r="A42" s="241"/>
      <c r="B42" s="241"/>
      <c r="C42" s="241"/>
      <c r="D42" s="241"/>
      <c r="E42" s="241"/>
      <c r="F42" s="241"/>
      <c r="G42" s="241"/>
      <c r="H42" s="241"/>
      <c r="I42" s="241"/>
      <c r="J42" s="241"/>
      <c r="K42" s="241"/>
      <c r="L42" s="241"/>
      <c r="M42" s="241"/>
      <c r="N42" s="241"/>
      <c r="O42" s="241"/>
      <c r="P42" s="241"/>
    </row>
    <row r="43" spans="1:17" ht="10.5" customHeight="1" x14ac:dyDescent="0.25"/>
    <row r="44" spans="1:17" ht="10.5" customHeight="1" x14ac:dyDescent="0.25"/>
    <row r="45" spans="1:17" ht="10.5" customHeight="1" x14ac:dyDescent="0.25">
      <c r="A45" s="242" t="s">
        <v>744</v>
      </c>
      <c r="B45" s="241"/>
      <c r="C45" s="241"/>
      <c r="D45" s="241"/>
      <c r="E45" s="241"/>
      <c r="F45" s="241"/>
      <c r="G45" s="241"/>
      <c r="H45" s="241"/>
      <c r="I45" s="241"/>
      <c r="J45" s="241"/>
      <c r="K45" s="241"/>
      <c r="L45" s="241"/>
      <c r="M45" s="241"/>
      <c r="N45" s="241"/>
      <c r="O45" s="241"/>
      <c r="P45" s="241"/>
      <c r="Q45" s="241"/>
    </row>
    <row r="46" spans="1:17" x14ac:dyDescent="0.25">
      <c r="A46" s="241"/>
      <c r="B46" s="241"/>
      <c r="C46" s="241"/>
      <c r="D46" s="241"/>
      <c r="E46" s="241"/>
      <c r="F46" s="241"/>
      <c r="G46" s="241"/>
      <c r="H46" s="241"/>
      <c r="I46" s="241"/>
      <c r="J46" s="241"/>
      <c r="K46" s="241"/>
      <c r="L46" s="241"/>
      <c r="M46" s="241"/>
      <c r="N46" s="241"/>
      <c r="O46" s="241"/>
      <c r="P46" s="241"/>
      <c r="Q46" s="241"/>
    </row>
  </sheetData>
  <mergeCells count="2">
    <mergeCell ref="A1:P42"/>
    <mergeCell ref="A45:Q46"/>
  </mergeCells>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L23"/>
  <sheetViews>
    <sheetView view="pageBreakPreview" topLeftCell="A13" zoomScale="60" zoomScaleNormal="70" workbookViewId="0">
      <selection activeCell="K27" sqref="K27"/>
    </sheetView>
  </sheetViews>
  <sheetFormatPr baseColWidth="10" defaultColWidth="7.54296875" defaultRowHeight="21" customHeight="1" x14ac:dyDescent="0.25"/>
  <cols>
    <col min="1" max="1" width="5.453125" customWidth="1"/>
    <col min="36" max="36" width="13" customWidth="1"/>
    <col min="37" max="37" width="15.6328125" customWidth="1"/>
  </cols>
  <sheetData>
    <row r="1" spans="1:37" s="2" customFormat="1" ht="21"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3" t="s">
        <v>116</v>
      </c>
    </row>
    <row r="2" spans="1:37" s="2" customFormat="1" ht="54" customHeight="1" x14ac:dyDescent="0.35">
      <c r="B2" s="14"/>
      <c r="H2" s="3"/>
      <c r="AI2" s="15"/>
      <c r="AJ2" s="382" t="s">
        <v>78</v>
      </c>
      <c r="AK2" s="383">
        <v>2</v>
      </c>
    </row>
    <row r="3" spans="1:37" s="2" customFormat="1" ht="28"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28" customHeight="1" x14ac:dyDescent="0.35">
      <c r="B4" s="392" t="s">
        <v>759</v>
      </c>
      <c r="C4" s="393"/>
      <c r="D4" s="393"/>
      <c r="E4" s="393"/>
      <c r="F4" s="393"/>
      <c r="G4" s="393"/>
      <c r="H4" s="393"/>
      <c r="I4" s="393"/>
      <c r="J4" s="393"/>
      <c r="K4" s="393"/>
      <c r="L4" s="393"/>
      <c r="M4" s="393"/>
      <c r="N4" s="393"/>
      <c r="O4" s="393"/>
      <c r="P4" s="393"/>
      <c r="Q4" s="393"/>
      <c r="R4" s="393"/>
      <c r="S4" s="393"/>
      <c r="T4" s="416"/>
      <c r="U4" s="392" t="s">
        <v>757</v>
      </c>
      <c r="V4" s="393"/>
      <c r="W4" s="393"/>
      <c r="X4" s="393"/>
      <c r="Y4" s="393"/>
      <c r="Z4" s="393"/>
      <c r="AA4" s="393"/>
      <c r="AB4" s="393"/>
      <c r="AC4" s="393"/>
      <c r="AD4" s="393"/>
      <c r="AE4" s="393"/>
      <c r="AF4" s="393"/>
      <c r="AG4" s="393"/>
      <c r="AH4" s="393"/>
      <c r="AI4" s="393"/>
      <c r="AJ4" s="393"/>
      <c r="AK4" s="416"/>
    </row>
    <row r="5" spans="1:37" s="1" customFormat="1" ht="21"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21"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36"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37" s="1" customFormat="1" ht="76.5" customHeight="1" thickBot="1" x14ac:dyDescent="0.4">
      <c r="B8" s="432"/>
      <c r="C8" s="432"/>
      <c r="D8" s="432"/>
      <c r="E8" s="432"/>
      <c r="F8" s="432"/>
      <c r="G8" s="432"/>
      <c r="H8" s="433" t="s">
        <v>3</v>
      </c>
      <c r="I8" s="433" t="s">
        <v>4</v>
      </c>
      <c r="J8" s="433" t="s">
        <v>6</v>
      </c>
      <c r="K8" s="434"/>
      <c r="L8" s="435" t="s">
        <v>39</v>
      </c>
      <c r="M8" s="435" t="s">
        <v>40</v>
      </c>
      <c r="N8" s="436" t="s">
        <v>41</v>
      </c>
      <c r="O8" s="436" t="s">
        <v>43</v>
      </c>
      <c r="P8" s="434"/>
      <c r="Q8" s="432"/>
      <c r="R8" s="433" t="s">
        <v>6</v>
      </c>
      <c r="S8" s="433" t="s">
        <v>1</v>
      </c>
      <c r="T8" s="433" t="s">
        <v>82</v>
      </c>
      <c r="U8" s="432"/>
      <c r="V8" s="432"/>
      <c r="W8" s="432"/>
      <c r="X8" s="437"/>
      <c r="Y8" s="434"/>
      <c r="Z8" s="432"/>
      <c r="AA8" s="432"/>
      <c r="AB8" s="432"/>
      <c r="AC8" s="434"/>
      <c r="AD8" s="432"/>
      <c r="AE8" s="434"/>
      <c r="AF8" s="434"/>
      <c r="AG8" s="434"/>
      <c r="AH8" s="434"/>
      <c r="AI8" s="434"/>
      <c r="AJ8" s="434"/>
      <c r="AK8" s="434"/>
    </row>
    <row r="9" spans="1:37" s="1" customFormat="1" ht="52.5" customHeight="1" thickBot="1" x14ac:dyDescent="0.4">
      <c r="A9" s="27"/>
      <c r="B9" s="281"/>
      <c r="C9" s="281" t="s">
        <v>663</v>
      </c>
      <c r="D9" s="281" t="s">
        <v>668</v>
      </c>
      <c r="E9" s="293" t="s">
        <v>669</v>
      </c>
      <c r="F9" s="293" t="s">
        <v>753</v>
      </c>
      <c r="G9" s="135" t="s">
        <v>42</v>
      </c>
      <c r="H9" s="299" t="s">
        <v>229</v>
      </c>
      <c r="I9" s="119" t="s">
        <v>46</v>
      </c>
      <c r="J9" s="137" t="s">
        <v>269</v>
      </c>
      <c r="K9" s="137" t="s">
        <v>270</v>
      </c>
      <c r="L9" s="138">
        <v>1</v>
      </c>
      <c r="M9" s="136">
        <v>0</v>
      </c>
      <c r="N9" s="138">
        <v>0</v>
      </c>
      <c r="O9" s="138">
        <f t="shared" ref="O9:O23" si="0">SUM(L9:N9)</f>
        <v>1</v>
      </c>
      <c r="P9" s="137" t="s">
        <v>271</v>
      </c>
      <c r="Q9" s="136">
        <v>8</v>
      </c>
      <c r="R9" s="137" t="s">
        <v>499</v>
      </c>
      <c r="S9" s="137" t="s">
        <v>273</v>
      </c>
      <c r="T9" s="137" t="s">
        <v>272</v>
      </c>
      <c r="U9" s="155">
        <v>2</v>
      </c>
      <c r="V9" s="139">
        <v>4</v>
      </c>
      <c r="W9" s="139">
        <f>V9*U9</f>
        <v>8</v>
      </c>
      <c r="X9" s="140" t="str">
        <f>+IF(AND(U9*V9&gt;=24,U9*V9&lt;=40),"MA",IF(AND(U9*V9&gt;=10,U9*V9&lt;=20),"A",IF(AND(U9*V9&gt;=6,U9*V9&lt;=8),"M",IF(AND(U9*V9&gt;=0,U9*V9&lt;=4),"B",""))))</f>
        <v>M</v>
      </c>
      <c r="Y9" s="14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39">
        <v>10</v>
      </c>
      <c r="AA9" s="139">
        <f>W9*Z9</f>
        <v>80</v>
      </c>
      <c r="AB9" s="142" t="str">
        <f>+IF(AND(U9*V9*Z9&gt;=600,U9*V9*Z9&lt;=4000),"I",IF(AND(U9*V9*Z9&gt;=150,U9*V9*Z9&lt;=500),"II",IF(AND(U9*V9*Z9&gt;=40,U9*V9*Z9&lt;=120),"III",IF(AND(U9*V9*Z9&gt;=0,U9*V9*Z9&lt;=20),"IV",""))))</f>
        <v>III</v>
      </c>
      <c r="AC9" s="14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119" t="str">
        <f>+IF(AB9="I","No aceptable",IF(AB9="II","No aceptable o aceptable con control específico",IF(AB9="III","Aceptable",IF(AB9="IV","Aceptable",""))))</f>
        <v>Aceptable</v>
      </c>
      <c r="AE9" s="141" t="s">
        <v>55</v>
      </c>
      <c r="AF9" s="136" t="s">
        <v>34</v>
      </c>
      <c r="AG9" s="136" t="s">
        <v>34</v>
      </c>
      <c r="AH9" s="136" t="s">
        <v>278</v>
      </c>
      <c r="AI9" s="119" t="s">
        <v>274</v>
      </c>
      <c r="AJ9" s="136" t="s">
        <v>34</v>
      </c>
      <c r="AK9" s="143" t="s">
        <v>575</v>
      </c>
    </row>
    <row r="10" spans="1:37" s="1" customFormat="1" ht="52.5" customHeight="1" thickBot="1" x14ac:dyDescent="0.4">
      <c r="A10" s="28"/>
      <c r="B10" s="269"/>
      <c r="C10" s="269"/>
      <c r="D10" s="269"/>
      <c r="E10" s="294"/>
      <c r="F10" s="294"/>
      <c r="G10" s="24" t="s">
        <v>42</v>
      </c>
      <c r="H10" s="244"/>
      <c r="I10" s="90" t="s">
        <v>107</v>
      </c>
      <c r="J10" s="91" t="s">
        <v>275</v>
      </c>
      <c r="K10" s="101" t="s">
        <v>276</v>
      </c>
      <c r="L10" s="138">
        <v>1</v>
      </c>
      <c r="M10" s="94">
        <v>0</v>
      </c>
      <c r="N10" s="106">
        <v>0</v>
      </c>
      <c r="O10" s="106">
        <f t="shared" si="0"/>
        <v>1</v>
      </c>
      <c r="P10" s="91" t="s">
        <v>271</v>
      </c>
      <c r="Q10" s="94">
        <v>8</v>
      </c>
      <c r="R10" s="101" t="s">
        <v>500</v>
      </c>
      <c r="S10" s="101" t="s">
        <v>273</v>
      </c>
      <c r="T10" s="101" t="s">
        <v>272</v>
      </c>
      <c r="U10" s="95">
        <v>2</v>
      </c>
      <c r="V10" s="95">
        <v>4</v>
      </c>
      <c r="W10" s="95">
        <f t="shared" ref="W10:W23" si="1">V10*U10</f>
        <v>8</v>
      </c>
      <c r="X10" s="96" t="str">
        <f t="shared" ref="X10:X23" si="2">+IF(AND(U10*V10&gt;=24,U10*V10&lt;=40),"MA",IF(AND(U10*V10&gt;=10,U10*V10&lt;=20),"A",IF(AND(U10*V10&gt;=6,U10*V10&lt;=8),"M",IF(AND(U10*V10&gt;=0,U10*V10&lt;=4),"B",""))))</f>
        <v>M</v>
      </c>
      <c r="Y10" s="97" t="str">
        <f t="shared" ref="Y10:Y23"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AA23" si="4">W10*Z10</f>
        <v>80</v>
      </c>
      <c r="AB10" s="98" t="str">
        <f t="shared" ref="AB10:AB23" si="5">+IF(AND(U10*V10*Z10&gt;=600,U10*V10*Z10&lt;=4000),"I",IF(AND(U10*V10*Z10&gt;=150,U10*V10*Z10&lt;=500),"II",IF(AND(U10*V10*Z10&gt;=40,U10*V10*Z10&lt;=120),"III",IF(AND(U10*V10*Z10&gt;=0,U10*V10*Z10&lt;=20),"IV",""))))</f>
        <v>III</v>
      </c>
      <c r="AC10" s="97" t="str">
        <f t="shared" ref="AC10:AC23"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AD23" si="7">+IF(AB10="I","No aceptable",IF(AB10="II","No aceptable o aceptable con control específico",IF(AB10="III","Aceptable",IF(AB10="IV","Aceptable",""))))</f>
        <v>Aceptable</v>
      </c>
      <c r="AE10" s="97" t="s">
        <v>108</v>
      </c>
      <c r="AF10" s="94" t="s">
        <v>34</v>
      </c>
      <c r="AG10" s="94" t="s">
        <v>34</v>
      </c>
      <c r="AH10" s="94" t="s">
        <v>279</v>
      </c>
      <c r="AI10" s="90" t="s">
        <v>274</v>
      </c>
      <c r="AJ10" s="94" t="s">
        <v>34</v>
      </c>
      <c r="AK10" s="144" t="s">
        <v>35</v>
      </c>
    </row>
    <row r="11" spans="1:37" s="1" customFormat="1" ht="52.5" customHeight="1" thickBot="1" x14ac:dyDescent="0.4">
      <c r="A11" s="28"/>
      <c r="B11" s="269"/>
      <c r="C11" s="269"/>
      <c r="D11" s="269"/>
      <c r="E11" s="294"/>
      <c r="F11" s="294"/>
      <c r="G11" s="24" t="s">
        <v>42</v>
      </c>
      <c r="H11" s="245"/>
      <c r="I11" s="94" t="s">
        <v>286</v>
      </c>
      <c r="J11" s="94" t="s">
        <v>287</v>
      </c>
      <c r="K11" s="101" t="s">
        <v>288</v>
      </c>
      <c r="L11" s="138">
        <v>1</v>
      </c>
      <c r="M11" s="106">
        <v>0</v>
      </c>
      <c r="N11" s="106">
        <v>0</v>
      </c>
      <c r="O11" s="106">
        <f t="shared" si="0"/>
        <v>1</v>
      </c>
      <c r="P11" s="101" t="s">
        <v>289</v>
      </c>
      <c r="Q11" s="106">
        <v>8</v>
      </c>
      <c r="R11" s="101" t="s">
        <v>89</v>
      </c>
      <c r="S11" s="101" t="s">
        <v>290</v>
      </c>
      <c r="T11" s="101" t="s">
        <v>291</v>
      </c>
      <c r="U11" s="106">
        <v>2</v>
      </c>
      <c r="V11" s="106">
        <v>4</v>
      </c>
      <c r="W11" s="106">
        <f t="shared" si="1"/>
        <v>8</v>
      </c>
      <c r="X11" s="96" t="str">
        <f t="shared" si="2"/>
        <v>M</v>
      </c>
      <c r="Y11" s="97" t="str">
        <f t="shared" si="3"/>
        <v>Situación deficiente con exposición esporádica, o bien situación mejorable con exposición continuada o frecuente. Es posible que suceda el daño alguna vez.</v>
      </c>
      <c r="Z11" s="95">
        <v>10</v>
      </c>
      <c r="AA11" s="95">
        <f t="shared" si="4"/>
        <v>80</v>
      </c>
      <c r="AB11" s="98" t="str">
        <f t="shared" si="5"/>
        <v>III</v>
      </c>
      <c r="AC11" s="97" t="str">
        <f t="shared" si="6"/>
        <v>Mejorar si es posible. Sería conveniente justificar la intervención y su rentabilidad.</v>
      </c>
      <c r="AD11" s="90" t="str">
        <f t="shared" si="7"/>
        <v>Aceptable</v>
      </c>
      <c r="AE11" s="97" t="s">
        <v>292</v>
      </c>
      <c r="AF11" s="94" t="s">
        <v>34</v>
      </c>
      <c r="AG11" s="94" t="s">
        <v>37</v>
      </c>
      <c r="AH11" s="94" t="s">
        <v>34</v>
      </c>
      <c r="AI11" s="90" t="s">
        <v>293</v>
      </c>
      <c r="AJ11" s="94" t="s">
        <v>34</v>
      </c>
      <c r="AK11" s="144" t="s">
        <v>35</v>
      </c>
    </row>
    <row r="12" spans="1:37" s="1" customFormat="1" ht="52.5" customHeight="1" thickBot="1" x14ac:dyDescent="0.4">
      <c r="A12" s="28"/>
      <c r="B12" s="269"/>
      <c r="C12" s="269"/>
      <c r="D12" s="269"/>
      <c r="E12" s="294"/>
      <c r="F12" s="294"/>
      <c r="G12" s="24" t="s">
        <v>42</v>
      </c>
      <c r="H12" s="243" t="s">
        <v>44</v>
      </c>
      <c r="I12" s="90" t="s">
        <v>59</v>
      </c>
      <c r="J12" s="118" t="s">
        <v>261</v>
      </c>
      <c r="K12" s="90" t="s">
        <v>250</v>
      </c>
      <c r="L12" s="138">
        <v>1</v>
      </c>
      <c r="M12" s="106">
        <v>0</v>
      </c>
      <c r="N12" s="106">
        <v>0</v>
      </c>
      <c r="O12" s="106">
        <f t="shared" si="0"/>
        <v>1</v>
      </c>
      <c r="P12" s="90" t="s">
        <v>259</v>
      </c>
      <c r="Q12" s="90">
        <v>8</v>
      </c>
      <c r="R12" s="90" t="s">
        <v>254</v>
      </c>
      <c r="S12" s="90" t="s">
        <v>252</v>
      </c>
      <c r="T12" s="90" t="s">
        <v>354</v>
      </c>
      <c r="U12" s="106">
        <v>2</v>
      </c>
      <c r="V12" s="106">
        <v>3</v>
      </c>
      <c r="W12" s="106">
        <f t="shared" si="1"/>
        <v>6</v>
      </c>
      <c r="X12" s="96" t="str">
        <f t="shared" si="2"/>
        <v>M</v>
      </c>
      <c r="Y12" s="97" t="str">
        <f t="shared" si="3"/>
        <v>Situación deficiente con exposición esporádica, o bien situación mejorable con exposición continuada o frecuente. Es posible que suceda el daño alguna vez.</v>
      </c>
      <c r="Z12" s="95">
        <v>25</v>
      </c>
      <c r="AA12" s="95">
        <f t="shared" si="4"/>
        <v>150</v>
      </c>
      <c r="AB12" s="98" t="str">
        <f t="shared" si="5"/>
        <v>II</v>
      </c>
      <c r="AC12" s="97" t="str">
        <f t="shared" si="6"/>
        <v>Corregir y adoptar medidas de control de inmediato. Sin embargo suspenda actividades si el nivel de riesgo está por encima o igual de 360.</v>
      </c>
      <c r="AD12" s="90" t="str">
        <f t="shared" si="7"/>
        <v>No aceptable o aceptable con control específico</v>
      </c>
      <c r="AE12" s="262" t="s">
        <v>565</v>
      </c>
      <c r="AF12" s="90" t="s">
        <v>34</v>
      </c>
      <c r="AG12" s="90" t="s">
        <v>34</v>
      </c>
      <c r="AH12" s="90" t="s">
        <v>34</v>
      </c>
      <c r="AI12" s="90" t="s">
        <v>260</v>
      </c>
      <c r="AJ12" s="90" t="s">
        <v>34</v>
      </c>
      <c r="AK12" s="144" t="s">
        <v>35</v>
      </c>
    </row>
    <row r="13" spans="1:37" s="1" customFormat="1" ht="52.5" customHeight="1" thickBot="1" x14ac:dyDescent="0.4">
      <c r="A13" s="28"/>
      <c r="B13" s="269"/>
      <c r="C13" s="269"/>
      <c r="D13" s="269"/>
      <c r="E13" s="294"/>
      <c r="F13" s="294"/>
      <c r="G13" s="24" t="s">
        <v>42</v>
      </c>
      <c r="H13" s="244"/>
      <c r="I13" s="90" t="s">
        <v>550</v>
      </c>
      <c r="J13" s="90" t="s">
        <v>519</v>
      </c>
      <c r="K13" s="90" t="s">
        <v>520</v>
      </c>
      <c r="L13" s="138">
        <v>1</v>
      </c>
      <c r="M13" s="106">
        <v>0</v>
      </c>
      <c r="N13" s="106">
        <v>0</v>
      </c>
      <c r="O13" s="106">
        <f t="shared" ref="O13" si="8">SUM(L13:N13)</f>
        <v>1</v>
      </c>
      <c r="P13" s="90" t="s">
        <v>521</v>
      </c>
      <c r="Q13" s="94">
        <v>8</v>
      </c>
      <c r="R13" s="90" t="s">
        <v>549</v>
      </c>
      <c r="S13" s="90" t="s">
        <v>551</v>
      </c>
      <c r="T13" s="90" t="s">
        <v>525</v>
      </c>
      <c r="U13" s="95">
        <v>2</v>
      </c>
      <c r="V13" s="95">
        <v>3</v>
      </c>
      <c r="W13" s="106">
        <f t="shared" si="1"/>
        <v>6</v>
      </c>
      <c r="X13" s="96" t="str">
        <f t="shared" si="2"/>
        <v>M</v>
      </c>
      <c r="Y13" s="97"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552</v>
      </c>
      <c r="AJ13" s="90" t="s">
        <v>34</v>
      </c>
      <c r="AK13" s="144" t="s">
        <v>511</v>
      </c>
    </row>
    <row r="14" spans="1:37" s="1" customFormat="1" ht="52.5" customHeight="1" thickBot="1" x14ac:dyDescent="0.4">
      <c r="A14" s="28"/>
      <c r="B14" s="269"/>
      <c r="C14" s="269"/>
      <c r="D14" s="269"/>
      <c r="E14" s="294"/>
      <c r="F14" s="294"/>
      <c r="G14" s="24" t="s">
        <v>42</v>
      </c>
      <c r="H14" s="244"/>
      <c r="I14" s="90" t="s">
        <v>505</v>
      </c>
      <c r="J14" s="90" t="s">
        <v>506</v>
      </c>
      <c r="K14" s="90" t="s">
        <v>507</v>
      </c>
      <c r="L14" s="138">
        <v>1</v>
      </c>
      <c r="M14" s="106">
        <v>0</v>
      </c>
      <c r="N14" s="106">
        <v>0</v>
      </c>
      <c r="O14" s="106">
        <f t="shared" ref="O14" si="9">SUM(L14:N14)</f>
        <v>1</v>
      </c>
      <c r="P14" s="90" t="s">
        <v>508</v>
      </c>
      <c r="Q14" s="94">
        <v>8</v>
      </c>
      <c r="R14" s="90" t="s">
        <v>254</v>
      </c>
      <c r="S14" s="90" t="s">
        <v>509</v>
      </c>
      <c r="T14" s="90" t="s">
        <v>510</v>
      </c>
      <c r="U14" s="95">
        <v>2</v>
      </c>
      <c r="V14" s="95">
        <v>1</v>
      </c>
      <c r="W14" s="95">
        <f t="shared" si="1"/>
        <v>2</v>
      </c>
      <c r="X14" s="96" t="str">
        <f t="shared" si="2"/>
        <v>B</v>
      </c>
      <c r="Y14" s="97" t="str">
        <f t="shared" si="3"/>
        <v>Situación mejorable con exposición ocasional o esporádica, o situación sin anomalía destacable con cualquier nivel de exposición. No es esperable que se materialice el riesgo, aunque puede ser concebible.</v>
      </c>
      <c r="Z14" s="95">
        <v>10</v>
      </c>
      <c r="AA14" s="95">
        <f t="shared" si="4"/>
        <v>20</v>
      </c>
      <c r="AB14" s="98" t="str">
        <f t="shared" si="5"/>
        <v>IV</v>
      </c>
      <c r="AC14" s="97" t="str">
        <f t="shared" si="6"/>
        <v>Mantener las medidas de control existentes, pero se deberían considerar soluciones o mejoras y se deben hacer comprobaciones periódicas para asegurar que el riesgo aún es tolerable.</v>
      </c>
      <c r="AD14" s="90" t="str">
        <f t="shared" si="7"/>
        <v>Aceptable</v>
      </c>
      <c r="AE14" s="263"/>
      <c r="AF14" s="90" t="s">
        <v>34</v>
      </c>
      <c r="AG14" s="90" t="s">
        <v>34</v>
      </c>
      <c r="AH14" s="90" t="s">
        <v>34</v>
      </c>
      <c r="AI14" s="90" t="s">
        <v>257</v>
      </c>
      <c r="AJ14" s="90" t="s">
        <v>34</v>
      </c>
      <c r="AK14" s="144" t="s">
        <v>511</v>
      </c>
    </row>
    <row r="15" spans="1:37" s="1" customFormat="1" ht="52.5" customHeight="1" thickBot="1" x14ac:dyDescent="0.4">
      <c r="A15" s="28"/>
      <c r="B15" s="269"/>
      <c r="C15" s="269"/>
      <c r="D15" s="269"/>
      <c r="E15" s="294"/>
      <c r="F15" s="294"/>
      <c r="G15" s="24" t="s">
        <v>42</v>
      </c>
      <c r="H15" s="245"/>
      <c r="I15" s="94" t="s">
        <v>61</v>
      </c>
      <c r="J15" s="90" t="s">
        <v>262</v>
      </c>
      <c r="K15" s="90" t="s">
        <v>250</v>
      </c>
      <c r="L15" s="138">
        <v>1</v>
      </c>
      <c r="M15" s="106">
        <v>0</v>
      </c>
      <c r="N15" s="106">
        <v>0</v>
      </c>
      <c r="O15" s="106">
        <v>3</v>
      </c>
      <c r="P15" s="90" t="s">
        <v>259</v>
      </c>
      <c r="Q15" s="94">
        <v>8</v>
      </c>
      <c r="R15" s="90" t="s">
        <v>549</v>
      </c>
      <c r="S15" s="90" t="s">
        <v>252</v>
      </c>
      <c r="T15" s="90" t="s">
        <v>354</v>
      </c>
      <c r="U15" s="95">
        <v>2</v>
      </c>
      <c r="V15" s="95">
        <v>3</v>
      </c>
      <c r="W15" s="95">
        <f t="shared" si="1"/>
        <v>6</v>
      </c>
      <c r="X15" s="96" t="str">
        <f t="shared" si="2"/>
        <v>M</v>
      </c>
      <c r="Y15" s="97" t="str">
        <f t="shared" si="3"/>
        <v>Situación deficiente con exposición esporádica, o bien situación mejorable con exposición continuada o frecuente. Es posible que suceda el daño alguna vez.</v>
      </c>
      <c r="Z15" s="95">
        <v>10</v>
      </c>
      <c r="AA15" s="95">
        <f t="shared" si="4"/>
        <v>60</v>
      </c>
      <c r="AB15" s="98" t="str">
        <f t="shared" si="5"/>
        <v>III</v>
      </c>
      <c r="AC15" s="97" t="str">
        <f t="shared" si="6"/>
        <v>Mejorar si es posible. Sería conveniente justificar la intervención y su rentabilidad.</v>
      </c>
      <c r="AD15" s="90" t="str">
        <f t="shared" si="7"/>
        <v>Aceptable</v>
      </c>
      <c r="AE15" s="264"/>
      <c r="AF15" s="90" t="s">
        <v>34</v>
      </c>
      <c r="AG15" s="90" t="s">
        <v>34</v>
      </c>
      <c r="AH15" s="90" t="s">
        <v>34</v>
      </c>
      <c r="AI15" s="90" t="s">
        <v>552</v>
      </c>
      <c r="AJ15" s="90" t="s">
        <v>34</v>
      </c>
      <c r="AK15" s="144" t="s">
        <v>554</v>
      </c>
    </row>
    <row r="16" spans="1:37" s="1" customFormat="1" ht="52.5" customHeight="1" thickBot="1" x14ac:dyDescent="0.4">
      <c r="A16" s="28"/>
      <c r="B16" s="269"/>
      <c r="C16" s="269"/>
      <c r="D16" s="269"/>
      <c r="E16" s="294"/>
      <c r="F16" s="294"/>
      <c r="G16" s="24" t="s">
        <v>42</v>
      </c>
      <c r="H16" s="260" t="s">
        <v>49</v>
      </c>
      <c r="I16" s="101" t="s">
        <v>233</v>
      </c>
      <c r="J16" s="101" t="s">
        <v>234</v>
      </c>
      <c r="K16" s="101" t="s">
        <v>237</v>
      </c>
      <c r="L16" s="138">
        <v>1</v>
      </c>
      <c r="M16" s="94">
        <v>0</v>
      </c>
      <c r="N16" s="106">
        <v>0</v>
      </c>
      <c r="O16" s="106">
        <f t="shared" si="0"/>
        <v>1</v>
      </c>
      <c r="P16" s="107" t="s">
        <v>240</v>
      </c>
      <c r="Q16" s="94">
        <v>8</v>
      </c>
      <c r="R16" s="107" t="s">
        <v>242</v>
      </c>
      <c r="S16" s="107" t="s">
        <v>243</v>
      </c>
      <c r="T16" s="107" t="s">
        <v>244</v>
      </c>
      <c r="U16" s="94">
        <v>2</v>
      </c>
      <c r="V16" s="94">
        <v>4</v>
      </c>
      <c r="W16" s="94">
        <f t="shared" si="1"/>
        <v>8</v>
      </c>
      <c r="X16" s="94" t="str">
        <f t="shared" si="2"/>
        <v>M</v>
      </c>
      <c r="Y16" s="97" t="str">
        <f t="shared" si="3"/>
        <v>Situación deficiente con exposición esporádica, o bien situación mejorable con exposición continuada o frecuente. Es posible que suceda el daño alguna vez.</v>
      </c>
      <c r="Z16" s="95">
        <v>10</v>
      </c>
      <c r="AA16" s="95">
        <f t="shared" si="4"/>
        <v>80</v>
      </c>
      <c r="AB16" s="98" t="str">
        <f t="shared" si="5"/>
        <v>III</v>
      </c>
      <c r="AC16" s="97" t="str">
        <f t="shared" si="6"/>
        <v>Mejorar si es posible. Sería conveniente justificar la intervención y su rentabilidad.</v>
      </c>
      <c r="AD16" s="90" t="str">
        <f t="shared" si="7"/>
        <v>Aceptable</v>
      </c>
      <c r="AE16" s="262" t="s">
        <v>566</v>
      </c>
      <c r="AF16" s="90" t="s">
        <v>34</v>
      </c>
      <c r="AG16" s="90" t="s">
        <v>34</v>
      </c>
      <c r="AH16" s="101" t="s">
        <v>248</v>
      </c>
      <c r="AI16" s="101" t="s">
        <v>249</v>
      </c>
      <c r="AJ16" s="94" t="s">
        <v>34</v>
      </c>
      <c r="AK16" s="144" t="s">
        <v>35</v>
      </c>
    </row>
    <row r="17" spans="1:38" s="1" customFormat="1" ht="52.5" customHeight="1" thickBot="1" x14ac:dyDescent="0.4">
      <c r="A17" s="28"/>
      <c r="B17" s="269"/>
      <c r="C17" s="269"/>
      <c r="D17" s="269"/>
      <c r="E17" s="294"/>
      <c r="F17" s="294"/>
      <c r="G17" s="24" t="s">
        <v>42</v>
      </c>
      <c r="H17" s="260"/>
      <c r="I17" s="101" t="s">
        <v>236</v>
      </c>
      <c r="J17" s="101" t="s">
        <v>235</v>
      </c>
      <c r="K17" s="101" t="s">
        <v>238</v>
      </c>
      <c r="L17" s="138">
        <v>1</v>
      </c>
      <c r="M17" s="94">
        <v>0</v>
      </c>
      <c r="N17" s="106">
        <v>0</v>
      </c>
      <c r="O17" s="106">
        <f t="shared" si="0"/>
        <v>1</v>
      </c>
      <c r="P17" s="107" t="s">
        <v>241</v>
      </c>
      <c r="Q17" s="94">
        <v>8</v>
      </c>
      <c r="R17" s="107" t="s">
        <v>245</v>
      </c>
      <c r="S17" s="107" t="s">
        <v>246</v>
      </c>
      <c r="T17" s="107" t="s">
        <v>247</v>
      </c>
      <c r="U17" s="94">
        <v>2</v>
      </c>
      <c r="V17" s="94">
        <v>4</v>
      </c>
      <c r="W17" s="94">
        <f t="shared" si="1"/>
        <v>8</v>
      </c>
      <c r="X17" s="94" t="str">
        <f t="shared" si="2"/>
        <v>M</v>
      </c>
      <c r="Y17" s="97" t="str">
        <f t="shared" si="3"/>
        <v>Situación deficiente con exposición esporádica, o bien situación mejorable con exposición continuada o frecuente. Es posible que suceda el daño alguna vez.</v>
      </c>
      <c r="Z17" s="95">
        <v>10</v>
      </c>
      <c r="AA17" s="95">
        <f t="shared" si="4"/>
        <v>80</v>
      </c>
      <c r="AB17" s="98" t="str">
        <f t="shared" si="5"/>
        <v>III</v>
      </c>
      <c r="AC17" s="97" t="str">
        <f t="shared" si="6"/>
        <v>Mejorar si es posible. Sería conveniente justificar la intervención y su rentabilidad.</v>
      </c>
      <c r="AD17" s="90" t="str">
        <f t="shared" si="7"/>
        <v>Aceptable</v>
      </c>
      <c r="AE17" s="264"/>
      <c r="AF17" s="90" t="s">
        <v>34</v>
      </c>
      <c r="AG17" s="90" t="s">
        <v>34</v>
      </c>
      <c r="AH17" s="101" t="s">
        <v>248</v>
      </c>
      <c r="AI17" s="101" t="s">
        <v>249</v>
      </c>
      <c r="AJ17" s="94" t="s">
        <v>34</v>
      </c>
      <c r="AK17" s="144" t="s">
        <v>35</v>
      </c>
    </row>
    <row r="18" spans="1:38" s="1" customFormat="1" ht="52.5" customHeight="1" thickBot="1" x14ac:dyDescent="0.4">
      <c r="A18" s="28"/>
      <c r="B18" s="269"/>
      <c r="C18" s="269"/>
      <c r="D18" s="269"/>
      <c r="E18" s="294"/>
      <c r="F18" s="294"/>
      <c r="G18" s="24" t="s">
        <v>33</v>
      </c>
      <c r="H18" s="243" t="s">
        <v>45</v>
      </c>
      <c r="I18" s="101" t="s">
        <v>88</v>
      </c>
      <c r="J18" s="101" t="s">
        <v>337</v>
      </c>
      <c r="K18" s="101" t="s">
        <v>315</v>
      </c>
      <c r="L18" s="138">
        <v>1</v>
      </c>
      <c r="M18" s="94">
        <v>0</v>
      </c>
      <c r="N18" s="106">
        <v>0</v>
      </c>
      <c r="O18" s="106">
        <f t="shared" si="0"/>
        <v>1</v>
      </c>
      <c r="P18" s="101" t="s">
        <v>336</v>
      </c>
      <c r="Q18" s="94">
        <v>4</v>
      </c>
      <c r="R18" s="101" t="s">
        <v>168</v>
      </c>
      <c r="S18" s="90" t="s">
        <v>350</v>
      </c>
      <c r="T18" s="90" t="s">
        <v>356</v>
      </c>
      <c r="U18" s="109">
        <v>6</v>
      </c>
      <c r="V18" s="95">
        <v>2</v>
      </c>
      <c r="W18" s="95">
        <f t="shared" si="1"/>
        <v>12</v>
      </c>
      <c r="X18" s="96" t="str">
        <f t="shared" si="2"/>
        <v>A</v>
      </c>
      <c r="Y18" s="97" t="str">
        <f t="shared" si="3"/>
        <v>Situación deficiente con exposición frecuente u ocasional, o bien situación muy deficiente con exposición ocasional o esporádica. La materialización de Riesgo es posible que suceda varias veces en la vida laboral</v>
      </c>
      <c r="Z18" s="95">
        <v>10</v>
      </c>
      <c r="AA18" s="95">
        <f t="shared" si="4"/>
        <v>120</v>
      </c>
      <c r="AB18" s="98" t="str">
        <f t="shared" si="5"/>
        <v>III</v>
      </c>
      <c r="AC18" s="97" t="str">
        <f t="shared" si="6"/>
        <v>Mejorar si es posible. Sería conveniente justificar la intervención y su rentabilidad.</v>
      </c>
      <c r="AD18" s="90" t="str">
        <f t="shared" si="7"/>
        <v>Aceptable</v>
      </c>
      <c r="AE18" s="97" t="s">
        <v>65</v>
      </c>
      <c r="AF18" s="94" t="s">
        <v>34</v>
      </c>
      <c r="AG18" s="94" t="s">
        <v>34</v>
      </c>
      <c r="AH18" s="101" t="s">
        <v>158</v>
      </c>
      <c r="AI18" s="101" t="s">
        <v>357</v>
      </c>
      <c r="AJ18" s="94" t="s">
        <v>34</v>
      </c>
      <c r="AK18" s="144" t="s">
        <v>35</v>
      </c>
    </row>
    <row r="19" spans="1:38" s="1" customFormat="1" ht="52.5" customHeight="1" thickBot="1" x14ac:dyDescent="0.4">
      <c r="A19" s="28"/>
      <c r="B19" s="269"/>
      <c r="C19" s="269"/>
      <c r="D19" s="269"/>
      <c r="E19" s="294"/>
      <c r="F19" s="294"/>
      <c r="G19" s="24" t="s">
        <v>33</v>
      </c>
      <c r="H19" s="244"/>
      <c r="I19" s="101" t="s">
        <v>63</v>
      </c>
      <c r="J19" s="101" t="s">
        <v>329</v>
      </c>
      <c r="K19" s="101" t="s">
        <v>315</v>
      </c>
      <c r="L19" s="138">
        <v>1</v>
      </c>
      <c r="M19" s="94">
        <v>0</v>
      </c>
      <c r="N19" s="106">
        <v>0</v>
      </c>
      <c r="O19" s="106">
        <f t="shared" si="0"/>
        <v>1</v>
      </c>
      <c r="P19" s="101" t="s">
        <v>330</v>
      </c>
      <c r="Q19" s="94">
        <v>1</v>
      </c>
      <c r="R19" s="101" t="s">
        <v>332</v>
      </c>
      <c r="S19" s="101" t="s">
        <v>532</v>
      </c>
      <c r="T19" s="90" t="s">
        <v>355</v>
      </c>
      <c r="U19" s="95">
        <v>6</v>
      </c>
      <c r="V19" s="95">
        <v>2</v>
      </c>
      <c r="W19" s="95">
        <f t="shared" si="1"/>
        <v>12</v>
      </c>
      <c r="X19" s="96" t="str">
        <f t="shared" si="2"/>
        <v>A</v>
      </c>
      <c r="Y19" s="97" t="str">
        <f t="shared" si="3"/>
        <v>Situación deficiente con exposición frecuente u ocasional, o bien situación muy deficiente con exposición ocasional o esporádica. La materialización de Riesgo es posible que suceda varias veces en la vida laboral</v>
      </c>
      <c r="Z19" s="95">
        <v>10</v>
      </c>
      <c r="AA19" s="95">
        <f t="shared" si="4"/>
        <v>120</v>
      </c>
      <c r="AB19" s="98" t="str">
        <f t="shared" si="5"/>
        <v>III</v>
      </c>
      <c r="AC19" s="97" t="str">
        <f t="shared" si="6"/>
        <v>Mejorar si es posible. Sería conveniente justificar la intervención y su rentabilidad.</v>
      </c>
      <c r="AD19" s="90" t="str">
        <f t="shared" si="7"/>
        <v>Aceptable</v>
      </c>
      <c r="AE19" s="97" t="s">
        <v>115</v>
      </c>
      <c r="AF19" s="94" t="s">
        <v>34</v>
      </c>
      <c r="AG19" s="90" t="s">
        <v>168</v>
      </c>
      <c r="AH19" s="101" t="s">
        <v>333</v>
      </c>
      <c r="AI19" s="101" t="s">
        <v>334</v>
      </c>
      <c r="AJ19" s="94" t="s">
        <v>34</v>
      </c>
      <c r="AK19" s="144" t="s">
        <v>35</v>
      </c>
    </row>
    <row r="20" spans="1:38" s="1" customFormat="1" ht="52.5" customHeight="1" thickBot="1" x14ac:dyDescent="0.4">
      <c r="A20" s="28"/>
      <c r="B20" s="269"/>
      <c r="C20" s="269"/>
      <c r="D20" s="269"/>
      <c r="E20" s="294"/>
      <c r="F20" s="294"/>
      <c r="G20" s="24" t="s">
        <v>33</v>
      </c>
      <c r="H20" s="244"/>
      <c r="I20" s="101" t="s">
        <v>63</v>
      </c>
      <c r="J20" s="101" t="s">
        <v>331</v>
      </c>
      <c r="K20" s="101" t="s">
        <v>64</v>
      </c>
      <c r="L20" s="138">
        <v>1</v>
      </c>
      <c r="M20" s="94">
        <v>0</v>
      </c>
      <c r="N20" s="106">
        <v>0</v>
      </c>
      <c r="O20" s="106">
        <f t="shared" si="0"/>
        <v>1</v>
      </c>
      <c r="P20" s="101" t="s">
        <v>325</v>
      </c>
      <c r="Q20" s="94">
        <v>8</v>
      </c>
      <c r="R20" s="90" t="s">
        <v>168</v>
      </c>
      <c r="S20" s="101" t="s">
        <v>326</v>
      </c>
      <c r="T20" s="90" t="s">
        <v>359</v>
      </c>
      <c r="U20" s="109">
        <v>0</v>
      </c>
      <c r="V20" s="95">
        <v>1</v>
      </c>
      <c r="W20" s="95">
        <f t="shared" si="1"/>
        <v>0</v>
      </c>
      <c r="X20" s="96" t="str">
        <f t="shared" si="2"/>
        <v>B</v>
      </c>
      <c r="Y20" s="97" t="str">
        <f t="shared" si="3"/>
        <v>Situación mejorable con exposición ocasional o esporádica, o situación sin anomalía destacable con cualquier nivel de exposición. No es esperable que se materialice el riesgo, aunque puede ser concebible.</v>
      </c>
      <c r="Z20" s="95">
        <v>10</v>
      </c>
      <c r="AA20" s="95">
        <f t="shared" si="4"/>
        <v>0</v>
      </c>
      <c r="AB20" s="98" t="str">
        <f t="shared" si="5"/>
        <v>IV</v>
      </c>
      <c r="AC20" s="97" t="str">
        <f t="shared" si="6"/>
        <v>Mantener las medidas de control existentes, pero se deberían considerar soluciones o mejoras y se deben hacer comprobaciones periódicas para asegurar que el riesgo aún es tolerable.</v>
      </c>
      <c r="AD20" s="90" t="str">
        <f t="shared" si="7"/>
        <v>Aceptable</v>
      </c>
      <c r="AE20" s="97" t="s">
        <v>65</v>
      </c>
      <c r="AF20" s="94" t="s">
        <v>34</v>
      </c>
      <c r="AG20" s="94" t="s">
        <v>34</v>
      </c>
      <c r="AH20" s="101" t="s">
        <v>327</v>
      </c>
      <c r="AI20" s="101" t="s">
        <v>328</v>
      </c>
      <c r="AJ20" s="94" t="s">
        <v>34</v>
      </c>
      <c r="AK20" s="144" t="s">
        <v>35</v>
      </c>
    </row>
    <row r="21" spans="1:38" s="1" customFormat="1" ht="52.5" customHeight="1" thickBot="1" x14ac:dyDescent="0.4">
      <c r="A21" s="28"/>
      <c r="B21" s="269"/>
      <c r="C21" s="269"/>
      <c r="D21" s="269"/>
      <c r="E21" s="294"/>
      <c r="F21" s="294"/>
      <c r="G21" s="24" t="s">
        <v>90</v>
      </c>
      <c r="H21" s="244"/>
      <c r="I21" s="101" t="s">
        <v>558</v>
      </c>
      <c r="J21" s="101" t="s">
        <v>324</v>
      </c>
      <c r="K21" s="101" t="s">
        <v>315</v>
      </c>
      <c r="L21" s="138">
        <v>1</v>
      </c>
      <c r="M21" s="94">
        <v>0</v>
      </c>
      <c r="N21" s="106">
        <v>0</v>
      </c>
      <c r="O21" s="106">
        <f t="shared" ref="O21" si="10">SUM(L21:N21)</f>
        <v>1</v>
      </c>
      <c r="P21" s="101" t="s">
        <v>330</v>
      </c>
      <c r="Q21" s="94">
        <v>1</v>
      </c>
      <c r="R21" s="101" t="s">
        <v>168</v>
      </c>
      <c r="S21" s="90" t="s">
        <v>351</v>
      </c>
      <c r="T21" s="101" t="s">
        <v>360</v>
      </c>
      <c r="U21" s="95">
        <v>2</v>
      </c>
      <c r="V21" s="95">
        <v>2</v>
      </c>
      <c r="W21" s="95">
        <f t="shared" si="1"/>
        <v>4</v>
      </c>
      <c r="X21" s="96" t="str">
        <f t="shared" si="2"/>
        <v>B</v>
      </c>
      <c r="Y21" s="97" t="str">
        <f t="shared" si="3"/>
        <v>Situación mejorable con exposición ocasional o esporádica, o situación sin anomalía destacable con cualquier nivel de exposición. No es esperable que se materialice el riesgo, aunque puede ser concebible.</v>
      </c>
      <c r="Z21" s="95">
        <v>25</v>
      </c>
      <c r="AA21" s="95">
        <f t="shared" si="4"/>
        <v>100</v>
      </c>
      <c r="AB21" s="98" t="str">
        <f t="shared" si="5"/>
        <v>III</v>
      </c>
      <c r="AC21" s="97" t="str">
        <f t="shared" si="6"/>
        <v>Mejorar si es posible. Sería conveniente justificar la intervención y su rentabilidad.</v>
      </c>
      <c r="AD21" s="90" t="str">
        <f t="shared" si="7"/>
        <v>Aceptable</v>
      </c>
      <c r="AE21" s="97" t="s">
        <v>548</v>
      </c>
      <c r="AF21" s="90" t="s">
        <v>34</v>
      </c>
      <c r="AG21" s="90" t="s">
        <v>34</v>
      </c>
      <c r="AH21" s="101" t="s">
        <v>67</v>
      </c>
      <c r="AI21" s="101" t="s">
        <v>557</v>
      </c>
      <c r="AJ21" s="90" t="s">
        <v>34</v>
      </c>
      <c r="AK21" s="144" t="s">
        <v>559</v>
      </c>
    </row>
    <row r="22" spans="1:38" s="1" customFormat="1" ht="52.5" customHeight="1" thickBot="1" x14ac:dyDescent="0.4">
      <c r="A22" s="28"/>
      <c r="B22" s="269"/>
      <c r="C22" s="269"/>
      <c r="D22" s="269"/>
      <c r="E22" s="294"/>
      <c r="F22" s="294"/>
      <c r="G22" s="24" t="s">
        <v>33</v>
      </c>
      <c r="H22" s="245"/>
      <c r="I22" s="101" t="s">
        <v>207</v>
      </c>
      <c r="J22" s="101" t="s">
        <v>322</v>
      </c>
      <c r="K22" s="101" t="s">
        <v>320</v>
      </c>
      <c r="L22" s="138">
        <v>1</v>
      </c>
      <c r="M22" s="94">
        <v>0</v>
      </c>
      <c r="N22" s="106">
        <v>0</v>
      </c>
      <c r="O22" s="106">
        <f t="shared" si="0"/>
        <v>1</v>
      </c>
      <c r="P22" s="101" t="s">
        <v>321</v>
      </c>
      <c r="Q22" s="94">
        <v>2</v>
      </c>
      <c r="R22" s="90" t="s">
        <v>168</v>
      </c>
      <c r="S22" s="101" t="s">
        <v>362</v>
      </c>
      <c r="T22" s="90" t="s">
        <v>364</v>
      </c>
      <c r="U22" s="109">
        <v>2</v>
      </c>
      <c r="V22" s="95">
        <v>1</v>
      </c>
      <c r="W22" s="95">
        <f t="shared" si="1"/>
        <v>2</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50</v>
      </c>
      <c r="AB22" s="98" t="str">
        <f t="shared" si="5"/>
        <v>III</v>
      </c>
      <c r="AC22" s="97" t="str">
        <f t="shared" si="6"/>
        <v>Mejorar si es posible. Sería conveniente justificar la intervención y su rentabilidad.</v>
      </c>
      <c r="AD22" s="90" t="str">
        <f t="shared" si="7"/>
        <v>Aceptable</v>
      </c>
      <c r="AE22" s="99" t="s">
        <v>601</v>
      </c>
      <c r="AF22" s="90" t="s">
        <v>34</v>
      </c>
      <c r="AG22" s="90" t="s">
        <v>34</v>
      </c>
      <c r="AH22" s="101" t="s">
        <v>323</v>
      </c>
      <c r="AI22" s="90" t="s">
        <v>171</v>
      </c>
      <c r="AJ22" s="90" t="s">
        <v>34</v>
      </c>
      <c r="AK22" s="144" t="s">
        <v>35</v>
      </c>
    </row>
    <row r="23" spans="1:38" ht="112" customHeight="1" thickBot="1" x14ac:dyDescent="0.3">
      <c r="A23" s="32"/>
      <c r="B23" s="282"/>
      <c r="C23" s="282"/>
      <c r="D23" s="282"/>
      <c r="E23" s="295"/>
      <c r="F23" s="295"/>
      <c r="G23" s="145" t="s">
        <v>33</v>
      </c>
      <c r="H23" s="146" t="s">
        <v>70</v>
      </c>
      <c r="I23" s="146" t="s">
        <v>313</v>
      </c>
      <c r="J23" s="146" t="s">
        <v>314</v>
      </c>
      <c r="K23" s="146" t="s">
        <v>315</v>
      </c>
      <c r="L23" s="138">
        <v>1</v>
      </c>
      <c r="M23" s="114">
        <v>0</v>
      </c>
      <c r="N23" s="113">
        <v>0</v>
      </c>
      <c r="O23" s="113">
        <f t="shared" si="0"/>
        <v>1</v>
      </c>
      <c r="P23" s="146" t="s">
        <v>316</v>
      </c>
      <c r="Q23" s="114">
        <v>8</v>
      </c>
      <c r="R23" s="146" t="s">
        <v>317</v>
      </c>
      <c r="S23" s="146" t="s">
        <v>318</v>
      </c>
      <c r="T23" s="152" t="s">
        <v>379</v>
      </c>
      <c r="U23" s="156">
        <v>2</v>
      </c>
      <c r="V23" s="148">
        <v>1</v>
      </c>
      <c r="W23" s="148">
        <f t="shared" si="1"/>
        <v>2</v>
      </c>
      <c r="X23" s="149" t="str">
        <f t="shared" si="2"/>
        <v>B</v>
      </c>
      <c r="Y23" s="150" t="str">
        <f t="shared" si="3"/>
        <v>Situación mejorable con exposición ocasional o esporádica, o situación sin anomalía destacable con cualquier nivel de exposición. No es esperable que se materialice el riesgo, aunque puede ser concebible.</v>
      </c>
      <c r="Z23" s="148">
        <v>10</v>
      </c>
      <c r="AA23" s="148">
        <f t="shared" si="4"/>
        <v>20</v>
      </c>
      <c r="AB23" s="151" t="str">
        <f t="shared" si="5"/>
        <v>IV</v>
      </c>
      <c r="AC23" s="150" t="str">
        <f t="shared" si="6"/>
        <v>Mantener las medidas de control existentes, pero se deberían considerar soluciones o mejoras y se deben hacer comprobaciones periódicas para asegurar que el riesgo aún es tolerable.</v>
      </c>
      <c r="AD23" s="152" t="str">
        <f t="shared" si="7"/>
        <v>Aceptable</v>
      </c>
      <c r="AE23" s="150" t="s">
        <v>514</v>
      </c>
      <c r="AF23" s="114" t="s">
        <v>34</v>
      </c>
      <c r="AG23" s="114" t="s">
        <v>34</v>
      </c>
      <c r="AH23" s="146" t="s">
        <v>71</v>
      </c>
      <c r="AI23" s="146" t="s">
        <v>319</v>
      </c>
      <c r="AJ23" s="114" t="s">
        <v>34</v>
      </c>
      <c r="AK23" s="153" t="s">
        <v>515</v>
      </c>
      <c r="AL23" s="22"/>
    </row>
  </sheetData>
  <mergeCells count="47">
    <mergeCell ref="H16:H17"/>
    <mergeCell ref="AE16:AE17"/>
    <mergeCell ref="H18:H22"/>
    <mergeCell ref="AG7:AG8"/>
    <mergeCell ref="AH7:AH8"/>
    <mergeCell ref="H9:H11"/>
    <mergeCell ref="H12:H15"/>
    <mergeCell ref="AE12:AE15"/>
    <mergeCell ref="W7:W8"/>
    <mergeCell ref="X7:X8"/>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B9:B23"/>
    <mergeCell ref="C9:C23"/>
    <mergeCell ref="D9:D23"/>
    <mergeCell ref="E9:E23"/>
    <mergeCell ref="F9:F23"/>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s>
  <conditionalFormatting sqref="AB9:AB11">
    <cfRule type="cellIs" dxfId="2942" priority="187" stopIfTrue="1" operator="equal">
      <formula>"I"</formula>
    </cfRule>
    <cfRule type="cellIs" dxfId="2941" priority="188" stopIfTrue="1" operator="equal">
      <formula>"II"</formula>
    </cfRule>
    <cfRule type="cellIs" dxfId="2940" priority="189" stopIfTrue="1" operator="between">
      <formula>"III"</formula>
      <formula>"IV"</formula>
    </cfRule>
  </conditionalFormatting>
  <conditionalFormatting sqref="AB18:AB20">
    <cfRule type="cellIs" dxfId="2939" priority="178" stopIfTrue="1" operator="equal">
      <formula>"I"</formula>
    </cfRule>
    <cfRule type="cellIs" dxfId="2938" priority="179" stopIfTrue="1" operator="equal">
      <formula>"II"</formula>
    </cfRule>
    <cfRule type="cellIs" dxfId="2937" priority="180" stopIfTrue="1" operator="between">
      <formula>"III"</formula>
      <formula>"IV"</formula>
    </cfRule>
  </conditionalFormatting>
  <conditionalFormatting sqref="AB22:AB23">
    <cfRule type="cellIs" dxfId="2936" priority="172" stopIfTrue="1" operator="equal">
      <formula>"I"</formula>
    </cfRule>
    <cfRule type="cellIs" dxfId="2935" priority="173" stopIfTrue="1" operator="equal">
      <formula>"II"</formula>
    </cfRule>
    <cfRule type="cellIs" dxfId="2934" priority="174" stopIfTrue="1" operator="between">
      <formula>"III"</formula>
      <formula>"IV"</formula>
    </cfRule>
  </conditionalFormatting>
  <conditionalFormatting sqref="AB12:AD13">
    <cfRule type="cellIs" dxfId="2933" priority="119" stopIfTrue="1" operator="equal">
      <formula>"I"</formula>
    </cfRule>
    <cfRule type="cellIs" dxfId="2932" priority="120" stopIfTrue="1" operator="equal">
      <formula>"II"</formula>
    </cfRule>
    <cfRule type="cellIs" dxfId="2931" priority="121" stopIfTrue="1" operator="between">
      <formula>"III"</formula>
      <formula>"IV"</formula>
    </cfRule>
  </conditionalFormatting>
  <conditionalFormatting sqref="AB14:AD14">
    <cfRule type="cellIs" dxfId="2930" priority="134" stopIfTrue="1" operator="equal">
      <formula>"I"</formula>
    </cfRule>
    <cfRule type="cellIs" dxfId="2929" priority="135" stopIfTrue="1" operator="equal">
      <formula>"II"</formula>
    </cfRule>
    <cfRule type="cellIs" dxfId="2928" priority="136" stopIfTrue="1" operator="between">
      <formula>"III"</formula>
      <formula>"IV"</formula>
    </cfRule>
  </conditionalFormatting>
  <conditionalFormatting sqref="AB15:AD17">
    <cfRule type="cellIs" dxfId="2927" priority="109" stopIfTrue="1" operator="equal">
      <formula>"I"</formula>
    </cfRule>
    <cfRule type="cellIs" dxfId="2926" priority="110" stopIfTrue="1" operator="equal">
      <formula>"II"</formula>
    </cfRule>
    <cfRule type="cellIs" dxfId="2925" priority="111" stopIfTrue="1" operator="between">
      <formula>"III"</formula>
      <formula>"IV"</formula>
    </cfRule>
  </conditionalFormatting>
  <conditionalFormatting sqref="AB21:AD21">
    <cfRule type="cellIs" dxfId="2924" priority="101" stopIfTrue="1" operator="equal">
      <formula>"I"</formula>
    </cfRule>
    <cfRule type="cellIs" dxfId="2923" priority="102" stopIfTrue="1" operator="equal">
      <formula>"II"</formula>
    </cfRule>
    <cfRule type="cellIs" dxfId="2922" priority="103" stopIfTrue="1" operator="between">
      <formula>"III"</formula>
      <formula>"IV"</formula>
    </cfRule>
  </conditionalFormatting>
  <conditionalFormatting sqref="AB24:AE26 AB27:AF30 AB31:AE32 AB33:AF33 AB34:AE44 AB45:AF46 AB47:AE47 AB48:AF48 AB49:AE57 AB58:AF59 AB60:AE60 AB61:AF61 AB62:AE72 AF72 AB73:AF74 AB75:AE75 AB76:AF76 AB77:AE86 AF86:AF87 AE87:AE88 AB87:AD141 AE89:AF89 AE90:AE99 AF99 AE100:AF101 AE102 AE103:AF103 AE104:AE113 AF113 AE114:AF115 AE116 AE117:AF117 AE118:AE127 AF127 AE128:AF129 AE130 AE131:AF131 AE132:AE141 AF141 AB142:AF214 AB215:AE216 AE217:AF217 AB217:AD242 AE218:AE228 AE229:AF230 AE231 AE232:AF232 AE233:AE242 AF242 AB243:AF243 AE244:AF482 AB244:AD497 AE483:AE484 AE485:AF485 AE486:AE496 AE497:AF497 AB498:AF583 AB584:AE585 AB586:AF586 AB587:AE594 AB595:AF596 AB597:AE597 AB598:AF657 AB658:AE659 AB660:AF660 AB661:AE664 AB665:AF665 AB666:AE668 AB669:AF670 AB671:AE671 AB672:AF732">
    <cfRule type="cellIs" dxfId="2921" priority="231" stopIfTrue="1" operator="equal">
      <formula>"I"</formula>
    </cfRule>
    <cfRule type="cellIs" dxfId="2920" priority="232" stopIfTrue="1" operator="equal">
      <formula>"II"</formula>
    </cfRule>
    <cfRule type="cellIs" dxfId="2919" priority="233" stopIfTrue="1" operator="between">
      <formula>"III"</formula>
      <formula>"IV"</formula>
    </cfRule>
  </conditionalFormatting>
  <conditionalFormatting sqref="AD9:AD13">
    <cfRule type="containsText" dxfId="2918" priority="114" stopIfTrue="1" operator="containsText" text="No aceptable o aceptable con control específico">
      <formula>NOT(ISERROR(SEARCH("No aceptable o aceptable con control específico",AD9)))</formula>
    </cfRule>
    <cfRule type="cellIs" dxfId="2917" priority="117" stopIfTrue="1" operator="equal">
      <formula>"Aceptable"</formula>
    </cfRule>
  </conditionalFormatting>
  <conditionalFormatting sqref="AD9:AD14">
    <cfRule type="containsText" dxfId="2916" priority="115" stopIfTrue="1" operator="containsText" text="No aceptable">
      <formula>NOT(ISERROR(SEARCH("No aceptable",AD9)))</formula>
    </cfRule>
    <cfRule type="containsText" dxfId="2915" priority="116" stopIfTrue="1" operator="containsText" text="No Aceptable o aceptable con control específico">
      <formula>NOT(ISERROR(SEARCH("No Aceptable o aceptable con control específico",AD9)))</formula>
    </cfRule>
  </conditionalFormatting>
  <conditionalFormatting sqref="AD12:AD13">
    <cfRule type="cellIs" dxfId="2914" priority="118" stopIfTrue="1" operator="equal">
      <formula>"No aceptable"</formula>
    </cfRule>
  </conditionalFormatting>
  <conditionalFormatting sqref="AD13">
    <cfRule type="containsText" dxfId="2913" priority="112" stopIfTrue="1" operator="containsText" text="No aceptable">
      <formula>NOT(ISERROR(SEARCH("No aceptable",AD13)))</formula>
    </cfRule>
    <cfRule type="containsText" dxfId="2912" priority="113" stopIfTrue="1" operator="containsText" text="No Aceptable o aceptable con control específico">
      <formula>NOT(ISERROR(SEARCH("No Aceptable o aceptable con control específico",AD13)))</formula>
    </cfRule>
  </conditionalFormatting>
  <conditionalFormatting sqref="AD14">
    <cfRule type="containsText" dxfId="2911" priority="129" stopIfTrue="1" operator="containsText" text="No aceptable o aceptable con control específico">
      <formula>NOT(ISERROR(SEARCH("No aceptable o aceptable con control específico",AD14)))</formula>
    </cfRule>
    <cfRule type="containsText" dxfId="2910" priority="130" stopIfTrue="1" operator="containsText" text="No aceptable">
      <formula>NOT(ISERROR(SEARCH("No aceptable",AD14)))</formula>
    </cfRule>
    <cfRule type="containsText" dxfId="2909" priority="131" stopIfTrue="1" operator="containsText" text="No Aceptable o aceptable con control específico">
      <formula>NOT(ISERROR(SEARCH("No Aceptable o aceptable con control específico",AD14)))</formula>
    </cfRule>
    <cfRule type="cellIs" dxfId="2908" priority="132" stopIfTrue="1" operator="equal">
      <formula>"Aceptable"</formula>
    </cfRule>
    <cfRule type="cellIs" dxfId="2907" priority="133" stopIfTrue="1" operator="equal">
      <formula>"No aceptable"</formula>
    </cfRule>
  </conditionalFormatting>
  <conditionalFormatting sqref="AD15:AD23">
    <cfRule type="cellIs" dxfId="2906" priority="99" stopIfTrue="1" operator="equal">
      <formula>"Aceptable"</formula>
    </cfRule>
    <cfRule type="cellIs" dxfId="2905" priority="100" stopIfTrue="1" operator="equal">
      <formula>"No aceptable"</formula>
    </cfRule>
  </conditionalFormatting>
  <conditionalFormatting sqref="AD15:AD732">
    <cfRule type="containsText" dxfId="2904" priority="96" stopIfTrue="1" operator="containsText" text="No aceptable o aceptable con control específico">
      <formula>NOT(ISERROR(SEARCH("No aceptable o aceptable con control específico",AD15)))</formula>
    </cfRule>
    <cfRule type="containsText" dxfId="2903" priority="97" stopIfTrue="1" operator="containsText" text="No aceptable">
      <formula>NOT(ISERROR(SEARCH("No aceptable",AD15)))</formula>
    </cfRule>
    <cfRule type="containsText" dxfId="2902" priority="98" stopIfTrue="1" operator="containsText" text="No Aceptable o aceptable con control específico">
      <formula>NOT(ISERROR(SEARCH("No Aceptable o aceptable con control específico",AD15)))</formula>
    </cfRule>
  </conditionalFormatting>
  <conditionalFormatting sqref="AD9:AE11">
    <cfRule type="cellIs" dxfId="2901" priority="166" stopIfTrue="1" operator="equal">
      <formula>"No aceptable"</formula>
    </cfRule>
  </conditionalFormatting>
  <conditionalFormatting sqref="AD24:AE26 AD27:AF30 AD31:AE32 AD33:AF33 AD34:AE44 AD45:AF46 AD47:AE47 AD48:AF48 AD49:AE57 AD58:AF59 AD60:AE60 AD61:AF61 AD62:AE72 AD73:AF74 AD75:AE75 AD76:AF76 AD77:AE86 AD87:AD141 AD142:AF214 AD215:AE216 AD217:AF217 AD218:AE229 AD230:AD242 AD243:AF243 AD244:AD497 AD498:AF583 AD584:AE585 AD586:AF586 AD587:AE594 AD595:AF596 AD597:AE597 AD598:AF657 AD658:AE659 AD660:AF660 AD661:AE664 AD665:AF665 AD666:AE668 AD669:AF670 AD671:AE671 AD672:AF732 AF72 AF86:AF87 AE87:AE88 AE89:AF89 AE90:AE99 AF99 AE100:AF101 AE102 AE103:AF103 AE104:AE113 AF113 AE114:AF115 AE116 AE117:AF117 AE118:AE127 AF127 AE128:AF129 AE130 AE131:AF131 AE132:AE141 AF141 AF229:AF230 AE230:AE231 AE232:AF232 AE233:AE242 AF242 AE244:AF482 AE483:AE484 AE485:AF485 AE486:AE496 AE497:AF497">
    <cfRule type="cellIs" dxfId="2900" priority="229" stopIfTrue="1" operator="equal">
      <formula>"Aceptable"</formula>
    </cfRule>
  </conditionalFormatting>
  <conditionalFormatting sqref="AD24:AE26 AD27:AF30 AD31:AE32 AD33:AF33 AD34:AE44 AD45:AF46 AD47:AE47 AD48:AF48 AD49:AE57 AD58:AF59 AD60:AE60 AD61:AF61 AD62:AE72 AF72 AD73:AF74 AD75:AE75 AD76:AF76 AD77:AE86 AF86:AF87 AE87:AE88 AD87:AD141 AE89:AF89 AE90:AE99 AF99 AE100:AF101 AE102 AE103:AF103 AE104:AE113 AF113 AE114:AF115 AE116 AE117:AF117 AE118:AE127 AF127 AE128:AF129 AE130 AE131:AF131 AE132:AE141 AF141 AD142:AF214 AD215:AE216 AD217:AF217 AD218:AE229 AF229:AF230 AE230:AE231 AD230:AD242 AE232:AF232 AE233:AE242 AF242 AD243:AF243 AE244:AF482 AD244:AD497 AE483:AE484 AE485:AF485 AE486:AE496 AE497:AF497 AD498:AF583 AD584:AE585 AD586:AF586 AD587:AE594 AD595:AF596 AD597:AE597 AD598:AF657 AD658:AE659 AD660:AF660 AD661:AE664 AD665:AF665 AD666:AE668 AD669:AF670 AD671:AE671 AD672:AF732">
    <cfRule type="cellIs" dxfId="2899" priority="230" stopIfTrue="1" operator="equal">
      <formula>"No aceptable"</formula>
    </cfRule>
  </conditionalFormatting>
  <conditionalFormatting sqref="AE9:AE10">
    <cfRule type="cellIs" dxfId="2898" priority="169" stopIfTrue="1" operator="equal">
      <formula>"I"</formula>
    </cfRule>
    <cfRule type="cellIs" dxfId="2897" priority="170" stopIfTrue="1" operator="equal">
      <formula>"II"</formula>
    </cfRule>
    <cfRule type="cellIs" dxfId="2896" priority="171" stopIfTrue="1" operator="between">
      <formula>"III"</formula>
      <formula>"IV"</formula>
    </cfRule>
  </conditionalFormatting>
  <conditionalFormatting sqref="AE9:AE11">
    <cfRule type="cellIs" dxfId="2895" priority="165" stopIfTrue="1" operator="equal">
      <formula>"Aceptable"</formula>
    </cfRule>
  </conditionalFormatting>
  <conditionalFormatting sqref="AE16">
    <cfRule type="cellIs" dxfId="2894" priority="148" stopIfTrue="1" operator="equal">
      <formula>"Aceptable"</formula>
    </cfRule>
    <cfRule type="cellIs" dxfId="2893" priority="149" stopIfTrue="1" operator="equal">
      <formula>"No aceptable"</formula>
    </cfRule>
    <cfRule type="cellIs" dxfId="2892" priority="150" stopIfTrue="1" operator="equal">
      <formula>"I"</formula>
    </cfRule>
    <cfRule type="cellIs" dxfId="2891" priority="151" stopIfTrue="1" operator="equal">
      <formula>"II"</formula>
    </cfRule>
    <cfRule type="cellIs" dxfId="2890" priority="152" stopIfTrue="1" operator="between">
      <formula>"III"</formula>
      <formula>"IV"</formula>
    </cfRule>
  </conditionalFormatting>
  <conditionalFormatting sqref="AE18">
    <cfRule type="cellIs" dxfId="2889" priority="155" stopIfTrue="1" operator="equal">
      <formula>"I"</formula>
    </cfRule>
    <cfRule type="cellIs" dxfId="2888" priority="156" stopIfTrue="1" operator="equal">
      <formula>"II"</formula>
    </cfRule>
    <cfRule type="cellIs" dxfId="2887" priority="157" stopIfTrue="1" operator="between">
      <formula>"III"</formula>
      <formula>"IV"</formula>
    </cfRule>
  </conditionalFormatting>
  <conditionalFormatting sqref="AE18:AE23">
    <cfRule type="cellIs" dxfId="2886" priority="86" stopIfTrue="1" operator="equal">
      <formula>"Aceptable"</formula>
    </cfRule>
    <cfRule type="cellIs" dxfId="2885" priority="87" stopIfTrue="1" operator="equal">
      <formula>"No aceptable"</formula>
    </cfRule>
  </conditionalFormatting>
  <conditionalFormatting sqref="AE20:AE23">
    <cfRule type="cellIs" dxfId="2884" priority="88" stopIfTrue="1" operator="equal">
      <formula>"I"</formula>
    </cfRule>
    <cfRule type="cellIs" dxfId="2883" priority="89" stopIfTrue="1" operator="equal">
      <formula>"II"</formula>
    </cfRule>
    <cfRule type="cellIs" dxfId="2882" priority="90"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3">
      <formula1>"100,60,25,10"</formula1>
    </dataValidation>
    <dataValidation type="list" allowBlank="1" showInputMessage="1" prompt="4 = Continua_x000a_3 = Frecuente_x000a_2 = Ocasional_x000a_1 = Esporádica" sqref="V9:V23">
      <formula1>"4, 3, 2, 1"</formula1>
    </dataValidation>
    <dataValidation type="list" allowBlank="1" showInputMessage="1" showErrorMessage="1" prompt="10 = Muy Alto_x000a_6 = Alto_x000a_2 = Medio_x000a_0 = Bajo" sqref="U9:U23">
      <formula1>"10, 6, 2, 0, "</formula1>
    </dataValidation>
    <dataValidation allowBlank="1" sqref="AA9:AA23"/>
  </dataValidations>
  <pageMargins left="0.7" right="0.7" top="0.75" bottom="0.75" header="0.3" footer="0.3"/>
  <pageSetup paperSize="9"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L26"/>
  <sheetViews>
    <sheetView view="pageBreakPreview" topLeftCell="E21" zoomScale="69" zoomScaleNormal="70" zoomScaleSheetLayoutView="69" workbookViewId="0">
      <selection activeCell="B4" sqref="B4:T8"/>
    </sheetView>
  </sheetViews>
  <sheetFormatPr baseColWidth="10" defaultColWidth="7.54296875" defaultRowHeight="21" customHeight="1" x14ac:dyDescent="0.25"/>
  <cols>
    <col min="4" max="4" width="15.54296875" bestFit="1" customWidth="1"/>
    <col min="36" max="36" width="9.453125" customWidth="1"/>
    <col min="37" max="37" width="13.54296875" customWidth="1"/>
  </cols>
  <sheetData>
    <row r="1" spans="1:37" s="2" customFormat="1" ht="21"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3" t="s">
        <v>116</v>
      </c>
    </row>
    <row r="2" spans="1:37" s="2" customFormat="1" ht="36" customHeight="1" x14ac:dyDescent="0.35">
      <c r="B2" s="14"/>
      <c r="H2" s="3"/>
      <c r="AI2" s="15"/>
      <c r="AJ2" s="382" t="s">
        <v>78</v>
      </c>
      <c r="AK2" s="383">
        <v>2</v>
      </c>
    </row>
    <row r="3" spans="1:37" s="2" customFormat="1" ht="31.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40.5" customHeight="1" x14ac:dyDescent="0.35">
      <c r="B4" s="392" t="s">
        <v>759</v>
      </c>
      <c r="C4" s="393"/>
      <c r="D4" s="393"/>
      <c r="E4" s="393"/>
      <c r="F4" s="393"/>
      <c r="G4" s="393"/>
      <c r="H4" s="393"/>
      <c r="I4" s="393"/>
      <c r="J4" s="393"/>
      <c r="K4" s="393"/>
      <c r="L4" s="393"/>
      <c r="M4" s="393"/>
      <c r="N4" s="393"/>
      <c r="O4" s="393"/>
      <c r="P4" s="393"/>
      <c r="Q4" s="393"/>
      <c r="R4" s="393"/>
      <c r="S4" s="393"/>
      <c r="T4" s="416"/>
      <c r="U4" s="392" t="s">
        <v>765</v>
      </c>
      <c r="V4" s="393"/>
      <c r="W4" s="393"/>
      <c r="X4" s="393"/>
      <c r="Y4" s="393"/>
      <c r="Z4" s="393"/>
      <c r="AA4" s="393"/>
      <c r="AB4" s="393"/>
      <c r="AC4" s="393"/>
      <c r="AD4" s="393"/>
      <c r="AE4" s="393"/>
      <c r="AF4" s="393"/>
      <c r="AG4" s="393"/>
      <c r="AH4" s="393"/>
      <c r="AI4" s="393"/>
      <c r="AJ4" s="393"/>
      <c r="AK4" s="416"/>
    </row>
    <row r="5" spans="1:37" s="1" customFormat="1" ht="21"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21"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21" customHeight="1" x14ac:dyDescent="0.35">
      <c r="A7" s="300"/>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37" s="1" customFormat="1" ht="65.25" customHeight="1" thickBot="1" x14ac:dyDescent="0.4">
      <c r="A8" s="300"/>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1:37" s="1" customFormat="1" ht="58.5" customHeight="1" x14ac:dyDescent="0.35">
      <c r="A9" s="300"/>
      <c r="B9" s="281" t="s">
        <v>732</v>
      </c>
      <c r="C9" s="281" t="s">
        <v>663</v>
      </c>
      <c r="D9" s="281" t="s">
        <v>666</v>
      </c>
      <c r="E9" s="293" t="s">
        <v>667</v>
      </c>
      <c r="F9" s="293" t="s">
        <v>613</v>
      </c>
      <c r="G9" s="24" t="s">
        <v>42</v>
      </c>
      <c r="H9" s="243" t="s">
        <v>229</v>
      </c>
      <c r="I9" s="90" t="s">
        <v>46</v>
      </c>
      <c r="J9" s="91" t="s">
        <v>269</v>
      </c>
      <c r="K9" s="91" t="s">
        <v>270</v>
      </c>
      <c r="L9" s="106">
        <v>1</v>
      </c>
      <c r="M9" s="94">
        <v>0</v>
      </c>
      <c r="N9" s="106">
        <v>0</v>
      </c>
      <c r="O9" s="106">
        <f t="shared" ref="O9" si="0">SUM(L9:N9)</f>
        <v>1</v>
      </c>
      <c r="P9" s="91" t="s">
        <v>271</v>
      </c>
      <c r="Q9" s="94">
        <v>8</v>
      </c>
      <c r="R9" s="91" t="s">
        <v>499</v>
      </c>
      <c r="S9" s="91" t="s">
        <v>273</v>
      </c>
      <c r="T9" s="91" t="s">
        <v>272</v>
      </c>
      <c r="U9" s="109">
        <v>2</v>
      </c>
      <c r="V9" s="95">
        <v>4</v>
      </c>
      <c r="W9" s="95">
        <f>V9*U9</f>
        <v>8</v>
      </c>
      <c r="X9" s="96" t="str">
        <f>+IF(AND(U9*V9&gt;=24,U9*V9&lt;=40),"MA",IF(AND(U9*V9&gt;=10,U9*V9&lt;=20),"A",IF(AND(U9*V9&gt;=6,U9*V9&lt;=8),"M",IF(AND(U9*V9&gt;=0,U9*V9&lt;=4),"B",""))))</f>
        <v>M</v>
      </c>
      <c r="Y9" s="97"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W9*Z9</f>
        <v>80</v>
      </c>
      <c r="AB9" s="98" t="str">
        <f>+IF(AND(U9*V9*Z9&gt;=600,U9*V9*Z9&lt;=4000),"I",IF(AND(U9*V9*Z9&gt;=150,U9*V9*Z9&lt;=500),"II",IF(AND(U9*V9*Z9&gt;=40,U9*V9*Z9&lt;=120),"III",IF(AND(U9*V9*Z9&gt;=0,U9*V9*Z9&lt;=20),"IV",""))))</f>
        <v>III</v>
      </c>
      <c r="AC9" s="97"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+IF(AB9="I","No aceptable",IF(AB9="II","No aceptable o aceptable con control específico",IF(AB9="III","Aceptable",IF(AB9="IV","Aceptable",""))))</f>
        <v>Aceptable</v>
      </c>
      <c r="AE9" s="97" t="s">
        <v>55</v>
      </c>
      <c r="AF9" s="94" t="s">
        <v>34</v>
      </c>
      <c r="AG9" s="94" t="s">
        <v>34</v>
      </c>
      <c r="AH9" s="94" t="s">
        <v>278</v>
      </c>
      <c r="AI9" s="90" t="s">
        <v>274</v>
      </c>
      <c r="AJ9" s="94" t="s">
        <v>34</v>
      </c>
      <c r="AK9" s="100" t="s">
        <v>575</v>
      </c>
    </row>
    <row r="10" spans="1:37" s="1" customFormat="1" ht="58.5" customHeight="1" x14ac:dyDescent="0.35">
      <c r="A10" s="300"/>
      <c r="B10" s="269"/>
      <c r="C10" s="269"/>
      <c r="D10" s="269"/>
      <c r="E10" s="294"/>
      <c r="F10" s="294"/>
      <c r="G10" s="24" t="s">
        <v>42</v>
      </c>
      <c r="H10" s="244"/>
      <c r="I10" s="90" t="s">
        <v>107</v>
      </c>
      <c r="J10" s="91" t="s">
        <v>275</v>
      </c>
      <c r="K10" s="101" t="s">
        <v>276</v>
      </c>
      <c r="L10" s="106">
        <v>1</v>
      </c>
      <c r="M10" s="94">
        <v>0</v>
      </c>
      <c r="N10" s="106">
        <v>0</v>
      </c>
      <c r="O10" s="106">
        <f t="shared" ref="O10:O23" si="1">SUM(L10:N10)</f>
        <v>1</v>
      </c>
      <c r="P10" s="91" t="s">
        <v>271</v>
      </c>
      <c r="Q10" s="94">
        <v>8</v>
      </c>
      <c r="R10" s="101" t="s">
        <v>500</v>
      </c>
      <c r="S10" s="101" t="s">
        <v>273</v>
      </c>
      <c r="T10" s="101" t="s">
        <v>272</v>
      </c>
      <c r="U10" s="95">
        <v>2</v>
      </c>
      <c r="V10" s="95">
        <v>4</v>
      </c>
      <c r="W10" s="95">
        <f t="shared" ref="W10:W23" si="2">V10*U10</f>
        <v>8</v>
      </c>
      <c r="X10" s="96" t="str">
        <f t="shared" ref="X10:X23" si="3">+IF(AND(U10*V10&gt;=24,U10*V10&lt;=40),"MA",IF(AND(U10*V10&gt;=10,U10*V10&lt;=20),"A",IF(AND(U10*V10&gt;=6,U10*V10&lt;=8),"M",IF(AND(U10*V10&gt;=0,U10*V10&lt;=4),"B",""))))</f>
        <v>M</v>
      </c>
      <c r="Y10" s="97" t="str">
        <f t="shared" ref="Y10:Y23"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AA23" si="5">W10*Z10</f>
        <v>80</v>
      </c>
      <c r="AB10" s="98" t="str">
        <f t="shared" ref="AB10:AB23" si="6">+IF(AND(U10*V10*Z10&gt;=600,U10*V10*Z10&lt;=4000),"I",IF(AND(U10*V10*Z10&gt;=150,U10*V10*Z10&lt;=500),"II",IF(AND(U10*V10*Z10&gt;=40,U10*V10*Z10&lt;=120),"III",IF(AND(U10*V10*Z10&gt;=0,U10*V10*Z10&lt;=20),"IV",""))))</f>
        <v>III</v>
      </c>
      <c r="AC10" s="97" t="str">
        <f t="shared" ref="AC10:AC23"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AD23" si="8">+IF(AB10="I","No aceptable",IF(AB10="II","No aceptable o aceptable con control específico",IF(AB10="III","Aceptable",IF(AB10="IV","Aceptable",""))))</f>
        <v>Aceptable</v>
      </c>
      <c r="AE10" s="97" t="s">
        <v>108</v>
      </c>
      <c r="AF10" s="94" t="s">
        <v>34</v>
      </c>
      <c r="AG10" s="94" t="s">
        <v>34</v>
      </c>
      <c r="AH10" s="94" t="s">
        <v>279</v>
      </c>
      <c r="AI10" s="90" t="s">
        <v>274</v>
      </c>
      <c r="AJ10" s="94" t="s">
        <v>34</v>
      </c>
      <c r="AK10" s="100" t="s">
        <v>35</v>
      </c>
    </row>
    <row r="11" spans="1:37" s="1" customFormat="1" ht="58.5" customHeight="1" x14ac:dyDescent="0.35">
      <c r="A11" s="300"/>
      <c r="B11" s="269"/>
      <c r="C11" s="269"/>
      <c r="D11" s="269"/>
      <c r="E11" s="294"/>
      <c r="F11" s="294"/>
      <c r="G11" s="24" t="s">
        <v>42</v>
      </c>
      <c r="H11" s="245"/>
      <c r="I11" s="94" t="s">
        <v>286</v>
      </c>
      <c r="J11" s="94" t="s">
        <v>287</v>
      </c>
      <c r="K11" s="101" t="s">
        <v>288</v>
      </c>
      <c r="L11" s="106">
        <v>1</v>
      </c>
      <c r="M11" s="94">
        <v>0</v>
      </c>
      <c r="N11" s="106">
        <v>0</v>
      </c>
      <c r="O11" s="106">
        <f t="shared" si="1"/>
        <v>1</v>
      </c>
      <c r="P11" s="101" t="s">
        <v>289</v>
      </c>
      <c r="Q11" s="106">
        <v>8</v>
      </c>
      <c r="R11" s="101" t="s">
        <v>89</v>
      </c>
      <c r="S11" s="101" t="s">
        <v>290</v>
      </c>
      <c r="T11" s="101" t="s">
        <v>291</v>
      </c>
      <c r="U11" s="106">
        <v>2</v>
      </c>
      <c r="V11" s="106">
        <v>4</v>
      </c>
      <c r="W11" s="106">
        <f t="shared" si="2"/>
        <v>8</v>
      </c>
      <c r="X11" s="96" t="str">
        <f t="shared" si="3"/>
        <v>M</v>
      </c>
      <c r="Y11" s="97" t="str">
        <f t="shared" si="4"/>
        <v>Situación deficiente con exposición esporádica, o bien situación mejorable con exposición continuada o frecuente. Es posible que suceda el daño alguna vez.</v>
      </c>
      <c r="Z11" s="95">
        <v>10</v>
      </c>
      <c r="AA11" s="95">
        <f t="shared" si="5"/>
        <v>80</v>
      </c>
      <c r="AB11" s="98" t="str">
        <f t="shared" si="6"/>
        <v>III</v>
      </c>
      <c r="AC11" s="97" t="str">
        <f t="shared" si="7"/>
        <v>Mejorar si es posible. Sería conveniente justificar la intervención y su rentabilidad.</v>
      </c>
      <c r="AD11" s="90" t="str">
        <f t="shared" si="8"/>
        <v>Aceptable</v>
      </c>
      <c r="AE11" s="97" t="s">
        <v>292</v>
      </c>
      <c r="AF11" s="94" t="s">
        <v>34</v>
      </c>
      <c r="AG11" s="94" t="s">
        <v>37</v>
      </c>
      <c r="AH11" s="94" t="s">
        <v>34</v>
      </c>
      <c r="AI11" s="90" t="s">
        <v>293</v>
      </c>
      <c r="AJ11" s="94" t="s">
        <v>34</v>
      </c>
      <c r="AK11" s="100" t="s">
        <v>35</v>
      </c>
    </row>
    <row r="12" spans="1:37" s="1" customFormat="1" ht="58.5" customHeight="1" x14ac:dyDescent="0.35">
      <c r="A12" s="300"/>
      <c r="B12" s="269"/>
      <c r="C12" s="269"/>
      <c r="D12" s="269"/>
      <c r="E12" s="294"/>
      <c r="F12" s="294"/>
      <c r="G12" s="24" t="s">
        <v>42</v>
      </c>
      <c r="H12" s="243" t="s">
        <v>44</v>
      </c>
      <c r="I12" s="90" t="s">
        <v>59</v>
      </c>
      <c r="J12" s="118" t="s">
        <v>261</v>
      </c>
      <c r="K12" s="90" t="s">
        <v>250</v>
      </c>
      <c r="L12" s="106">
        <v>1</v>
      </c>
      <c r="M12" s="94">
        <v>0</v>
      </c>
      <c r="N12" s="106">
        <v>0</v>
      </c>
      <c r="O12" s="106">
        <f t="shared" si="1"/>
        <v>1</v>
      </c>
      <c r="P12" s="90" t="s">
        <v>259</v>
      </c>
      <c r="Q12" s="90">
        <v>8</v>
      </c>
      <c r="R12" s="90" t="s">
        <v>254</v>
      </c>
      <c r="S12" s="90" t="s">
        <v>252</v>
      </c>
      <c r="T12" s="90" t="s">
        <v>354</v>
      </c>
      <c r="U12" s="106">
        <v>2</v>
      </c>
      <c r="V12" s="106">
        <v>3</v>
      </c>
      <c r="W12" s="106">
        <f t="shared" si="2"/>
        <v>6</v>
      </c>
      <c r="X12" s="96" t="str">
        <f t="shared" si="3"/>
        <v>M</v>
      </c>
      <c r="Y12" s="97" t="str">
        <f t="shared" si="4"/>
        <v>Situación deficiente con exposición esporádica, o bien situación mejorable con exposición continuada o frecuente. Es posible que suceda el daño alguna vez.</v>
      </c>
      <c r="Z12" s="95">
        <v>25</v>
      </c>
      <c r="AA12" s="95">
        <f t="shared" si="5"/>
        <v>150</v>
      </c>
      <c r="AB12" s="98" t="str">
        <f t="shared" si="6"/>
        <v>II</v>
      </c>
      <c r="AC12" s="97" t="str">
        <f t="shared" si="7"/>
        <v>Corregir y adoptar medidas de control de inmediato. Sin embargo suspenda actividades si el nivel de riesgo está por encima o igual de 360.</v>
      </c>
      <c r="AD12" s="90" t="str">
        <f t="shared" si="8"/>
        <v>No aceptable o aceptable con control específico</v>
      </c>
      <c r="AE12" s="262" t="s">
        <v>565</v>
      </c>
      <c r="AF12" s="90" t="s">
        <v>34</v>
      </c>
      <c r="AG12" s="90" t="s">
        <v>34</v>
      </c>
      <c r="AH12" s="90" t="s">
        <v>34</v>
      </c>
      <c r="AI12" s="90" t="s">
        <v>260</v>
      </c>
      <c r="AJ12" s="90" t="s">
        <v>34</v>
      </c>
      <c r="AK12" s="100" t="s">
        <v>35</v>
      </c>
    </row>
    <row r="13" spans="1:37" s="1" customFormat="1" ht="58.5" customHeight="1" x14ac:dyDescent="0.35">
      <c r="A13" s="300"/>
      <c r="B13" s="269"/>
      <c r="C13" s="269"/>
      <c r="D13" s="269"/>
      <c r="E13" s="294"/>
      <c r="F13" s="294"/>
      <c r="G13" s="24" t="s">
        <v>42</v>
      </c>
      <c r="H13" s="244"/>
      <c r="I13" s="90" t="s">
        <v>550</v>
      </c>
      <c r="J13" s="90" t="s">
        <v>519</v>
      </c>
      <c r="K13" s="90" t="s">
        <v>520</v>
      </c>
      <c r="L13" s="106">
        <v>1</v>
      </c>
      <c r="M13" s="94">
        <v>0</v>
      </c>
      <c r="N13" s="106">
        <v>0</v>
      </c>
      <c r="O13" s="106">
        <f t="shared" si="1"/>
        <v>1</v>
      </c>
      <c r="P13" s="90" t="s">
        <v>521</v>
      </c>
      <c r="Q13" s="94">
        <v>8</v>
      </c>
      <c r="R13" s="90" t="s">
        <v>549</v>
      </c>
      <c r="S13" s="90" t="s">
        <v>551</v>
      </c>
      <c r="T13" s="90" t="s">
        <v>525</v>
      </c>
      <c r="U13" s="95">
        <v>2</v>
      </c>
      <c r="V13" s="95">
        <v>3</v>
      </c>
      <c r="W13" s="106">
        <f t="shared" si="2"/>
        <v>6</v>
      </c>
      <c r="X13" s="96" t="str">
        <f t="shared" si="3"/>
        <v>M</v>
      </c>
      <c r="Y13" s="97" t="str">
        <f t="shared" si="4"/>
        <v>Situación deficiente con exposición esporádica, o bien situación mejorable con exposición continuada o frecuente. Es posible que suceda el daño alguna vez.</v>
      </c>
      <c r="Z13" s="95">
        <v>10</v>
      </c>
      <c r="AA13" s="95">
        <f t="shared" si="5"/>
        <v>60</v>
      </c>
      <c r="AB13" s="98" t="str">
        <f t="shared" si="6"/>
        <v>III</v>
      </c>
      <c r="AC13" s="97" t="str">
        <f t="shared" si="7"/>
        <v>Mejorar si es posible. Sería conveniente justificar la intervención y su rentabilidad.</v>
      </c>
      <c r="AD13" s="90" t="str">
        <f t="shared" si="8"/>
        <v>Aceptable</v>
      </c>
      <c r="AE13" s="263"/>
      <c r="AF13" s="90" t="s">
        <v>34</v>
      </c>
      <c r="AG13" s="90" t="s">
        <v>34</v>
      </c>
      <c r="AH13" s="90" t="s">
        <v>34</v>
      </c>
      <c r="AI13" s="90" t="s">
        <v>552</v>
      </c>
      <c r="AJ13" s="90" t="s">
        <v>34</v>
      </c>
      <c r="AK13" s="100" t="s">
        <v>511</v>
      </c>
    </row>
    <row r="14" spans="1:37" s="1" customFormat="1" ht="58.5" customHeight="1" x14ac:dyDescent="0.35">
      <c r="A14" s="300"/>
      <c r="B14" s="269"/>
      <c r="C14" s="269"/>
      <c r="D14" s="269"/>
      <c r="E14" s="294"/>
      <c r="F14" s="294"/>
      <c r="G14" s="24" t="s">
        <v>42</v>
      </c>
      <c r="H14" s="244"/>
      <c r="I14" s="90" t="s">
        <v>505</v>
      </c>
      <c r="J14" s="90" t="s">
        <v>506</v>
      </c>
      <c r="K14" s="90" t="s">
        <v>507</v>
      </c>
      <c r="L14" s="106">
        <v>1</v>
      </c>
      <c r="M14" s="94">
        <v>0</v>
      </c>
      <c r="N14" s="106">
        <v>0</v>
      </c>
      <c r="O14" s="106">
        <f t="shared" si="1"/>
        <v>1</v>
      </c>
      <c r="P14" s="90" t="s">
        <v>508</v>
      </c>
      <c r="Q14" s="94">
        <v>8</v>
      </c>
      <c r="R14" s="90" t="s">
        <v>254</v>
      </c>
      <c r="S14" s="90" t="s">
        <v>509</v>
      </c>
      <c r="T14" s="90" t="s">
        <v>510</v>
      </c>
      <c r="U14" s="95">
        <v>2</v>
      </c>
      <c r="V14" s="95">
        <v>1</v>
      </c>
      <c r="W14" s="95">
        <f t="shared" si="2"/>
        <v>2</v>
      </c>
      <c r="X14" s="96" t="str">
        <f t="shared" si="3"/>
        <v>B</v>
      </c>
      <c r="Y14" s="97" t="str">
        <f t="shared" si="4"/>
        <v>Situación mejorable con exposición ocasional o esporádica, o situación sin anomalía destacable con cualquier nivel de exposición. No es esperable que se materialice el riesgo, aunque puede ser concebible.</v>
      </c>
      <c r="Z14" s="95">
        <v>10</v>
      </c>
      <c r="AA14" s="95">
        <f t="shared" si="5"/>
        <v>20</v>
      </c>
      <c r="AB14" s="98" t="str">
        <f t="shared" si="6"/>
        <v>IV</v>
      </c>
      <c r="AC14" s="97" t="str">
        <f t="shared" si="7"/>
        <v>Mantener las medidas de control existentes, pero se deberían considerar soluciones o mejoras y se deben hacer comprobaciones periódicas para asegurar que el riesgo aún es tolerable.</v>
      </c>
      <c r="AD14" s="90" t="str">
        <f t="shared" si="8"/>
        <v>Aceptable</v>
      </c>
      <c r="AE14" s="263"/>
      <c r="AF14" s="90" t="s">
        <v>34</v>
      </c>
      <c r="AG14" s="90" t="s">
        <v>34</v>
      </c>
      <c r="AH14" s="90" t="s">
        <v>34</v>
      </c>
      <c r="AI14" s="90" t="s">
        <v>257</v>
      </c>
      <c r="AJ14" s="90" t="s">
        <v>34</v>
      </c>
      <c r="AK14" s="100" t="s">
        <v>511</v>
      </c>
    </row>
    <row r="15" spans="1:37" s="1" customFormat="1" ht="58.5" customHeight="1" x14ac:dyDescent="0.35">
      <c r="A15" s="300"/>
      <c r="B15" s="269"/>
      <c r="C15" s="269"/>
      <c r="D15" s="269"/>
      <c r="E15" s="294"/>
      <c r="F15" s="294"/>
      <c r="G15" s="24" t="s">
        <v>42</v>
      </c>
      <c r="H15" s="245"/>
      <c r="I15" s="94" t="s">
        <v>61</v>
      </c>
      <c r="J15" s="90" t="s">
        <v>262</v>
      </c>
      <c r="K15" s="90" t="s">
        <v>250</v>
      </c>
      <c r="L15" s="106">
        <v>1</v>
      </c>
      <c r="M15" s="94">
        <v>0</v>
      </c>
      <c r="N15" s="106">
        <v>0</v>
      </c>
      <c r="O15" s="106">
        <f t="shared" si="1"/>
        <v>1</v>
      </c>
      <c r="P15" s="90" t="s">
        <v>259</v>
      </c>
      <c r="Q15" s="94">
        <v>8</v>
      </c>
      <c r="R15" s="90" t="s">
        <v>549</v>
      </c>
      <c r="S15" s="90" t="s">
        <v>252</v>
      </c>
      <c r="T15" s="90" t="s">
        <v>354</v>
      </c>
      <c r="U15" s="95">
        <v>2</v>
      </c>
      <c r="V15" s="95">
        <v>3</v>
      </c>
      <c r="W15" s="95">
        <f t="shared" si="2"/>
        <v>6</v>
      </c>
      <c r="X15" s="96" t="str">
        <f t="shared" si="3"/>
        <v>M</v>
      </c>
      <c r="Y15" s="97" t="str">
        <f t="shared" si="4"/>
        <v>Situación deficiente con exposición esporádica, o bien situación mejorable con exposición continuada o frecuente. Es posible que suceda el daño alguna vez.</v>
      </c>
      <c r="Z15" s="95">
        <v>10</v>
      </c>
      <c r="AA15" s="95">
        <f t="shared" si="5"/>
        <v>60</v>
      </c>
      <c r="AB15" s="98" t="str">
        <f t="shared" si="6"/>
        <v>III</v>
      </c>
      <c r="AC15" s="97" t="str">
        <f t="shared" si="7"/>
        <v>Mejorar si es posible. Sería conveniente justificar la intervención y su rentabilidad.</v>
      </c>
      <c r="AD15" s="90" t="str">
        <f t="shared" si="8"/>
        <v>Aceptable</v>
      </c>
      <c r="AE15" s="264"/>
      <c r="AF15" s="90" t="s">
        <v>34</v>
      </c>
      <c r="AG15" s="90" t="s">
        <v>34</v>
      </c>
      <c r="AH15" s="90" t="s">
        <v>34</v>
      </c>
      <c r="AI15" s="90" t="s">
        <v>552</v>
      </c>
      <c r="AJ15" s="90" t="s">
        <v>34</v>
      </c>
      <c r="AK15" s="100" t="s">
        <v>554</v>
      </c>
    </row>
    <row r="16" spans="1:37" s="1" customFormat="1" ht="58.5" customHeight="1" x14ac:dyDescent="0.35">
      <c r="A16" s="300"/>
      <c r="B16" s="269"/>
      <c r="C16" s="269"/>
      <c r="D16" s="269"/>
      <c r="E16" s="294"/>
      <c r="F16" s="294"/>
      <c r="G16" s="24" t="s">
        <v>42</v>
      </c>
      <c r="H16" s="260" t="s">
        <v>49</v>
      </c>
      <c r="I16" s="101" t="s">
        <v>233</v>
      </c>
      <c r="J16" s="101" t="s">
        <v>234</v>
      </c>
      <c r="K16" s="101" t="s">
        <v>237</v>
      </c>
      <c r="L16" s="106">
        <v>1</v>
      </c>
      <c r="M16" s="94">
        <v>0</v>
      </c>
      <c r="N16" s="106">
        <v>0</v>
      </c>
      <c r="O16" s="106">
        <f t="shared" si="1"/>
        <v>1</v>
      </c>
      <c r="P16" s="107" t="s">
        <v>240</v>
      </c>
      <c r="Q16" s="94">
        <v>8</v>
      </c>
      <c r="R16" s="107" t="s">
        <v>242</v>
      </c>
      <c r="S16" s="107" t="s">
        <v>243</v>
      </c>
      <c r="T16" s="107" t="s">
        <v>244</v>
      </c>
      <c r="U16" s="94">
        <v>2</v>
      </c>
      <c r="V16" s="94">
        <v>4</v>
      </c>
      <c r="W16" s="94">
        <f t="shared" si="2"/>
        <v>8</v>
      </c>
      <c r="X16" s="94" t="str">
        <f t="shared" si="3"/>
        <v>M</v>
      </c>
      <c r="Y16" s="97" t="str">
        <f t="shared" si="4"/>
        <v>Situación deficiente con exposición esporádica, o bien situación mejorable con exposición continuada o frecuente. Es posible que suceda el daño alguna vez.</v>
      </c>
      <c r="Z16" s="95">
        <v>10</v>
      </c>
      <c r="AA16" s="95">
        <f t="shared" si="5"/>
        <v>80</v>
      </c>
      <c r="AB16" s="98" t="str">
        <f t="shared" si="6"/>
        <v>III</v>
      </c>
      <c r="AC16" s="97" t="str">
        <f t="shared" si="7"/>
        <v>Mejorar si es posible. Sería conveniente justificar la intervención y su rentabilidad.</v>
      </c>
      <c r="AD16" s="90" t="str">
        <f t="shared" si="8"/>
        <v>Aceptable</v>
      </c>
      <c r="AE16" s="262" t="s">
        <v>566</v>
      </c>
      <c r="AF16" s="90" t="s">
        <v>34</v>
      </c>
      <c r="AG16" s="90" t="s">
        <v>34</v>
      </c>
      <c r="AH16" s="101" t="s">
        <v>248</v>
      </c>
      <c r="AI16" s="101" t="s">
        <v>249</v>
      </c>
      <c r="AJ16" s="94" t="s">
        <v>34</v>
      </c>
      <c r="AK16" s="100" t="s">
        <v>35</v>
      </c>
    </row>
    <row r="17" spans="1:38" s="1" customFormat="1" ht="58.5" customHeight="1" x14ac:dyDescent="0.35">
      <c r="A17" s="300"/>
      <c r="B17" s="269"/>
      <c r="C17" s="269"/>
      <c r="D17" s="269"/>
      <c r="E17" s="294"/>
      <c r="F17" s="294"/>
      <c r="G17" s="24" t="s">
        <v>42</v>
      </c>
      <c r="H17" s="260"/>
      <c r="I17" s="101" t="s">
        <v>236</v>
      </c>
      <c r="J17" s="101" t="s">
        <v>235</v>
      </c>
      <c r="K17" s="101" t="s">
        <v>238</v>
      </c>
      <c r="L17" s="106">
        <v>1</v>
      </c>
      <c r="M17" s="94">
        <v>0</v>
      </c>
      <c r="N17" s="106">
        <v>0</v>
      </c>
      <c r="O17" s="106">
        <f t="shared" si="1"/>
        <v>1</v>
      </c>
      <c r="P17" s="107" t="s">
        <v>241</v>
      </c>
      <c r="Q17" s="94">
        <v>8</v>
      </c>
      <c r="R17" s="107" t="s">
        <v>245</v>
      </c>
      <c r="S17" s="107" t="s">
        <v>246</v>
      </c>
      <c r="T17" s="107" t="s">
        <v>247</v>
      </c>
      <c r="U17" s="94">
        <v>2</v>
      </c>
      <c r="V17" s="94">
        <v>4</v>
      </c>
      <c r="W17" s="94">
        <f t="shared" si="2"/>
        <v>8</v>
      </c>
      <c r="X17" s="94" t="str">
        <f t="shared" si="3"/>
        <v>M</v>
      </c>
      <c r="Y17" s="97" t="str">
        <f t="shared" si="4"/>
        <v>Situación deficiente con exposición esporádica, o bien situación mejorable con exposición continuada o frecuente. Es posible que suceda el daño alguna vez.</v>
      </c>
      <c r="Z17" s="95">
        <v>10</v>
      </c>
      <c r="AA17" s="95">
        <f t="shared" si="5"/>
        <v>80</v>
      </c>
      <c r="AB17" s="98" t="str">
        <f t="shared" si="6"/>
        <v>III</v>
      </c>
      <c r="AC17" s="97" t="str">
        <f t="shared" si="7"/>
        <v>Mejorar si es posible. Sería conveniente justificar la intervención y su rentabilidad.</v>
      </c>
      <c r="AD17" s="90" t="str">
        <f t="shared" si="8"/>
        <v>Aceptable</v>
      </c>
      <c r="AE17" s="264"/>
      <c r="AF17" s="90" t="s">
        <v>34</v>
      </c>
      <c r="AG17" s="90" t="s">
        <v>34</v>
      </c>
      <c r="AH17" s="101" t="s">
        <v>248</v>
      </c>
      <c r="AI17" s="101" t="s">
        <v>249</v>
      </c>
      <c r="AJ17" s="94" t="s">
        <v>34</v>
      </c>
      <c r="AK17" s="100" t="s">
        <v>35</v>
      </c>
    </row>
    <row r="18" spans="1:38" s="1" customFormat="1" ht="58.5" customHeight="1" x14ac:dyDescent="0.35">
      <c r="A18" s="300"/>
      <c r="B18" s="269"/>
      <c r="C18" s="269"/>
      <c r="D18" s="269"/>
      <c r="E18" s="294"/>
      <c r="F18" s="294"/>
      <c r="G18" s="24" t="s">
        <v>33</v>
      </c>
      <c r="H18" s="243" t="s">
        <v>45</v>
      </c>
      <c r="I18" s="101" t="s">
        <v>88</v>
      </c>
      <c r="J18" s="101" t="s">
        <v>337</v>
      </c>
      <c r="K18" s="101" t="s">
        <v>315</v>
      </c>
      <c r="L18" s="106">
        <v>1</v>
      </c>
      <c r="M18" s="94">
        <v>0</v>
      </c>
      <c r="N18" s="106">
        <v>0</v>
      </c>
      <c r="O18" s="106">
        <f t="shared" si="1"/>
        <v>1</v>
      </c>
      <c r="P18" s="101" t="s">
        <v>336</v>
      </c>
      <c r="Q18" s="94">
        <v>4</v>
      </c>
      <c r="R18" s="101" t="s">
        <v>168</v>
      </c>
      <c r="S18" s="90" t="s">
        <v>350</v>
      </c>
      <c r="T18" s="90" t="s">
        <v>356</v>
      </c>
      <c r="U18" s="109">
        <v>6</v>
      </c>
      <c r="V18" s="95">
        <v>2</v>
      </c>
      <c r="W18" s="95">
        <f t="shared" si="2"/>
        <v>12</v>
      </c>
      <c r="X18" s="96" t="str">
        <f t="shared" si="3"/>
        <v>A</v>
      </c>
      <c r="Y18" s="97" t="str">
        <f t="shared" si="4"/>
        <v>Situación deficiente con exposición frecuente u ocasional, o bien situación muy deficiente con exposición ocasional o esporádica. La materialización de Riesgo es posible que suceda varias veces en la vida laboral</v>
      </c>
      <c r="Z18" s="95">
        <v>10</v>
      </c>
      <c r="AA18" s="95">
        <f t="shared" si="5"/>
        <v>120</v>
      </c>
      <c r="AB18" s="98" t="str">
        <f t="shared" si="6"/>
        <v>III</v>
      </c>
      <c r="AC18" s="97" t="str">
        <f t="shared" si="7"/>
        <v>Mejorar si es posible. Sería conveniente justificar la intervención y su rentabilidad.</v>
      </c>
      <c r="AD18" s="90" t="str">
        <f t="shared" si="8"/>
        <v>Aceptable</v>
      </c>
      <c r="AE18" s="97" t="s">
        <v>65</v>
      </c>
      <c r="AF18" s="94" t="s">
        <v>34</v>
      </c>
      <c r="AG18" s="94" t="s">
        <v>34</v>
      </c>
      <c r="AH18" s="101" t="s">
        <v>158</v>
      </c>
      <c r="AI18" s="101" t="s">
        <v>357</v>
      </c>
      <c r="AJ18" s="94" t="s">
        <v>34</v>
      </c>
      <c r="AK18" s="100" t="s">
        <v>35</v>
      </c>
    </row>
    <row r="19" spans="1:38" s="1" customFormat="1" ht="58.5" customHeight="1" x14ac:dyDescent="0.35">
      <c r="A19" s="300"/>
      <c r="B19" s="269"/>
      <c r="C19" s="269"/>
      <c r="D19" s="269"/>
      <c r="E19" s="294"/>
      <c r="F19" s="294"/>
      <c r="G19" s="24" t="s">
        <v>33</v>
      </c>
      <c r="H19" s="244"/>
      <c r="I19" s="101" t="s">
        <v>63</v>
      </c>
      <c r="J19" s="101" t="s">
        <v>329</v>
      </c>
      <c r="K19" s="101" t="s">
        <v>315</v>
      </c>
      <c r="L19" s="106">
        <v>1</v>
      </c>
      <c r="M19" s="94">
        <v>0</v>
      </c>
      <c r="N19" s="106">
        <v>0</v>
      </c>
      <c r="O19" s="106">
        <f t="shared" si="1"/>
        <v>1</v>
      </c>
      <c r="P19" s="101" t="s">
        <v>330</v>
      </c>
      <c r="Q19" s="94">
        <v>1</v>
      </c>
      <c r="R19" s="101" t="s">
        <v>332</v>
      </c>
      <c r="S19" s="101" t="s">
        <v>532</v>
      </c>
      <c r="T19" s="90" t="s">
        <v>355</v>
      </c>
      <c r="U19" s="95">
        <v>6</v>
      </c>
      <c r="V19" s="95">
        <v>2</v>
      </c>
      <c r="W19" s="95">
        <f t="shared" si="2"/>
        <v>12</v>
      </c>
      <c r="X19" s="96" t="str">
        <f t="shared" si="3"/>
        <v>A</v>
      </c>
      <c r="Y19" s="97" t="str">
        <f t="shared" si="4"/>
        <v>Situación deficiente con exposición frecuente u ocasional, o bien situación muy deficiente con exposición ocasional o esporádica. La materialización de Riesgo es posible que suceda varias veces en la vida laboral</v>
      </c>
      <c r="Z19" s="95">
        <v>10</v>
      </c>
      <c r="AA19" s="95">
        <f t="shared" si="5"/>
        <v>120</v>
      </c>
      <c r="AB19" s="98" t="str">
        <f t="shared" si="6"/>
        <v>III</v>
      </c>
      <c r="AC19" s="97" t="str">
        <f t="shared" si="7"/>
        <v>Mejorar si es posible. Sería conveniente justificar la intervención y su rentabilidad.</v>
      </c>
      <c r="AD19" s="90" t="str">
        <f t="shared" si="8"/>
        <v>Aceptable</v>
      </c>
      <c r="AE19" s="97" t="s">
        <v>115</v>
      </c>
      <c r="AF19" s="94" t="s">
        <v>34</v>
      </c>
      <c r="AG19" s="90" t="s">
        <v>168</v>
      </c>
      <c r="AH19" s="101" t="s">
        <v>333</v>
      </c>
      <c r="AI19" s="101" t="s">
        <v>334</v>
      </c>
      <c r="AJ19" s="94" t="s">
        <v>34</v>
      </c>
      <c r="AK19" s="100" t="s">
        <v>35</v>
      </c>
    </row>
    <row r="20" spans="1:38" s="1" customFormat="1" ht="58.5" customHeight="1" x14ac:dyDescent="0.35">
      <c r="A20" s="300"/>
      <c r="B20" s="269"/>
      <c r="C20" s="269"/>
      <c r="D20" s="269"/>
      <c r="E20" s="294"/>
      <c r="F20" s="294"/>
      <c r="G20" s="24" t="s">
        <v>33</v>
      </c>
      <c r="H20" s="244"/>
      <c r="I20" s="101" t="s">
        <v>63</v>
      </c>
      <c r="J20" s="101" t="s">
        <v>331</v>
      </c>
      <c r="K20" s="101" t="s">
        <v>64</v>
      </c>
      <c r="L20" s="106">
        <v>1</v>
      </c>
      <c r="M20" s="94">
        <v>0</v>
      </c>
      <c r="N20" s="106">
        <v>0</v>
      </c>
      <c r="O20" s="106">
        <f t="shared" si="1"/>
        <v>1</v>
      </c>
      <c r="P20" s="101" t="s">
        <v>325</v>
      </c>
      <c r="Q20" s="94">
        <v>8</v>
      </c>
      <c r="R20" s="90" t="s">
        <v>168</v>
      </c>
      <c r="S20" s="101" t="s">
        <v>326</v>
      </c>
      <c r="T20" s="90" t="s">
        <v>359</v>
      </c>
      <c r="U20" s="109">
        <v>0</v>
      </c>
      <c r="V20" s="95">
        <v>1</v>
      </c>
      <c r="W20" s="95">
        <f t="shared" si="2"/>
        <v>0</v>
      </c>
      <c r="X20" s="96" t="str">
        <f t="shared" si="3"/>
        <v>B</v>
      </c>
      <c r="Y20" s="97" t="str">
        <f t="shared" si="4"/>
        <v>Situación mejorable con exposición ocasional o esporádica, o situación sin anomalía destacable con cualquier nivel de exposición. No es esperable que se materialice el riesgo, aunque puede ser concebible.</v>
      </c>
      <c r="Z20" s="95">
        <v>10</v>
      </c>
      <c r="AA20" s="95">
        <f t="shared" si="5"/>
        <v>0</v>
      </c>
      <c r="AB20" s="98" t="str">
        <f t="shared" si="6"/>
        <v>IV</v>
      </c>
      <c r="AC20" s="97" t="str">
        <f t="shared" si="7"/>
        <v>Mantener las medidas de control existentes, pero se deberían considerar soluciones o mejoras y se deben hacer comprobaciones periódicas para asegurar que el riesgo aún es tolerable.</v>
      </c>
      <c r="AD20" s="90" t="str">
        <f t="shared" si="8"/>
        <v>Aceptable</v>
      </c>
      <c r="AE20" s="97" t="s">
        <v>65</v>
      </c>
      <c r="AF20" s="94" t="s">
        <v>34</v>
      </c>
      <c r="AG20" s="94" t="s">
        <v>34</v>
      </c>
      <c r="AH20" s="101" t="s">
        <v>327</v>
      </c>
      <c r="AI20" s="101" t="s">
        <v>328</v>
      </c>
      <c r="AJ20" s="94" t="s">
        <v>34</v>
      </c>
      <c r="AK20" s="100" t="s">
        <v>35</v>
      </c>
    </row>
    <row r="21" spans="1:38" s="1" customFormat="1" ht="58.5" customHeight="1" x14ac:dyDescent="0.35">
      <c r="A21" s="300"/>
      <c r="B21" s="269"/>
      <c r="C21" s="269"/>
      <c r="D21" s="269"/>
      <c r="E21" s="294"/>
      <c r="F21" s="294"/>
      <c r="G21" s="24" t="s">
        <v>90</v>
      </c>
      <c r="H21" s="244"/>
      <c r="I21" s="101" t="s">
        <v>558</v>
      </c>
      <c r="J21" s="101" t="s">
        <v>324</v>
      </c>
      <c r="K21" s="101" t="s">
        <v>315</v>
      </c>
      <c r="L21" s="106">
        <v>1</v>
      </c>
      <c r="M21" s="94">
        <v>0</v>
      </c>
      <c r="N21" s="106">
        <v>0</v>
      </c>
      <c r="O21" s="106">
        <f t="shared" si="1"/>
        <v>1</v>
      </c>
      <c r="P21" s="101" t="s">
        <v>330</v>
      </c>
      <c r="Q21" s="94">
        <v>1</v>
      </c>
      <c r="R21" s="101" t="s">
        <v>168</v>
      </c>
      <c r="S21" s="90" t="s">
        <v>351</v>
      </c>
      <c r="T21" s="101" t="s">
        <v>360</v>
      </c>
      <c r="U21" s="95">
        <v>2</v>
      </c>
      <c r="V21" s="95">
        <v>2</v>
      </c>
      <c r="W21" s="95">
        <f t="shared" si="2"/>
        <v>4</v>
      </c>
      <c r="X21" s="96" t="str">
        <f t="shared" si="3"/>
        <v>B</v>
      </c>
      <c r="Y21" s="97" t="str">
        <f t="shared" si="4"/>
        <v>Situación mejorable con exposición ocasional o esporádica, o situación sin anomalía destacable con cualquier nivel de exposición. No es esperable que se materialice el riesgo, aunque puede ser concebible.</v>
      </c>
      <c r="Z21" s="95">
        <v>25</v>
      </c>
      <c r="AA21" s="95">
        <f t="shared" si="5"/>
        <v>100</v>
      </c>
      <c r="AB21" s="98" t="str">
        <f t="shared" si="6"/>
        <v>III</v>
      </c>
      <c r="AC21" s="97" t="str">
        <f t="shared" si="7"/>
        <v>Mejorar si es posible. Sería conveniente justificar la intervención y su rentabilidad.</v>
      </c>
      <c r="AD21" s="90" t="str">
        <f t="shared" si="8"/>
        <v>Aceptable</v>
      </c>
      <c r="AE21" s="97" t="s">
        <v>548</v>
      </c>
      <c r="AF21" s="90" t="s">
        <v>34</v>
      </c>
      <c r="AG21" s="90" t="s">
        <v>34</v>
      </c>
      <c r="AH21" s="101" t="s">
        <v>67</v>
      </c>
      <c r="AI21" s="101" t="s">
        <v>557</v>
      </c>
      <c r="AJ21" s="90" t="s">
        <v>34</v>
      </c>
      <c r="AK21" s="100" t="s">
        <v>559</v>
      </c>
    </row>
    <row r="22" spans="1:38" s="1" customFormat="1" ht="58.5" customHeight="1" x14ac:dyDescent="0.35">
      <c r="A22" s="300"/>
      <c r="B22" s="269"/>
      <c r="C22" s="269"/>
      <c r="D22" s="269"/>
      <c r="E22" s="294"/>
      <c r="F22" s="294"/>
      <c r="G22" s="24" t="s">
        <v>33</v>
      </c>
      <c r="H22" s="245"/>
      <c r="I22" s="101" t="s">
        <v>207</v>
      </c>
      <c r="J22" s="101" t="s">
        <v>322</v>
      </c>
      <c r="K22" s="101" t="s">
        <v>320</v>
      </c>
      <c r="L22" s="106">
        <v>1</v>
      </c>
      <c r="M22" s="94">
        <v>0</v>
      </c>
      <c r="N22" s="106">
        <v>0</v>
      </c>
      <c r="O22" s="106">
        <f t="shared" si="1"/>
        <v>1</v>
      </c>
      <c r="P22" s="101" t="s">
        <v>321</v>
      </c>
      <c r="Q22" s="94">
        <v>2</v>
      </c>
      <c r="R22" s="90" t="s">
        <v>168</v>
      </c>
      <c r="S22" s="101" t="s">
        <v>362</v>
      </c>
      <c r="T22" s="90" t="s">
        <v>364</v>
      </c>
      <c r="U22" s="109">
        <v>2</v>
      </c>
      <c r="V22" s="95">
        <v>1</v>
      </c>
      <c r="W22" s="95">
        <f t="shared" si="2"/>
        <v>2</v>
      </c>
      <c r="X22" s="96" t="str">
        <f t="shared" si="3"/>
        <v>B</v>
      </c>
      <c r="Y22" s="97" t="str">
        <f t="shared" si="4"/>
        <v>Situación mejorable con exposición ocasional o esporádica, o situación sin anomalía destacable con cualquier nivel de exposición. No es esperable que se materialice el riesgo, aunque puede ser concebible.</v>
      </c>
      <c r="Z22" s="95">
        <v>25</v>
      </c>
      <c r="AA22" s="95">
        <f t="shared" si="5"/>
        <v>50</v>
      </c>
      <c r="AB22" s="98" t="str">
        <f t="shared" si="6"/>
        <v>III</v>
      </c>
      <c r="AC22" s="97" t="str">
        <f t="shared" si="7"/>
        <v>Mejorar si es posible. Sería conveniente justificar la intervención y su rentabilidad.</v>
      </c>
      <c r="AD22" s="90" t="str">
        <f t="shared" si="8"/>
        <v>Aceptable</v>
      </c>
      <c r="AE22" s="99" t="s">
        <v>601</v>
      </c>
      <c r="AF22" s="90" t="s">
        <v>34</v>
      </c>
      <c r="AG22" s="90" t="s">
        <v>34</v>
      </c>
      <c r="AH22" s="101" t="s">
        <v>323</v>
      </c>
      <c r="AI22" s="90" t="s">
        <v>171</v>
      </c>
      <c r="AJ22" s="90" t="s">
        <v>34</v>
      </c>
      <c r="AK22" s="100" t="s">
        <v>35</v>
      </c>
    </row>
    <row r="23" spans="1:38" ht="87" customHeight="1" thickBot="1" x14ac:dyDescent="0.3">
      <c r="A23" s="300"/>
      <c r="B23" s="282"/>
      <c r="C23" s="282"/>
      <c r="D23" s="282"/>
      <c r="E23" s="295"/>
      <c r="F23" s="295"/>
      <c r="G23" s="24" t="s">
        <v>33</v>
      </c>
      <c r="H23" s="101" t="s">
        <v>70</v>
      </c>
      <c r="I23" s="101" t="s">
        <v>313</v>
      </c>
      <c r="J23" s="101" t="s">
        <v>314</v>
      </c>
      <c r="K23" s="101" t="s">
        <v>315</v>
      </c>
      <c r="L23" s="106">
        <v>1</v>
      </c>
      <c r="M23" s="94">
        <v>0</v>
      </c>
      <c r="N23" s="106">
        <v>0</v>
      </c>
      <c r="O23" s="106">
        <f t="shared" si="1"/>
        <v>1</v>
      </c>
      <c r="P23" s="101" t="s">
        <v>316</v>
      </c>
      <c r="Q23" s="94">
        <v>8</v>
      </c>
      <c r="R23" s="101" t="s">
        <v>317</v>
      </c>
      <c r="S23" s="101" t="s">
        <v>318</v>
      </c>
      <c r="T23" s="90" t="s">
        <v>379</v>
      </c>
      <c r="U23" s="109">
        <v>2</v>
      </c>
      <c r="V23" s="95">
        <v>1</v>
      </c>
      <c r="W23" s="95">
        <f t="shared" si="2"/>
        <v>2</v>
      </c>
      <c r="X23" s="96" t="str">
        <f t="shared" si="3"/>
        <v>B</v>
      </c>
      <c r="Y23" s="97" t="str">
        <f t="shared" si="4"/>
        <v>Situación mejorable con exposición ocasional o esporádica, o situación sin anomalía destacable con cualquier nivel de exposición. No es esperable que se materialice el riesgo, aunque puede ser concebible.</v>
      </c>
      <c r="Z23" s="95">
        <v>10</v>
      </c>
      <c r="AA23" s="95">
        <f t="shared" si="5"/>
        <v>20</v>
      </c>
      <c r="AB23" s="98" t="str">
        <f t="shared" si="6"/>
        <v>IV</v>
      </c>
      <c r="AC23" s="97" t="str">
        <f t="shared" si="7"/>
        <v>Mantener las medidas de control existentes, pero se deberían considerar soluciones o mejoras y se deben hacer comprobaciones periódicas para asegurar que el riesgo aún es tolerable.</v>
      </c>
      <c r="AD23" s="90" t="str">
        <f t="shared" si="8"/>
        <v>Aceptable</v>
      </c>
      <c r="AE23" s="97" t="s">
        <v>514</v>
      </c>
      <c r="AF23" s="94" t="s">
        <v>34</v>
      </c>
      <c r="AG23" s="94" t="s">
        <v>34</v>
      </c>
      <c r="AH23" s="101" t="s">
        <v>71</v>
      </c>
      <c r="AI23" s="101" t="s">
        <v>319</v>
      </c>
      <c r="AJ23" s="94" t="s">
        <v>34</v>
      </c>
      <c r="AK23" s="100" t="s">
        <v>515</v>
      </c>
      <c r="AL23" s="22"/>
    </row>
    <row r="24" spans="1:38" ht="21" customHeight="1" x14ac:dyDescent="0.25">
      <c r="A24" s="300"/>
      <c r="AE24" s="22"/>
      <c r="AF24" s="22"/>
      <c r="AG24" s="22"/>
      <c r="AH24" s="22"/>
      <c r="AI24" s="23"/>
      <c r="AJ24" s="22"/>
      <c r="AK24" s="22"/>
      <c r="AL24" s="22"/>
    </row>
    <row r="25" spans="1:38" ht="21" customHeight="1" x14ac:dyDescent="0.25">
      <c r="A25" s="300"/>
    </row>
    <row r="26" spans="1:38" ht="21" customHeight="1" x14ac:dyDescent="0.25">
      <c r="A26" s="300"/>
    </row>
  </sheetData>
  <mergeCells count="48">
    <mergeCell ref="AE16:AE17"/>
    <mergeCell ref="H18:H22"/>
    <mergeCell ref="AG7:AG8"/>
    <mergeCell ref="AH7:AH8"/>
    <mergeCell ref="H9:H11"/>
    <mergeCell ref="H12:H15"/>
    <mergeCell ref="AE12:AE15"/>
    <mergeCell ref="W7:W8"/>
    <mergeCell ref="X7:X8"/>
    <mergeCell ref="AB7:AB8"/>
    <mergeCell ref="H16:H17"/>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B9:B23"/>
    <mergeCell ref="C9:C23"/>
    <mergeCell ref="D9:D23"/>
    <mergeCell ref="E9:E23"/>
    <mergeCell ref="F9:F23"/>
    <mergeCell ref="A7:A26"/>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s>
  <conditionalFormatting sqref="AB9:AB11">
    <cfRule type="cellIs" dxfId="2881" priority="102" stopIfTrue="1" operator="equal">
      <formula>"I"</formula>
    </cfRule>
    <cfRule type="cellIs" dxfId="2880" priority="103" stopIfTrue="1" operator="equal">
      <formula>"II"</formula>
    </cfRule>
    <cfRule type="cellIs" dxfId="2879" priority="104" stopIfTrue="1" operator="between">
      <formula>"III"</formula>
      <formula>"IV"</formula>
    </cfRule>
  </conditionalFormatting>
  <conditionalFormatting sqref="AB18:AB20">
    <cfRule type="cellIs" dxfId="2878" priority="93" stopIfTrue="1" operator="equal">
      <formula>"I"</formula>
    </cfRule>
    <cfRule type="cellIs" dxfId="2877" priority="94" stopIfTrue="1" operator="equal">
      <formula>"II"</formula>
    </cfRule>
    <cfRule type="cellIs" dxfId="2876" priority="95" stopIfTrue="1" operator="between">
      <formula>"III"</formula>
      <formula>"IV"</formula>
    </cfRule>
  </conditionalFormatting>
  <conditionalFormatting sqref="AB22:AB23">
    <cfRule type="cellIs" dxfId="2875" priority="87" stopIfTrue="1" operator="equal">
      <formula>"I"</formula>
    </cfRule>
    <cfRule type="cellIs" dxfId="2874" priority="88" stopIfTrue="1" operator="equal">
      <formula>"II"</formula>
    </cfRule>
    <cfRule type="cellIs" dxfId="2873" priority="89" stopIfTrue="1" operator="between">
      <formula>"III"</formula>
      <formula>"IV"</formula>
    </cfRule>
  </conditionalFormatting>
  <conditionalFormatting sqref="AB12:AD13">
    <cfRule type="cellIs" dxfId="2872" priority="34" stopIfTrue="1" operator="equal">
      <formula>"I"</formula>
    </cfRule>
    <cfRule type="cellIs" dxfId="2871" priority="35" stopIfTrue="1" operator="equal">
      <formula>"II"</formula>
    </cfRule>
    <cfRule type="cellIs" dxfId="2870" priority="36" stopIfTrue="1" operator="between">
      <formula>"III"</formula>
      <formula>"IV"</formula>
    </cfRule>
  </conditionalFormatting>
  <conditionalFormatting sqref="AB14:AD14">
    <cfRule type="cellIs" dxfId="2869" priority="49" stopIfTrue="1" operator="equal">
      <formula>"I"</formula>
    </cfRule>
    <cfRule type="cellIs" dxfId="2868" priority="50" stopIfTrue="1" operator="equal">
      <formula>"II"</formula>
    </cfRule>
    <cfRule type="cellIs" dxfId="2867" priority="51" stopIfTrue="1" operator="between">
      <formula>"III"</formula>
      <formula>"IV"</formula>
    </cfRule>
  </conditionalFormatting>
  <conditionalFormatting sqref="AB15:AD17">
    <cfRule type="cellIs" dxfId="2866" priority="24" stopIfTrue="1" operator="equal">
      <formula>"I"</formula>
    </cfRule>
    <cfRule type="cellIs" dxfId="2865" priority="25" stopIfTrue="1" operator="equal">
      <formula>"II"</formula>
    </cfRule>
    <cfRule type="cellIs" dxfId="2864" priority="26" stopIfTrue="1" operator="between">
      <formula>"III"</formula>
      <formula>"IV"</formula>
    </cfRule>
  </conditionalFormatting>
  <conditionalFormatting sqref="AB21:AD21">
    <cfRule type="cellIs" dxfId="2863" priority="16" stopIfTrue="1" operator="equal">
      <formula>"I"</formula>
    </cfRule>
    <cfRule type="cellIs" dxfId="2862" priority="17" stopIfTrue="1" operator="equal">
      <formula>"II"</formula>
    </cfRule>
    <cfRule type="cellIs" dxfId="2861" priority="18" stopIfTrue="1" operator="between">
      <formula>"III"</formula>
      <formula>"IV"</formula>
    </cfRule>
  </conditionalFormatting>
  <conditionalFormatting sqref="AB24:AE27 AB28:AF31 AB32:AE33 AB34:AF34 AB35:AE42 AB43:AF46 AB47:AE48 AB49:AF49 AB50:AE60 AB61:AF62 AB63:AE63 AB64:AF64 AB65:AE73 AB74:AF75 AB76:AE76 AB77:AF77 AB78:AE88 AF88 AB89:AF90 AB91:AE91 AB92:AF92 AB93:AE102 AF102:AF103 AE103:AE104 AB103:AD157 AE105:AF105 AE106:AE115 AF115 AE116:AF117 AE118 AE119:AF119 AE120:AE129 AF129 AE130:AF131 AE132 AE133:AF133 AE134:AE143 AF143 AE144:AF145 AE146 AE147:AF147 AE148:AE157 AF157 AB158:AF230 AB231:AE232 AE233:AF233 AB233:AD258 AE234:AE244 AE245:AF246 AE247 AE248:AF248 AE249:AE258 AF258 AB259:AF259 AE260:AF498 AB260:AD513 AE499:AE500 AE501:AF501 AE502:AE512 AE513:AF513 AB514:AF599 AB600:AE601 AB602:AF602 AB603:AE610 AB611:AF612 AB613:AE613 AB614:AF673 AB674:AE675 AB676:AF676 AB677:AE680 AB681:AF681 AB682:AE684 AB685:AF686 AB687:AE687 AB688:AF748">
    <cfRule type="cellIs" dxfId="2860" priority="146" stopIfTrue="1" operator="equal">
      <formula>"I"</formula>
    </cfRule>
    <cfRule type="cellIs" dxfId="2859" priority="147" stopIfTrue="1" operator="equal">
      <formula>"II"</formula>
    </cfRule>
    <cfRule type="cellIs" dxfId="2858" priority="148" stopIfTrue="1" operator="between">
      <formula>"III"</formula>
      <formula>"IV"</formula>
    </cfRule>
  </conditionalFormatting>
  <conditionalFormatting sqref="AD9:AD13">
    <cfRule type="containsText" dxfId="2857" priority="29" stopIfTrue="1" operator="containsText" text="No aceptable o aceptable con control específico">
      <formula>NOT(ISERROR(SEARCH("No aceptable o aceptable con control específico",AD9)))</formula>
    </cfRule>
    <cfRule type="cellIs" dxfId="2856" priority="32" stopIfTrue="1" operator="equal">
      <formula>"Aceptable"</formula>
    </cfRule>
  </conditionalFormatting>
  <conditionalFormatting sqref="AD9:AD14">
    <cfRule type="containsText" dxfId="2855" priority="30" stopIfTrue="1" operator="containsText" text="No aceptable">
      <formula>NOT(ISERROR(SEARCH("No aceptable",AD9)))</formula>
    </cfRule>
    <cfRule type="containsText" dxfId="2854" priority="31" stopIfTrue="1" operator="containsText" text="No Aceptable o aceptable con control específico">
      <formula>NOT(ISERROR(SEARCH("No Aceptable o aceptable con control específico",AD9)))</formula>
    </cfRule>
  </conditionalFormatting>
  <conditionalFormatting sqref="AD12:AD13">
    <cfRule type="cellIs" dxfId="2853" priority="33" stopIfTrue="1" operator="equal">
      <formula>"No aceptable"</formula>
    </cfRule>
  </conditionalFormatting>
  <conditionalFormatting sqref="AD13">
    <cfRule type="containsText" dxfId="2852" priority="27" stopIfTrue="1" operator="containsText" text="No aceptable">
      <formula>NOT(ISERROR(SEARCH("No aceptable",AD13)))</formula>
    </cfRule>
    <cfRule type="containsText" dxfId="2851" priority="28" stopIfTrue="1" operator="containsText" text="No Aceptable o aceptable con control específico">
      <formula>NOT(ISERROR(SEARCH("No Aceptable o aceptable con control específico",AD13)))</formula>
    </cfRule>
  </conditionalFormatting>
  <conditionalFormatting sqref="AD14">
    <cfRule type="containsText" dxfId="2850" priority="44" stopIfTrue="1" operator="containsText" text="No aceptable o aceptable con control específico">
      <formula>NOT(ISERROR(SEARCH("No aceptable o aceptable con control específico",AD14)))</formula>
    </cfRule>
    <cfRule type="containsText" dxfId="2849" priority="45" stopIfTrue="1" operator="containsText" text="No aceptable">
      <formula>NOT(ISERROR(SEARCH("No aceptable",AD14)))</formula>
    </cfRule>
    <cfRule type="containsText" dxfId="2848" priority="46" stopIfTrue="1" operator="containsText" text="No Aceptable o aceptable con control específico">
      <formula>NOT(ISERROR(SEARCH("No Aceptable o aceptable con control específico",AD14)))</formula>
    </cfRule>
    <cfRule type="cellIs" dxfId="2847" priority="47" stopIfTrue="1" operator="equal">
      <formula>"Aceptable"</formula>
    </cfRule>
    <cfRule type="cellIs" dxfId="2846" priority="48" stopIfTrue="1" operator="equal">
      <formula>"No aceptable"</formula>
    </cfRule>
  </conditionalFormatting>
  <conditionalFormatting sqref="AD15:AD23">
    <cfRule type="cellIs" dxfId="2845" priority="14" stopIfTrue="1" operator="equal">
      <formula>"Aceptable"</formula>
    </cfRule>
    <cfRule type="cellIs" dxfId="2844" priority="15" stopIfTrue="1" operator="equal">
      <formula>"No aceptable"</formula>
    </cfRule>
  </conditionalFormatting>
  <conditionalFormatting sqref="AD15:AD748">
    <cfRule type="containsText" dxfId="2843" priority="11" stopIfTrue="1" operator="containsText" text="No aceptable o aceptable con control específico">
      <formula>NOT(ISERROR(SEARCH("No aceptable o aceptable con control específico",AD15)))</formula>
    </cfRule>
    <cfRule type="containsText" dxfId="2842" priority="12" stopIfTrue="1" operator="containsText" text="No aceptable">
      <formula>NOT(ISERROR(SEARCH("No aceptable",AD15)))</formula>
    </cfRule>
    <cfRule type="containsText" dxfId="2841" priority="13" stopIfTrue="1" operator="containsText" text="No Aceptable o aceptable con control específico">
      <formula>NOT(ISERROR(SEARCH("No Aceptable o aceptable con control específico",AD15)))</formula>
    </cfRule>
  </conditionalFormatting>
  <conditionalFormatting sqref="AD9:AE11">
    <cfRule type="cellIs" dxfId="2840" priority="81" stopIfTrue="1" operator="equal">
      <formula>"No aceptable"</formula>
    </cfRule>
  </conditionalFormatting>
  <conditionalFormatting sqref="AD24:AE27 AD28:AF31 AD32:AE33 AD34:AF34 AD35:AE42 AD43:AF46 AD47:AE48 AD49:AF49 AD50:AE60 AD61:AF62 AD63:AE63 AD64:AF64 AD65:AE73 AD74:AF75 AD76:AE76 AD77:AF77 AD78:AE88 AD89:AF90 AD91:AE91 AD92:AF92 AD93:AE102 AD103:AD157 AD158:AF230 AD231:AE232 AD233:AF233 AD234:AE245 AD246:AD258 AD259:AF259 AD260:AD513 AD514:AF599 AD600:AE601 AD602:AF602 AD603:AE610 AD611:AF612 AD613:AE613 AD614:AF673 AD674:AE675 AD676:AF676 AD677:AE680 AD681:AF681 AD682:AE684 AD685:AF686 AD687:AE687 AD688:AF748 AF88 AF102:AF103 AE103:AE104 AE105:AF105 AE106:AE115 AF115 AE116:AF117 AE118 AE119:AF119 AE120:AE129 AF129 AE130:AF131 AE132 AE133:AF133 AE134:AE143 AF143 AE144:AF145 AE146 AE147:AF147 AE148:AE157 AF157 AF245:AF246 AE246:AE247 AE248:AF248 AE249:AE258 AF258 AE260:AF498 AE499:AE500 AE501:AF501 AE502:AE512 AE513:AF513">
    <cfRule type="cellIs" dxfId="2839" priority="144" stopIfTrue="1" operator="equal">
      <formula>"Aceptable"</formula>
    </cfRule>
  </conditionalFormatting>
  <conditionalFormatting sqref="AD24:AE27 AD28:AF31 AD32:AE33 AD34:AF34 AD35:AE42 AD43:AF46 AD47:AE48 AD49:AF49 AD50:AE60 AD61:AF62 AD63:AE63 AD64:AF64 AD65:AE73 AD74:AF75 AD76:AE76 AD77:AF77 AD78:AE88 AF88 AD89:AF90 AD91:AE91 AD92:AF92 AD93:AE102 AF102:AF103 AE103:AE104 AD103:AD157 AE105:AF105 AE106:AE115 AF115 AE116:AF117 AE118 AE119:AF119 AE120:AE129 AF129 AE130:AF131 AE132 AE133:AF133 AE134:AE143 AF143 AE144:AF145 AE146 AE147:AF147 AE148:AE157 AF157 AD158:AF230 AD231:AE232 AD233:AF233 AD234:AE245 AF245:AF246 AE246:AE247 AD246:AD258 AE248:AF248 AE249:AE258 AF258 AD259:AF259 AE260:AF498 AD260:AD513 AE499:AE500 AE501:AF501 AE502:AE512 AE513:AF513 AD514:AF599 AD600:AE601 AD602:AF602 AD603:AE610 AD611:AF612 AD613:AE613 AD614:AF673 AD674:AE675 AD676:AF676 AD677:AE680 AD681:AF681 AD682:AE684 AD685:AF686 AD687:AE687 AD688:AF748">
    <cfRule type="cellIs" dxfId="2838" priority="145" stopIfTrue="1" operator="equal">
      <formula>"No aceptable"</formula>
    </cfRule>
  </conditionalFormatting>
  <conditionalFormatting sqref="AE9:AE10">
    <cfRule type="cellIs" dxfId="2837" priority="84" stopIfTrue="1" operator="equal">
      <formula>"I"</formula>
    </cfRule>
    <cfRule type="cellIs" dxfId="2836" priority="85" stopIfTrue="1" operator="equal">
      <formula>"II"</formula>
    </cfRule>
    <cfRule type="cellIs" dxfId="2835" priority="86" stopIfTrue="1" operator="between">
      <formula>"III"</formula>
      <formula>"IV"</formula>
    </cfRule>
  </conditionalFormatting>
  <conditionalFormatting sqref="AE9:AE11">
    <cfRule type="cellIs" dxfId="2834" priority="80" stopIfTrue="1" operator="equal">
      <formula>"Aceptable"</formula>
    </cfRule>
  </conditionalFormatting>
  <conditionalFormatting sqref="AE16">
    <cfRule type="cellIs" dxfId="2833" priority="63" stopIfTrue="1" operator="equal">
      <formula>"Aceptable"</formula>
    </cfRule>
    <cfRule type="cellIs" dxfId="2832" priority="64" stopIfTrue="1" operator="equal">
      <formula>"No aceptable"</formula>
    </cfRule>
    <cfRule type="cellIs" dxfId="2831" priority="65" stopIfTrue="1" operator="equal">
      <formula>"I"</formula>
    </cfRule>
    <cfRule type="cellIs" dxfId="2830" priority="66" stopIfTrue="1" operator="equal">
      <formula>"II"</formula>
    </cfRule>
    <cfRule type="cellIs" dxfId="2829" priority="67" stopIfTrue="1" operator="between">
      <formula>"III"</formula>
      <formula>"IV"</formula>
    </cfRule>
  </conditionalFormatting>
  <conditionalFormatting sqref="AE18">
    <cfRule type="cellIs" dxfId="2828" priority="70" stopIfTrue="1" operator="equal">
      <formula>"I"</formula>
    </cfRule>
    <cfRule type="cellIs" dxfId="2827" priority="71" stopIfTrue="1" operator="equal">
      <formula>"II"</formula>
    </cfRule>
    <cfRule type="cellIs" dxfId="2826" priority="72" stopIfTrue="1" operator="between">
      <formula>"III"</formula>
      <formula>"IV"</formula>
    </cfRule>
  </conditionalFormatting>
  <conditionalFormatting sqref="AE18:AE23">
    <cfRule type="cellIs" dxfId="2825" priority="1" stopIfTrue="1" operator="equal">
      <formula>"Aceptable"</formula>
    </cfRule>
    <cfRule type="cellIs" dxfId="2824" priority="2" stopIfTrue="1" operator="equal">
      <formula>"No aceptable"</formula>
    </cfRule>
  </conditionalFormatting>
  <conditionalFormatting sqref="AE20:AE23">
    <cfRule type="cellIs" dxfId="2823" priority="3" stopIfTrue="1" operator="equal">
      <formula>"I"</formula>
    </cfRule>
    <cfRule type="cellIs" dxfId="2822" priority="4" stopIfTrue="1" operator="equal">
      <formula>"II"</formula>
    </cfRule>
    <cfRule type="cellIs" dxfId="2821" priority="5" stopIfTrue="1" operator="between">
      <formula>"III"</formula>
      <formula>"IV"</formula>
    </cfRule>
  </conditionalFormatting>
  <dataValidations count="4">
    <dataValidation allowBlank="1" sqref="AA9:AA23"/>
    <dataValidation type="list" allowBlank="1" showInputMessage="1" showErrorMessage="1" prompt="10 = Muy Alto_x000a_6 = Alto_x000a_2 = Medio_x000a_0 = Bajo" sqref="U9:U23">
      <formula1>"10, 6, 2, 0, "</formula1>
    </dataValidation>
    <dataValidation type="list" allowBlank="1" showInputMessage="1" prompt="4 = Continua_x000a_3 = Frecuente_x000a_2 = Ocasional_x000a_1 = Esporádica" sqref="V9:V23">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3">
      <formula1>"100,60,25,10"</formula1>
    </dataValidation>
  </dataValidations>
  <pageMargins left="0.7" right="0.7" top="0.75" bottom="0.75" header="0.3" footer="0.3"/>
  <pageSetup paperSize="9" scale="2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L25"/>
  <sheetViews>
    <sheetView view="pageBreakPreview" topLeftCell="E15" zoomScale="60" zoomScaleNormal="70" workbookViewId="0">
      <selection activeCell="AK8" sqref="B5:AK9"/>
    </sheetView>
  </sheetViews>
  <sheetFormatPr baseColWidth="10" defaultColWidth="7.54296875" defaultRowHeight="21" customHeight="1" x14ac:dyDescent="0.25"/>
  <cols>
    <col min="36" max="36" width="9.90625" customWidth="1"/>
    <col min="37" max="37" width="13.54296875" customWidth="1"/>
  </cols>
  <sheetData>
    <row r="1" spans="1:37" s="2" customFormat="1" ht="21"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4" t="s">
        <v>77</v>
      </c>
      <c r="AK1" s="385" t="s">
        <v>116</v>
      </c>
    </row>
    <row r="2" spans="1:37" s="2" customFormat="1" ht="35.25" customHeight="1" x14ac:dyDescent="0.35">
      <c r="B2" s="14"/>
      <c r="H2" s="3"/>
      <c r="AI2" s="15"/>
      <c r="AJ2" s="382" t="s">
        <v>78</v>
      </c>
      <c r="AK2" s="383">
        <v>2</v>
      </c>
    </row>
    <row r="3" spans="1:37" s="2" customFormat="1" ht="27.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21" customHeight="1" x14ac:dyDescent="0.35">
      <c r="H4" s="3"/>
      <c r="AJ4" s="3"/>
    </row>
    <row r="5" spans="1:37" s="2" customFormat="1" ht="67" customHeight="1" x14ac:dyDescent="0.35">
      <c r="B5" s="392" t="s">
        <v>759</v>
      </c>
      <c r="C5" s="393"/>
      <c r="D5" s="393"/>
      <c r="E5" s="393"/>
      <c r="F5" s="393"/>
      <c r="G5" s="393"/>
      <c r="H5" s="393"/>
      <c r="I5" s="393"/>
      <c r="J5" s="393"/>
      <c r="K5" s="393"/>
      <c r="L5" s="393"/>
      <c r="M5" s="393"/>
      <c r="N5" s="393"/>
      <c r="O5" s="393"/>
      <c r="P5" s="393"/>
      <c r="Q5" s="393"/>
      <c r="R5" s="393"/>
      <c r="S5" s="393"/>
      <c r="T5" s="416"/>
      <c r="U5" s="392" t="s">
        <v>760</v>
      </c>
      <c r="V5" s="393"/>
      <c r="W5" s="393"/>
      <c r="X5" s="393"/>
      <c r="Y5" s="393"/>
      <c r="Z5" s="393"/>
      <c r="AA5" s="393"/>
      <c r="AB5" s="393"/>
      <c r="AC5" s="393"/>
      <c r="AD5" s="393"/>
      <c r="AE5" s="393"/>
      <c r="AF5" s="393"/>
      <c r="AG5" s="393"/>
      <c r="AH5" s="393"/>
      <c r="AI5" s="393"/>
      <c r="AJ5" s="393"/>
      <c r="AK5" s="416"/>
    </row>
    <row r="6" spans="1:37" s="1" customFormat="1" ht="21" customHeight="1" x14ac:dyDescent="0.35">
      <c r="B6" s="417" t="s">
        <v>16</v>
      </c>
      <c r="C6" s="417"/>
      <c r="D6" s="417"/>
      <c r="E6" s="417"/>
      <c r="F6" s="417"/>
      <c r="G6" s="417"/>
      <c r="H6" s="417"/>
      <c r="I6" s="417"/>
      <c r="J6" s="417"/>
      <c r="K6" s="417"/>
      <c r="L6" s="417"/>
      <c r="M6" s="417"/>
      <c r="N6" s="417"/>
      <c r="O6" s="417"/>
      <c r="P6" s="417"/>
      <c r="Q6" s="417"/>
      <c r="R6" s="417"/>
      <c r="S6" s="417"/>
      <c r="T6" s="417"/>
      <c r="U6" s="418" t="s">
        <v>7</v>
      </c>
      <c r="V6" s="418"/>
      <c r="W6" s="418"/>
      <c r="X6" s="418"/>
      <c r="Y6" s="418"/>
      <c r="Z6" s="418"/>
      <c r="AA6" s="418"/>
      <c r="AB6" s="418"/>
      <c r="AC6" s="418"/>
      <c r="AD6" s="419" t="s">
        <v>19</v>
      </c>
      <c r="AE6" s="418" t="s">
        <v>17</v>
      </c>
      <c r="AF6" s="418"/>
      <c r="AG6" s="418"/>
      <c r="AH6" s="418"/>
      <c r="AI6" s="418"/>
      <c r="AJ6" s="418"/>
      <c r="AK6" s="418"/>
    </row>
    <row r="7" spans="1:37" s="1" customFormat="1" ht="21" customHeight="1" x14ac:dyDescent="0.35">
      <c r="B7" s="417"/>
      <c r="C7" s="417"/>
      <c r="D7" s="417"/>
      <c r="E7" s="417"/>
      <c r="F7" s="417"/>
      <c r="G7" s="417"/>
      <c r="H7" s="417"/>
      <c r="I7" s="417"/>
      <c r="J7" s="417"/>
      <c r="K7" s="417"/>
      <c r="L7" s="417"/>
      <c r="M7" s="417"/>
      <c r="N7" s="417"/>
      <c r="O7" s="417"/>
      <c r="P7" s="417"/>
      <c r="Q7" s="417"/>
      <c r="R7" s="417"/>
      <c r="S7" s="417"/>
      <c r="T7" s="417"/>
      <c r="U7" s="418"/>
      <c r="V7" s="418"/>
      <c r="W7" s="418"/>
      <c r="X7" s="418"/>
      <c r="Y7" s="418"/>
      <c r="Z7" s="418"/>
      <c r="AA7" s="418"/>
      <c r="AB7" s="418"/>
      <c r="AC7" s="418"/>
      <c r="AD7" s="419"/>
      <c r="AE7" s="420" t="s">
        <v>10</v>
      </c>
      <c r="AF7" s="420"/>
      <c r="AG7" s="420"/>
      <c r="AH7" s="420"/>
      <c r="AI7" s="420"/>
      <c r="AJ7" s="420"/>
      <c r="AK7" s="420"/>
    </row>
    <row r="8" spans="1:37" s="1" customFormat="1" ht="21" customHeight="1" x14ac:dyDescent="0.35">
      <c r="B8" s="423" t="s">
        <v>22</v>
      </c>
      <c r="C8" s="423" t="s">
        <v>23</v>
      </c>
      <c r="D8" s="423" t="s">
        <v>38</v>
      </c>
      <c r="E8" s="423" t="s">
        <v>20</v>
      </c>
      <c r="F8" s="423" t="s">
        <v>21</v>
      </c>
      <c r="G8" s="423" t="s">
        <v>76</v>
      </c>
      <c r="H8" s="424" t="s">
        <v>2</v>
      </c>
      <c r="I8" s="424"/>
      <c r="J8" s="424"/>
      <c r="K8" s="424" t="s">
        <v>5</v>
      </c>
      <c r="L8" s="425" t="s">
        <v>80</v>
      </c>
      <c r="M8" s="426"/>
      <c r="N8" s="426"/>
      <c r="O8" s="427"/>
      <c r="P8" s="424" t="s">
        <v>239</v>
      </c>
      <c r="Q8" s="423" t="s">
        <v>81</v>
      </c>
      <c r="R8" s="424" t="s">
        <v>0</v>
      </c>
      <c r="S8" s="424"/>
      <c r="T8" s="424"/>
      <c r="U8" s="423" t="s">
        <v>30</v>
      </c>
      <c r="V8" s="423" t="s">
        <v>31</v>
      </c>
      <c r="W8" s="423" t="s">
        <v>8</v>
      </c>
      <c r="X8" s="428" t="s">
        <v>29</v>
      </c>
      <c r="Y8" s="424" t="s">
        <v>25</v>
      </c>
      <c r="Z8" s="423" t="s">
        <v>32</v>
      </c>
      <c r="AA8" s="423" t="s">
        <v>28</v>
      </c>
      <c r="AB8" s="423" t="s">
        <v>27</v>
      </c>
      <c r="AC8" s="424" t="s">
        <v>26</v>
      </c>
      <c r="AD8" s="423" t="s">
        <v>9</v>
      </c>
      <c r="AE8" s="424" t="s">
        <v>24</v>
      </c>
      <c r="AF8" s="424" t="s">
        <v>11</v>
      </c>
      <c r="AG8" s="424" t="s">
        <v>12</v>
      </c>
      <c r="AH8" s="424" t="s">
        <v>13</v>
      </c>
      <c r="AI8" s="424" t="s">
        <v>14</v>
      </c>
      <c r="AJ8" s="424" t="s">
        <v>15</v>
      </c>
      <c r="AK8" s="424" t="s">
        <v>18</v>
      </c>
    </row>
    <row r="9" spans="1:37" s="1" customFormat="1" ht="58.5" customHeight="1" thickBot="1" x14ac:dyDescent="0.4">
      <c r="B9" s="423"/>
      <c r="C9" s="423"/>
      <c r="D9" s="423"/>
      <c r="E9" s="423"/>
      <c r="F9" s="423"/>
      <c r="G9" s="423"/>
      <c r="H9" s="429" t="s">
        <v>3</v>
      </c>
      <c r="I9" s="429" t="s">
        <v>4</v>
      </c>
      <c r="J9" s="429" t="s">
        <v>6</v>
      </c>
      <c r="K9" s="424"/>
      <c r="L9" s="430" t="s">
        <v>39</v>
      </c>
      <c r="M9" s="430" t="s">
        <v>40</v>
      </c>
      <c r="N9" s="431" t="s">
        <v>41</v>
      </c>
      <c r="O9" s="431" t="s">
        <v>43</v>
      </c>
      <c r="P9" s="424"/>
      <c r="Q9" s="423"/>
      <c r="R9" s="429" t="s">
        <v>6</v>
      </c>
      <c r="S9" s="429" t="s">
        <v>1</v>
      </c>
      <c r="T9" s="429" t="s">
        <v>82</v>
      </c>
      <c r="U9" s="423"/>
      <c r="V9" s="423"/>
      <c r="W9" s="423"/>
      <c r="X9" s="428"/>
      <c r="Y9" s="424"/>
      <c r="Z9" s="423"/>
      <c r="AA9" s="423"/>
      <c r="AB9" s="423"/>
      <c r="AC9" s="424"/>
      <c r="AD9" s="423"/>
      <c r="AE9" s="424"/>
      <c r="AF9" s="424"/>
      <c r="AG9" s="424"/>
      <c r="AH9" s="424"/>
      <c r="AI9" s="424"/>
      <c r="AJ9" s="424"/>
      <c r="AK9" s="424"/>
    </row>
    <row r="10" spans="1:37" s="1" customFormat="1" ht="45" customHeight="1" x14ac:dyDescent="0.35">
      <c r="A10" s="27"/>
      <c r="B10" s="281" t="s">
        <v>675</v>
      </c>
      <c r="C10" s="281" t="s">
        <v>663</v>
      </c>
      <c r="D10" s="281" t="s">
        <v>609</v>
      </c>
      <c r="E10" s="293" t="s">
        <v>676</v>
      </c>
      <c r="F10" s="293" t="s">
        <v>616</v>
      </c>
      <c r="G10" s="24" t="s">
        <v>42</v>
      </c>
      <c r="H10" s="243" t="s">
        <v>229</v>
      </c>
      <c r="I10" s="90" t="s">
        <v>46</v>
      </c>
      <c r="J10" s="91" t="s">
        <v>269</v>
      </c>
      <c r="K10" s="91" t="s">
        <v>270</v>
      </c>
      <c r="L10" s="106">
        <v>1</v>
      </c>
      <c r="M10" s="94">
        <v>0</v>
      </c>
      <c r="N10" s="106">
        <v>0</v>
      </c>
      <c r="O10" s="106">
        <f t="shared" ref="O10:O24" si="0">SUM(L10:N10)</f>
        <v>1</v>
      </c>
      <c r="P10" s="91" t="s">
        <v>271</v>
      </c>
      <c r="Q10" s="94">
        <v>8</v>
      </c>
      <c r="R10" s="91" t="s">
        <v>499</v>
      </c>
      <c r="S10" s="91" t="s">
        <v>273</v>
      </c>
      <c r="T10" s="91" t="s">
        <v>272</v>
      </c>
      <c r="U10" s="109">
        <v>2</v>
      </c>
      <c r="V10" s="95">
        <v>4</v>
      </c>
      <c r="W10" s="95">
        <f>V10*U10</f>
        <v>8</v>
      </c>
      <c r="X10" s="96" t="str">
        <f>+IF(AND(U10*V10&gt;=24,U10*V10&lt;=40),"MA",IF(AND(U10*V10&gt;=10,U10*V10&lt;=20),"A",IF(AND(U10*V10&gt;=6,U10*V10&lt;=8),"M",IF(AND(U10*V10&gt;=0,U10*V10&lt;=4),"B",""))))</f>
        <v>M</v>
      </c>
      <c r="Y10" s="97"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W10*Z10</f>
        <v>80</v>
      </c>
      <c r="AB10" s="98" t="str">
        <f>+IF(AND(U10*V10*Z10&gt;=600,U10*V10*Z10&lt;=4000),"I",IF(AND(U10*V10*Z10&gt;=150,U10*V10*Z10&lt;=500),"II",IF(AND(U10*V10*Z10&gt;=40,U10*V10*Z10&lt;=120),"III",IF(AND(U10*V10*Z10&gt;=0,U10*V10*Z10&lt;=20),"IV",""))))</f>
        <v>III</v>
      </c>
      <c r="AC10" s="97"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+IF(AB10="I","No aceptable",IF(AB10="II","No aceptable o aceptable con control específico",IF(AB10="III","Aceptable",IF(AB10="IV","Aceptable",""))))</f>
        <v>Aceptable</v>
      </c>
      <c r="AE10" s="97" t="s">
        <v>55</v>
      </c>
      <c r="AF10" s="94" t="s">
        <v>34</v>
      </c>
      <c r="AG10" s="94" t="s">
        <v>34</v>
      </c>
      <c r="AH10" s="94" t="s">
        <v>278</v>
      </c>
      <c r="AI10" s="90" t="s">
        <v>274</v>
      </c>
      <c r="AJ10" s="94" t="s">
        <v>34</v>
      </c>
      <c r="AK10" s="100" t="s">
        <v>575</v>
      </c>
    </row>
    <row r="11" spans="1:37" s="1" customFormat="1" ht="45" customHeight="1" x14ac:dyDescent="0.35">
      <c r="A11" s="28"/>
      <c r="B11" s="269"/>
      <c r="C11" s="269"/>
      <c r="D11" s="269"/>
      <c r="E11" s="294"/>
      <c r="F11" s="294"/>
      <c r="G11" s="24" t="s">
        <v>42</v>
      </c>
      <c r="H11" s="244"/>
      <c r="I11" s="90" t="s">
        <v>107</v>
      </c>
      <c r="J11" s="91" t="s">
        <v>275</v>
      </c>
      <c r="K11" s="101" t="s">
        <v>276</v>
      </c>
      <c r="L11" s="106">
        <v>1</v>
      </c>
      <c r="M11" s="94">
        <v>0</v>
      </c>
      <c r="N11" s="106">
        <v>0</v>
      </c>
      <c r="O11" s="106">
        <f t="shared" si="0"/>
        <v>1</v>
      </c>
      <c r="P11" s="91" t="s">
        <v>271</v>
      </c>
      <c r="Q11" s="94">
        <v>8</v>
      </c>
      <c r="R11" s="101" t="s">
        <v>500</v>
      </c>
      <c r="S11" s="101" t="s">
        <v>273</v>
      </c>
      <c r="T11" s="101" t="s">
        <v>272</v>
      </c>
      <c r="U11" s="95">
        <v>2</v>
      </c>
      <c r="V11" s="95">
        <v>4</v>
      </c>
      <c r="W11" s="95">
        <f t="shared" ref="W11:W24" si="1">V11*U11</f>
        <v>8</v>
      </c>
      <c r="X11" s="96" t="str">
        <f t="shared" ref="X11:X24" si="2">+IF(AND(U11*V11&gt;=24,U11*V11&lt;=40),"MA",IF(AND(U11*V11&gt;=10,U11*V11&lt;=20),"A",IF(AND(U11*V11&gt;=6,U11*V11&lt;=8),"M",IF(AND(U11*V11&gt;=0,U11*V11&lt;=4),"B",""))))</f>
        <v>M</v>
      </c>
      <c r="Y11" s="97" t="str">
        <f t="shared" ref="Y11:Y24"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95">
        <v>10</v>
      </c>
      <c r="AA11" s="95">
        <f t="shared" ref="AA11:AA24" si="4">W11*Z11</f>
        <v>80</v>
      </c>
      <c r="AB11" s="98" t="str">
        <f t="shared" ref="AB11:AB24" si="5">+IF(AND(U11*V11*Z11&gt;=600,U11*V11*Z11&lt;=4000),"I",IF(AND(U11*V11*Z11&gt;=150,U11*V11*Z11&lt;=500),"II",IF(AND(U11*V11*Z11&gt;=40,U11*V11*Z11&lt;=120),"III",IF(AND(U11*V11*Z11&gt;=0,U11*V11*Z11&lt;=20),"IV",""))))</f>
        <v>III</v>
      </c>
      <c r="AC11" s="97" t="str">
        <f t="shared" ref="AC11:AC24"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 t="shared" ref="AD11:AD24" si="7">+IF(AB11="I","No aceptable",IF(AB11="II","No aceptable o aceptable con control específico",IF(AB11="III","Aceptable",IF(AB11="IV","Aceptable",""))))</f>
        <v>Aceptable</v>
      </c>
      <c r="AE11" s="97" t="s">
        <v>108</v>
      </c>
      <c r="AF11" s="94" t="s">
        <v>34</v>
      </c>
      <c r="AG11" s="94" t="s">
        <v>34</v>
      </c>
      <c r="AH11" s="94" t="s">
        <v>279</v>
      </c>
      <c r="AI11" s="90" t="s">
        <v>274</v>
      </c>
      <c r="AJ11" s="94" t="s">
        <v>34</v>
      </c>
      <c r="AK11" s="100" t="s">
        <v>35</v>
      </c>
    </row>
    <row r="12" spans="1:37" s="1" customFormat="1" ht="45" customHeight="1" x14ac:dyDescent="0.35">
      <c r="A12" s="28"/>
      <c r="B12" s="269"/>
      <c r="C12" s="269"/>
      <c r="D12" s="269"/>
      <c r="E12" s="294"/>
      <c r="F12" s="294"/>
      <c r="G12" s="24" t="s">
        <v>42</v>
      </c>
      <c r="H12" s="245"/>
      <c r="I12" s="94" t="s">
        <v>286</v>
      </c>
      <c r="J12" s="94" t="s">
        <v>287</v>
      </c>
      <c r="K12" s="101" t="s">
        <v>288</v>
      </c>
      <c r="L12" s="106">
        <v>1</v>
      </c>
      <c r="M12" s="106">
        <v>0</v>
      </c>
      <c r="N12" s="106">
        <v>0</v>
      </c>
      <c r="O12" s="106">
        <f t="shared" si="0"/>
        <v>1</v>
      </c>
      <c r="P12" s="101" t="s">
        <v>289</v>
      </c>
      <c r="Q12" s="106">
        <v>8</v>
      </c>
      <c r="R12" s="101" t="s">
        <v>89</v>
      </c>
      <c r="S12" s="101" t="s">
        <v>290</v>
      </c>
      <c r="T12" s="101" t="s">
        <v>291</v>
      </c>
      <c r="U12" s="106">
        <v>2</v>
      </c>
      <c r="V12" s="106">
        <v>4</v>
      </c>
      <c r="W12" s="106">
        <f t="shared" si="1"/>
        <v>8</v>
      </c>
      <c r="X12" s="96" t="str">
        <f t="shared" si="2"/>
        <v>M</v>
      </c>
      <c r="Y12" s="97" t="str">
        <f t="shared" si="3"/>
        <v>Situación deficiente con exposición esporádica, o bien situación mejorable con exposición continuada o frecuente. Es posible que suceda el daño alguna vez.</v>
      </c>
      <c r="Z12" s="95">
        <v>10</v>
      </c>
      <c r="AA12" s="95">
        <f t="shared" si="4"/>
        <v>80</v>
      </c>
      <c r="AB12" s="98" t="str">
        <f t="shared" si="5"/>
        <v>III</v>
      </c>
      <c r="AC12" s="97" t="str">
        <f t="shared" si="6"/>
        <v>Mejorar si es posible. Sería conveniente justificar la intervención y su rentabilidad.</v>
      </c>
      <c r="AD12" s="90" t="str">
        <f t="shared" si="7"/>
        <v>Aceptable</v>
      </c>
      <c r="AE12" s="97" t="s">
        <v>292</v>
      </c>
      <c r="AF12" s="94" t="s">
        <v>34</v>
      </c>
      <c r="AG12" s="94" t="s">
        <v>37</v>
      </c>
      <c r="AH12" s="94" t="s">
        <v>34</v>
      </c>
      <c r="AI12" s="90" t="s">
        <v>293</v>
      </c>
      <c r="AJ12" s="94" t="s">
        <v>34</v>
      </c>
      <c r="AK12" s="100" t="s">
        <v>35</v>
      </c>
    </row>
    <row r="13" spans="1:37" s="1" customFormat="1" ht="45" customHeight="1" x14ac:dyDescent="0.35">
      <c r="A13" s="28"/>
      <c r="B13" s="269"/>
      <c r="C13" s="269"/>
      <c r="D13" s="269"/>
      <c r="E13" s="294"/>
      <c r="F13" s="294"/>
      <c r="G13" s="24" t="s">
        <v>42</v>
      </c>
      <c r="H13" s="243" t="s">
        <v>44</v>
      </c>
      <c r="I13" s="90" t="s">
        <v>59</v>
      </c>
      <c r="J13" s="118" t="s">
        <v>261</v>
      </c>
      <c r="K13" s="90" t="s">
        <v>250</v>
      </c>
      <c r="L13" s="106">
        <v>1</v>
      </c>
      <c r="M13" s="106">
        <v>0</v>
      </c>
      <c r="N13" s="106">
        <v>0</v>
      </c>
      <c r="O13" s="106">
        <f t="shared" si="0"/>
        <v>1</v>
      </c>
      <c r="P13" s="90" t="s">
        <v>259</v>
      </c>
      <c r="Q13" s="90">
        <v>8</v>
      </c>
      <c r="R13" s="90" t="s">
        <v>254</v>
      </c>
      <c r="S13" s="90" t="s">
        <v>252</v>
      </c>
      <c r="T13" s="90" t="s">
        <v>354</v>
      </c>
      <c r="U13" s="106">
        <v>2</v>
      </c>
      <c r="V13" s="106">
        <v>3</v>
      </c>
      <c r="W13" s="106">
        <f t="shared" si="1"/>
        <v>6</v>
      </c>
      <c r="X13" s="96" t="str">
        <f t="shared" si="2"/>
        <v>M</v>
      </c>
      <c r="Y13" s="97" t="str">
        <f t="shared" si="3"/>
        <v>Situación deficiente con exposición esporádica, o bien situación mejorable con exposición continuada o frecuente. Es posible que suceda el daño alguna vez.</v>
      </c>
      <c r="Z13" s="95">
        <v>25</v>
      </c>
      <c r="AA13" s="95">
        <f t="shared" si="4"/>
        <v>150</v>
      </c>
      <c r="AB13" s="98" t="str">
        <f t="shared" si="5"/>
        <v>II</v>
      </c>
      <c r="AC13" s="97" t="str">
        <f t="shared" si="6"/>
        <v>Corregir y adoptar medidas de control de inmediato. Sin embargo suspenda actividades si el nivel de riesgo está por encima o igual de 360.</v>
      </c>
      <c r="AD13" s="90" t="str">
        <f t="shared" si="7"/>
        <v>No aceptable o aceptable con control específico</v>
      </c>
      <c r="AE13" s="262" t="s">
        <v>565</v>
      </c>
      <c r="AF13" s="90" t="s">
        <v>34</v>
      </c>
      <c r="AG13" s="90" t="s">
        <v>34</v>
      </c>
      <c r="AH13" s="90" t="s">
        <v>34</v>
      </c>
      <c r="AI13" s="90" t="s">
        <v>260</v>
      </c>
      <c r="AJ13" s="90" t="s">
        <v>34</v>
      </c>
      <c r="AK13" s="100" t="s">
        <v>35</v>
      </c>
    </row>
    <row r="14" spans="1:37" s="1" customFormat="1" ht="45" customHeight="1" x14ac:dyDescent="0.35">
      <c r="A14" s="28"/>
      <c r="B14" s="269"/>
      <c r="C14" s="269"/>
      <c r="D14" s="269"/>
      <c r="E14" s="294"/>
      <c r="F14" s="294"/>
      <c r="G14" s="24" t="s">
        <v>42</v>
      </c>
      <c r="H14" s="244"/>
      <c r="I14" s="90" t="s">
        <v>550</v>
      </c>
      <c r="J14" s="90" t="s">
        <v>519</v>
      </c>
      <c r="K14" s="90" t="s">
        <v>520</v>
      </c>
      <c r="L14" s="106">
        <v>1</v>
      </c>
      <c r="M14" s="106">
        <v>0</v>
      </c>
      <c r="N14" s="106">
        <v>0</v>
      </c>
      <c r="O14" s="106">
        <f t="shared" ref="O14" si="8">SUM(L14:N14)</f>
        <v>1</v>
      </c>
      <c r="P14" s="90" t="s">
        <v>521</v>
      </c>
      <c r="Q14" s="94">
        <v>8</v>
      </c>
      <c r="R14" s="90" t="s">
        <v>549</v>
      </c>
      <c r="S14" s="90" t="s">
        <v>551</v>
      </c>
      <c r="T14" s="90" t="s">
        <v>525</v>
      </c>
      <c r="U14" s="95">
        <v>2</v>
      </c>
      <c r="V14" s="95">
        <v>3</v>
      </c>
      <c r="W14" s="106">
        <f t="shared" si="1"/>
        <v>6</v>
      </c>
      <c r="X14" s="96" t="str">
        <f t="shared" si="2"/>
        <v>M</v>
      </c>
      <c r="Y14" s="97" t="str">
        <f t="shared" si="3"/>
        <v>Situación deficiente con exposición esporádica, o bien situación mejorable con exposición continuada o frecuente. Es posible que suceda el daño alguna vez.</v>
      </c>
      <c r="Z14" s="95">
        <v>10</v>
      </c>
      <c r="AA14" s="95">
        <f t="shared" si="4"/>
        <v>60</v>
      </c>
      <c r="AB14" s="98" t="str">
        <f t="shared" si="5"/>
        <v>III</v>
      </c>
      <c r="AC14" s="97" t="str">
        <f t="shared" si="6"/>
        <v>Mejorar si es posible. Sería conveniente justificar la intervención y su rentabilidad.</v>
      </c>
      <c r="AD14" s="90" t="str">
        <f t="shared" si="7"/>
        <v>Aceptable</v>
      </c>
      <c r="AE14" s="263"/>
      <c r="AF14" s="90" t="s">
        <v>34</v>
      </c>
      <c r="AG14" s="90" t="s">
        <v>34</v>
      </c>
      <c r="AH14" s="90" t="s">
        <v>34</v>
      </c>
      <c r="AI14" s="90" t="s">
        <v>552</v>
      </c>
      <c r="AJ14" s="90" t="s">
        <v>34</v>
      </c>
      <c r="AK14" s="100" t="s">
        <v>511</v>
      </c>
    </row>
    <row r="15" spans="1:37" s="1" customFormat="1" ht="45" customHeight="1" x14ac:dyDescent="0.35">
      <c r="A15" s="28"/>
      <c r="B15" s="269"/>
      <c r="C15" s="269"/>
      <c r="D15" s="269"/>
      <c r="E15" s="294"/>
      <c r="F15" s="294"/>
      <c r="G15" s="24" t="s">
        <v>42</v>
      </c>
      <c r="H15" s="244"/>
      <c r="I15" s="90" t="s">
        <v>505</v>
      </c>
      <c r="J15" s="90" t="s">
        <v>506</v>
      </c>
      <c r="K15" s="90" t="s">
        <v>507</v>
      </c>
      <c r="L15" s="106">
        <v>1</v>
      </c>
      <c r="M15" s="106">
        <v>0</v>
      </c>
      <c r="N15" s="106">
        <v>0</v>
      </c>
      <c r="O15" s="106">
        <f t="shared" ref="O15" si="9">SUM(L15:N15)</f>
        <v>1</v>
      </c>
      <c r="P15" s="90" t="s">
        <v>508</v>
      </c>
      <c r="Q15" s="94">
        <v>8</v>
      </c>
      <c r="R15" s="90" t="s">
        <v>254</v>
      </c>
      <c r="S15" s="90" t="s">
        <v>509</v>
      </c>
      <c r="T15" s="90" t="s">
        <v>510</v>
      </c>
      <c r="U15" s="95">
        <v>2</v>
      </c>
      <c r="V15" s="95">
        <v>1</v>
      </c>
      <c r="W15" s="95">
        <f t="shared" si="1"/>
        <v>2</v>
      </c>
      <c r="X15" s="96" t="str">
        <f t="shared" si="2"/>
        <v>B</v>
      </c>
      <c r="Y15" s="97" t="str">
        <f t="shared" si="3"/>
        <v>Situación mejorable con exposición ocasional o esporádica, o situación sin anomalía destacable con cualquier nivel de exposición. No es esperable que se materialice el riesgo, aunque puede ser concebible.</v>
      </c>
      <c r="Z15" s="95">
        <v>10</v>
      </c>
      <c r="AA15" s="95">
        <f t="shared" si="4"/>
        <v>20</v>
      </c>
      <c r="AB15" s="98" t="str">
        <f t="shared" si="5"/>
        <v>IV</v>
      </c>
      <c r="AC15" s="97" t="str">
        <f t="shared" si="6"/>
        <v>Mantener las medidas de control existentes, pero se deberían considerar soluciones o mejoras y se deben hacer comprobaciones periódicas para asegurar que el riesgo aún es tolerable.</v>
      </c>
      <c r="AD15" s="90" t="str">
        <f t="shared" si="7"/>
        <v>Aceptable</v>
      </c>
      <c r="AE15" s="263"/>
      <c r="AF15" s="90" t="s">
        <v>34</v>
      </c>
      <c r="AG15" s="90" t="s">
        <v>34</v>
      </c>
      <c r="AH15" s="90" t="s">
        <v>34</v>
      </c>
      <c r="AI15" s="90" t="s">
        <v>257</v>
      </c>
      <c r="AJ15" s="90" t="s">
        <v>34</v>
      </c>
      <c r="AK15" s="100" t="s">
        <v>511</v>
      </c>
    </row>
    <row r="16" spans="1:37" s="1" customFormat="1" ht="45" customHeight="1" x14ac:dyDescent="0.35">
      <c r="A16" s="28"/>
      <c r="B16" s="269"/>
      <c r="C16" s="269"/>
      <c r="D16" s="269"/>
      <c r="E16" s="294"/>
      <c r="F16" s="294"/>
      <c r="G16" s="24" t="s">
        <v>42</v>
      </c>
      <c r="H16" s="245"/>
      <c r="I16" s="94" t="s">
        <v>61</v>
      </c>
      <c r="J16" s="90" t="s">
        <v>262</v>
      </c>
      <c r="K16" s="90" t="s">
        <v>250</v>
      </c>
      <c r="L16" s="106">
        <v>1</v>
      </c>
      <c r="M16" s="106">
        <v>0</v>
      </c>
      <c r="N16" s="106">
        <v>0</v>
      </c>
      <c r="O16" s="106">
        <v>3</v>
      </c>
      <c r="P16" s="90" t="s">
        <v>259</v>
      </c>
      <c r="Q16" s="94">
        <v>8</v>
      </c>
      <c r="R16" s="90" t="s">
        <v>549</v>
      </c>
      <c r="S16" s="90" t="s">
        <v>252</v>
      </c>
      <c r="T16" s="90" t="s">
        <v>354</v>
      </c>
      <c r="U16" s="95">
        <v>2</v>
      </c>
      <c r="V16" s="95">
        <v>3</v>
      </c>
      <c r="W16" s="95">
        <f t="shared" si="1"/>
        <v>6</v>
      </c>
      <c r="X16" s="96" t="str">
        <f t="shared" si="2"/>
        <v>M</v>
      </c>
      <c r="Y16" s="97" t="str">
        <f t="shared" si="3"/>
        <v>Situación deficiente con exposición esporádica, o bien situación mejorable con exposición continuada o frecuente. Es posible que suceda el daño alguna vez.</v>
      </c>
      <c r="Z16" s="95">
        <v>10</v>
      </c>
      <c r="AA16" s="95">
        <f t="shared" si="4"/>
        <v>60</v>
      </c>
      <c r="AB16" s="98" t="str">
        <f t="shared" si="5"/>
        <v>III</v>
      </c>
      <c r="AC16" s="97" t="str">
        <f t="shared" si="6"/>
        <v>Mejorar si es posible. Sería conveniente justificar la intervención y su rentabilidad.</v>
      </c>
      <c r="AD16" s="90" t="str">
        <f t="shared" si="7"/>
        <v>Aceptable</v>
      </c>
      <c r="AE16" s="264"/>
      <c r="AF16" s="90" t="s">
        <v>34</v>
      </c>
      <c r="AG16" s="90" t="s">
        <v>34</v>
      </c>
      <c r="AH16" s="90" t="s">
        <v>34</v>
      </c>
      <c r="AI16" s="90" t="s">
        <v>552</v>
      </c>
      <c r="AJ16" s="90" t="s">
        <v>34</v>
      </c>
      <c r="AK16" s="100" t="s">
        <v>554</v>
      </c>
    </row>
    <row r="17" spans="1:38" s="1" customFormat="1" ht="45" customHeight="1" x14ac:dyDescent="0.35">
      <c r="A17" s="28"/>
      <c r="B17" s="269"/>
      <c r="C17" s="269"/>
      <c r="D17" s="269"/>
      <c r="E17" s="294"/>
      <c r="F17" s="294"/>
      <c r="G17" s="24" t="s">
        <v>42</v>
      </c>
      <c r="H17" s="260" t="s">
        <v>231</v>
      </c>
      <c r="I17" s="101" t="s">
        <v>233</v>
      </c>
      <c r="J17" s="101" t="s">
        <v>234</v>
      </c>
      <c r="K17" s="101" t="s">
        <v>237</v>
      </c>
      <c r="L17" s="106">
        <v>1</v>
      </c>
      <c r="M17" s="94">
        <v>0</v>
      </c>
      <c r="N17" s="106">
        <v>0</v>
      </c>
      <c r="O17" s="106">
        <f t="shared" si="0"/>
        <v>1</v>
      </c>
      <c r="P17" s="107" t="s">
        <v>240</v>
      </c>
      <c r="Q17" s="94">
        <v>8</v>
      </c>
      <c r="R17" s="107" t="s">
        <v>242</v>
      </c>
      <c r="S17" s="107" t="s">
        <v>243</v>
      </c>
      <c r="T17" s="107" t="s">
        <v>244</v>
      </c>
      <c r="U17" s="94">
        <v>2</v>
      </c>
      <c r="V17" s="94">
        <v>4</v>
      </c>
      <c r="W17" s="94">
        <f t="shared" si="1"/>
        <v>8</v>
      </c>
      <c r="X17" s="94" t="str">
        <f t="shared" si="2"/>
        <v>M</v>
      </c>
      <c r="Y17" s="97" t="str">
        <f t="shared" si="3"/>
        <v>Situación deficiente con exposición esporádica, o bien situación mejorable con exposición continuada o frecuente. Es posible que suceda el daño alguna vez.</v>
      </c>
      <c r="Z17" s="95">
        <v>10</v>
      </c>
      <c r="AA17" s="95">
        <f t="shared" si="4"/>
        <v>80</v>
      </c>
      <c r="AB17" s="98" t="str">
        <f t="shared" si="5"/>
        <v>III</v>
      </c>
      <c r="AC17" s="97" t="str">
        <f t="shared" si="6"/>
        <v>Mejorar si es posible. Sería conveniente justificar la intervención y su rentabilidad.</v>
      </c>
      <c r="AD17" s="90" t="str">
        <f t="shared" si="7"/>
        <v>Aceptable</v>
      </c>
      <c r="AE17" s="262" t="s">
        <v>566</v>
      </c>
      <c r="AF17" s="90" t="s">
        <v>34</v>
      </c>
      <c r="AG17" s="90" t="s">
        <v>34</v>
      </c>
      <c r="AH17" s="101" t="s">
        <v>248</v>
      </c>
      <c r="AI17" s="101" t="s">
        <v>249</v>
      </c>
      <c r="AJ17" s="94" t="s">
        <v>34</v>
      </c>
      <c r="AK17" s="100" t="s">
        <v>35</v>
      </c>
    </row>
    <row r="18" spans="1:38" s="1" customFormat="1" ht="45" customHeight="1" x14ac:dyDescent="0.35">
      <c r="A18" s="28"/>
      <c r="B18" s="269"/>
      <c r="C18" s="269"/>
      <c r="D18" s="269"/>
      <c r="E18" s="294"/>
      <c r="F18" s="294"/>
      <c r="G18" s="24" t="s">
        <v>42</v>
      </c>
      <c r="H18" s="260"/>
      <c r="I18" s="101" t="s">
        <v>236</v>
      </c>
      <c r="J18" s="101" t="s">
        <v>235</v>
      </c>
      <c r="K18" s="101" t="s">
        <v>238</v>
      </c>
      <c r="L18" s="106">
        <v>1</v>
      </c>
      <c r="M18" s="94">
        <v>0</v>
      </c>
      <c r="N18" s="106">
        <v>0</v>
      </c>
      <c r="O18" s="106">
        <f t="shared" si="0"/>
        <v>1</v>
      </c>
      <c r="P18" s="107" t="s">
        <v>241</v>
      </c>
      <c r="Q18" s="94">
        <v>8</v>
      </c>
      <c r="R18" s="107" t="s">
        <v>245</v>
      </c>
      <c r="S18" s="107" t="s">
        <v>246</v>
      </c>
      <c r="T18" s="107" t="s">
        <v>247</v>
      </c>
      <c r="U18" s="94">
        <v>2</v>
      </c>
      <c r="V18" s="94">
        <v>4</v>
      </c>
      <c r="W18" s="94">
        <f t="shared" si="1"/>
        <v>8</v>
      </c>
      <c r="X18" s="94" t="str">
        <f t="shared" si="2"/>
        <v>M</v>
      </c>
      <c r="Y18" s="97" t="str">
        <f t="shared" si="3"/>
        <v>Situación deficiente con exposición esporádica, o bien situación mejorable con exposición continuada o frecuente. Es posible que suceda el daño alguna vez.</v>
      </c>
      <c r="Z18" s="95">
        <v>10</v>
      </c>
      <c r="AA18" s="95">
        <f t="shared" si="4"/>
        <v>80</v>
      </c>
      <c r="AB18" s="98" t="str">
        <f t="shared" si="5"/>
        <v>III</v>
      </c>
      <c r="AC18" s="97" t="str">
        <f t="shared" si="6"/>
        <v>Mejorar si es posible. Sería conveniente justificar la intervención y su rentabilidad.</v>
      </c>
      <c r="AD18" s="90" t="str">
        <f t="shared" si="7"/>
        <v>Aceptable</v>
      </c>
      <c r="AE18" s="264"/>
      <c r="AF18" s="90" t="s">
        <v>34</v>
      </c>
      <c r="AG18" s="90" t="s">
        <v>34</v>
      </c>
      <c r="AH18" s="101" t="s">
        <v>248</v>
      </c>
      <c r="AI18" s="101" t="s">
        <v>249</v>
      </c>
      <c r="AJ18" s="94" t="s">
        <v>34</v>
      </c>
      <c r="AK18" s="100" t="s">
        <v>35</v>
      </c>
    </row>
    <row r="19" spans="1:38" s="1" customFormat="1" ht="45" customHeight="1" x14ac:dyDescent="0.35">
      <c r="A19" s="28"/>
      <c r="B19" s="269"/>
      <c r="C19" s="269"/>
      <c r="D19" s="269"/>
      <c r="E19" s="294"/>
      <c r="F19" s="294"/>
      <c r="G19" s="24" t="s">
        <v>33</v>
      </c>
      <c r="H19" s="243" t="s">
        <v>45</v>
      </c>
      <c r="I19" s="101" t="s">
        <v>88</v>
      </c>
      <c r="J19" s="101" t="s">
        <v>337</v>
      </c>
      <c r="K19" s="101" t="s">
        <v>315</v>
      </c>
      <c r="L19" s="106">
        <v>1</v>
      </c>
      <c r="M19" s="94">
        <v>0</v>
      </c>
      <c r="N19" s="106">
        <v>0</v>
      </c>
      <c r="O19" s="106">
        <f t="shared" si="0"/>
        <v>1</v>
      </c>
      <c r="P19" s="101" t="s">
        <v>336</v>
      </c>
      <c r="Q19" s="94">
        <v>4</v>
      </c>
      <c r="R19" s="101" t="s">
        <v>168</v>
      </c>
      <c r="S19" s="90" t="s">
        <v>350</v>
      </c>
      <c r="T19" s="90" t="s">
        <v>356</v>
      </c>
      <c r="U19" s="109">
        <v>6</v>
      </c>
      <c r="V19" s="95">
        <v>2</v>
      </c>
      <c r="W19" s="95">
        <f t="shared" si="1"/>
        <v>12</v>
      </c>
      <c r="X19" s="96" t="str">
        <f t="shared" si="2"/>
        <v>A</v>
      </c>
      <c r="Y19" s="97" t="str">
        <f t="shared" si="3"/>
        <v>Situación deficiente con exposición frecuente u ocasional, o bien situación muy deficiente con exposición ocasional o esporádica. La materialización de Riesgo es posible que suceda varias veces en la vida laboral</v>
      </c>
      <c r="Z19" s="95">
        <v>10</v>
      </c>
      <c r="AA19" s="95">
        <f t="shared" si="4"/>
        <v>120</v>
      </c>
      <c r="AB19" s="98" t="str">
        <f t="shared" si="5"/>
        <v>III</v>
      </c>
      <c r="AC19" s="97" t="str">
        <f t="shared" si="6"/>
        <v>Mejorar si es posible. Sería conveniente justificar la intervención y su rentabilidad.</v>
      </c>
      <c r="AD19" s="90" t="str">
        <f t="shared" si="7"/>
        <v>Aceptable</v>
      </c>
      <c r="AE19" s="97" t="s">
        <v>65</v>
      </c>
      <c r="AF19" s="94" t="s">
        <v>34</v>
      </c>
      <c r="AG19" s="94" t="s">
        <v>34</v>
      </c>
      <c r="AH19" s="101" t="s">
        <v>158</v>
      </c>
      <c r="AI19" s="101" t="s">
        <v>357</v>
      </c>
      <c r="AJ19" s="94" t="s">
        <v>34</v>
      </c>
      <c r="AK19" s="100" t="s">
        <v>35</v>
      </c>
    </row>
    <row r="20" spans="1:38" s="1" customFormat="1" ht="45" customHeight="1" x14ac:dyDescent="0.35">
      <c r="A20" s="28"/>
      <c r="B20" s="269"/>
      <c r="C20" s="269"/>
      <c r="D20" s="269"/>
      <c r="E20" s="294"/>
      <c r="F20" s="294"/>
      <c r="G20" s="24" t="s">
        <v>33</v>
      </c>
      <c r="H20" s="244"/>
      <c r="I20" s="101" t="s">
        <v>63</v>
      </c>
      <c r="J20" s="101" t="s">
        <v>329</v>
      </c>
      <c r="K20" s="101" t="s">
        <v>315</v>
      </c>
      <c r="L20" s="106">
        <v>1</v>
      </c>
      <c r="M20" s="94">
        <v>0</v>
      </c>
      <c r="N20" s="106">
        <v>0</v>
      </c>
      <c r="O20" s="106">
        <f t="shared" si="0"/>
        <v>1</v>
      </c>
      <c r="P20" s="101" t="s">
        <v>330</v>
      </c>
      <c r="Q20" s="94">
        <v>1</v>
      </c>
      <c r="R20" s="101" t="s">
        <v>332</v>
      </c>
      <c r="S20" s="101" t="s">
        <v>532</v>
      </c>
      <c r="T20" s="90" t="s">
        <v>355</v>
      </c>
      <c r="U20" s="95">
        <v>6</v>
      </c>
      <c r="V20" s="95">
        <v>2</v>
      </c>
      <c r="W20" s="95">
        <f t="shared" si="1"/>
        <v>12</v>
      </c>
      <c r="X20" s="96" t="str">
        <f t="shared" si="2"/>
        <v>A</v>
      </c>
      <c r="Y20" s="97" t="str">
        <f t="shared" si="3"/>
        <v>Situación deficiente con exposición frecuente u ocasional, o bien situación muy deficiente con exposición ocasional o esporádica. La materialización de Riesgo es posible que suceda varias veces en la vida laboral</v>
      </c>
      <c r="Z20" s="95">
        <v>10</v>
      </c>
      <c r="AA20" s="95">
        <f t="shared" si="4"/>
        <v>120</v>
      </c>
      <c r="AB20" s="98" t="str">
        <f t="shared" si="5"/>
        <v>III</v>
      </c>
      <c r="AC20" s="97" t="str">
        <f t="shared" si="6"/>
        <v>Mejorar si es posible. Sería conveniente justificar la intervención y su rentabilidad.</v>
      </c>
      <c r="AD20" s="90" t="str">
        <f t="shared" si="7"/>
        <v>Aceptable</v>
      </c>
      <c r="AE20" s="97" t="s">
        <v>115</v>
      </c>
      <c r="AF20" s="94" t="s">
        <v>34</v>
      </c>
      <c r="AG20" s="90" t="s">
        <v>168</v>
      </c>
      <c r="AH20" s="101" t="s">
        <v>333</v>
      </c>
      <c r="AI20" s="101" t="s">
        <v>334</v>
      </c>
      <c r="AJ20" s="94" t="s">
        <v>34</v>
      </c>
      <c r="AK20" s="100" t="s">
        <v>35</v>
      </c>
    </row>
    <row r="21" spans="1:38" s="1" customFormat="1" ht="45" customHeight="1" x14ac:dyDescent="0.35">
      <c r="A21" s="28"/>
      <c r="B21" s="269"/>
      <c r="C21" s="269"/>
      <c r="D21" s="269"/>
      <c r="E21" s="294"/>
      <c r="F21" s="294"/>
      <c r="G21" s="24" t="s">
        <v>33</v>
      </c>
      <c r="H21" s="244"/>
      <c r="I21" s="101" t="s">
        <v>63</v>
      </c>
      <c r="J21" s="101" t="s">
        <v>331</v>
      </c>
      <c r="K21" s="101" t="s">
        <v>64</v>
      </c>
      <c r="L21" s="106">
        <v>1</v>
      </c>
      <c r="M21" s="94">
        <v>0</v>
      </c>
      <c r="N21" s="106">
        <v>0</v>
      </c>
      <c r="O21" s="106">
        <f t="shared" si="0"/>
        <v>1</v>
      </c>
      <c r="P21" s="101" t="s">
        <v>325</v>
      </c>
      <c r="Q21" s="94">
        <v>8</v>
      </c>
      <c r="R21" s="90" t="s">
        <v>168</v>
      </c>
      <c r="S21" s="101" t="s">
        <v>326</v>
      </c>
      <c r="T21" s="90" t="s">
        <v>359</v>
      </c>
      <c r="U21" s="109">
        <v>0</v>
      </c>
      <c r="V21" s="95">
        <v>1</v>
      </c>
      <c r="W21" s="95">
        <f t="shared" si="1"/>
        <v>0</v>
      </c>
      <c r="X21" s="96" t="str">
        <f t="shared" si="2"/>
        <v>B</v>
      </c>
      <c r="Y21" s="97" t="str">
        <f t="shared" si="3"/>
        <v>Situación mejorable con exposición ocasional o esporádica, o situación sin anomalía destacable con cualquier nivel de exposición. No es esperable que se materialice el riesgo, aunque puede ser concebible.</v>
      </c>
      <c r="Z21" s="95">
        <v>10</v>
      </c>
      <c r="AA21" s="95">
        <f t="shared" si="4"/>
        <v>0</v>
      </c>
      <c r="AB21" s="98" t="str">
        <f t="shared" si="5"/>
        <v>IV</v>
      </c>
      <c r="AC21" s="97" t="str">
        <f t="shared" si="6"/>
        <v>Mantener las medidas de control existentes, pero se deberían considerar soluciones o mejoras y se deben hacer comprobaciones periódicas para asegurar que el riesgo aún es tolerable.</v>
      </c>
      <c r="AD21" s="90" t="str">
        <f t="shared" si="7"/>
        <v>Aceptable</v>
      </c>
      <c r="AE21" s="97" t="s">
        <v>65</v>
      </c>
      <c r="AF21" s="94" t="s">
        <v>34</v>
      </c>
      <c r="AG21" s="94" t="s">
        <v>34</v>
      </c>
      <c r="AH21" s="101" t="s">
        <v>327</v>
      </c>
      <c r="AI21" s="101" t="s">
        <v>328</v>
      </c>
      <c r="AJ21" s="94" t="s">
        <v>34</v>
      </c>
      <c r="AK21" s="100" t="s">
        <v>35</v>
      </c>
    </row>
    <row r="22" spans="1:38" s="1" customFormat="1" ht="45" customHeight="1" x14ac:dyDescent="0.35">
      <c r="A22" s="28"/>
      <c r="B22" s="269"/>
      <c r="C22" s="269"/>
      <c r="D22" s="269"/>
      <c r="E22" s="294"/>
      <c r="F22" s="294"/>
      <c r="G22" s="24" t="s">
        <v>90</v>
      </c>
      <c r="H22" s="244"/>
      <c r="I22" s="101" t="s">
        <v>558</v>
      </c>
      <c r="J22" s="101" t="s">
        <v>324</v>
      </c>
      <c r="K22" s="101" t="s">
        <v>315</v>
      </c>
      <c r="L22" s="106">
        <v>1</v>
      </c>
      <c r="M22" s="94">
        <v>0</v>
      </c>
      <c r="N22" s="106">
        <v>0</v>
      </c>
      <c r="O22" s="106">
        <f t="shared" ref="O22" si="10">SUM(L22:N22)</f>
        <v>1</v>
      </c>
      <c r="P22" s="101" t="s">
        <v>330</v>
      </c>
      <c r="Q22" s="94">
        <v>1</v>
      </c>
      <c r="R22" s="101" t="s">
        <v>168</v>
      </c>
      <c r="S22" s="90" t="s">
        <v>351</v>
      </c>
      <c r="T22" s="101" t="s">
        <v>360</v>
      </c>
      <c r="U22" s="95">
        <v>2</v>
      </c>
      <c r="V22" s="95">
        <v>2</v>
      </c>
      <c r="W22" s="95">
        <f t="shared" si="1"/>
        <v>4</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100</v>
      </c>
      <c r="AB22" s="98" t="str">
        <f t="shared" si="5"/>
        <v>III</v>
      </c>
      <c r="AC22" s="97" t="str">
        <f t="shared" si="6"/>
        <v>Mejorar si es posible. Sería conveniente justificar la intervención y su rentabilidad.</v>
      </c>
      <c r="AD22" s="90" t="str">
        <f t="shared" si="7"/>
        <v>Aceptable</v>
      </c>
      <c r="AE22" s="97" t="s">
        <v>548</v>
      </c>
      <c r="AF22" s="90" t="s">
        <v>34</v>
      </c>
      <c r="AG22" s="90" t="s">
        <v>34</v>
      </c>
      <c r="AH22" s="101" t="s">
        <v>67</v>
      </c>
      <c r="AI22" s="101" t="s">
        <v>557</v>
      </c>
      <c r="AJ22" s="90" t="s">
        <v>34</v>
      </c>
      <c r="AK22" s="100" t="s">
        <v>559</v>
      </c>
    </row>
    <row r="23" spans="1:38" s="1" customFormat="1" ht="45" customHeight="1" x14ac:dyDescent="0.35">
      <c r="A23" s="28"/>
      <c r="B23" s="269"/>
      <c r="C23" s="269"/>
      <c r="D23" s="269"/>
      <c r="E23" s="294"/>
      <c r="F23" s="294"/>
      <c r="G23" s="24" t="s">
        <v>33</v>
      </c>
      <c r="H23" s="245"/>
      <c r="I23" s="101" t="s">
        <v>207</v>
      </c>
      <c r="J23" s="101" t="s">
        <v>322</v>
      </c>
      <c r="K23" s="101" t="s">
        <v>320</v>
      </c>
      <c r="L23" s="106">
        <v>1</v>
      </c>
      <c r="M23" s="94">
        <v>0</v>
      </c>
      <c r="N23" s="106">
        <v>0</v>
      </c>
      <c r="O23" s="106">
        <f t="shared" si="0"/>
        <v>1</v>
      </c>
      <c r="P23" s="101" t="s">
        <v>321</v>
      </c>
      <c r="Q23" s="94">
        <v>2</v>
      </c>
      <c r="R23" s="90" t="s">
        <v>168</v>
      </c>
      <c r="S23" s="101" t="s">
        <v>362</v>
      </c>
      <c r="T23" s="90" t="s">
        <v>364</v>
      </c>
      <c r="U23" s="109">
        <v>2</v>
      </c>
      <c r="V23" s="95">
        <v>1</v>
      </c>
      <c r="W23" s="95">
        <f t="shared" si="1"/>
        <v>2</v>
      </c>
      <c r="X23" s="96" t="str">
        <f t="shared" si="2"/>
        <v>B</v>
      </c>
      <c r="Y23" s="97" t="str">
        <f t="shared" si="3"/>
        <v>Situación mejorable con exposición ocasional o esporádica, o situación sin anomalía destacable con cualquier nivel de exposición. No es esperable que se materialice el riesgo, aunque puede ser concebible.</v>
      </c>
      <c r="Z23" s="95">
        <v>25</v>
      </c>
      <c r="AA23" s="95">
        <f t="shared" si="4"/>
        <v>50</v>
      </c>
      <c r="AB23" s="98" t="str">
        <f t="shared" si="5"/>
        <v>III</v>
      </c>
      <c r="AC23" s="97" t="str">
        <f t="shared" si="6"/>
        <v>Mejorar si es posible. Sería conveniente justificar la intervención y su rentabilidad.</v>
      </c>
      <c r="AD23" s="90" t="str">
        <f t="shared" si="7"/>
        <v>Aceptable</v>
      </c>
      <c r="AE23" s="99" t="s">
        <v>601</v>
      </c>
      <c r="AF23" s="90" t="s">
        <v>34</v>
      </c>
      <c r="AG23" s="90" t="s">
        <v>34</v>
      </c>
      <c r="AH23" s="101" t="s">
        <v>323</v>
      </c>
      <c r="AI23" s="90" t="s">
        <v>171</v>
      </c>
      <c r="AJ23" s="90" t="s">
        <v>34</v>
      </c>
      <c r="AK23" s="100" t="s">
        <v>35</v>
      </c>
    </row>
    <row r="24" spans="1:38" ht="90" customHeight="1" thickBot="1" x14ac:dyDescent="0.3">
      <c r="A24" s="32"/>
      <c r="B24" s="282"/>
      <c r="C24" s="282"/>
      <c r="D24" s="282"/>
      <c r="E24" s="295"/>
      <c r="F24" s="295"/>
      <c r="G24" s="24" t="s">
        <v>33</v>
      </c>
      <c r="H24" s="101" t="s">
        <v>70</v>
      </c>
      <c r="I24" s="101" t="s">
        <v>313</v>
      </c>
      <c r="J24" s="101" t="s">
        <v>314</v>
      </c>
      <c r="K24" s="101" t="s">
        <v>315</v>
      </c>
      <c r="L24" s="106">
        <v>1</v>
      </c>
      <c r="M24" s="94">
        <v>0</v>
      </c>
      <c r="N24" s="106">
        <v>0</v>
      </c>
      <c r="O24" s="106">
        <f t="shared" si="0"/>
        <v>1</v>
      </c>
      <c r="P24" s="101" t="s">
        <v>316</v>
      </c>
      <c r="Q24" s="94">
        <v>8</v>
      </c>
      <c r="R24" s="101" t="s">
        <v>317</v>
      </c>
      <c r="S24" s="101" t="s">
        <v>318</v>
      </c>
      <c r="T24" s="90" t="s">
        <v>379</v>
      </c>
      <c r="U24" s="109">
        <v>2</v>
      </c>
      <c r="V24" s="95">
        <v>1</v>
      </c>
      <c r="W24" s="95">
        <f t="shared" si="1"/>
        <v>2</v>
      </c>
      <c r="X24" s="96" t="str">
        <f t="shared" si="2"/>
        <v>B</v>
      </c>
      <c r="Y24" s="97" t="str">
        <f t="shared" si="3"/>
        <v>Situación mejorable con exposición ocasional o esporádica, o situación sin anomalía destacable con cualquier nivel de exposición. No es esperable que se materialice el riesgo, aunque puede ser concebible.</v>
      </c>
      <c r="Z24" s="95">
        <v>10</v>
      </c>
      <c r="AA24" s="95">
        <f t="shared" si="4"/>
        <v>20</v>
      </c>
      <c r="AB24" s="98" t="str">
        <f t="shared" si="5"/>
        <v>IV</v>
      </c>
      <c r="AC24" s="97" t="str">
        <f t="shared" si="6"/>
        <v>Mantener las medidas de control existentes, pero se deberían considerar soluciones o mejoras y se deben hacer comprobaciones periódicas para asegurar que el riesgo aún es tolerable.</v>
      </c>
      <c r="AD24" s="90" t="str">
        <f t="shared" si="7"/>
        <v>Aceptable</v>
      </c>
      <c r="AE24" s="97" t="s">
        <v>514</v>
      </c>
      <c r="AF24" s="94" t="s">
        <v>34</v>
      </c>
      <c r="AG24" s="94" t="s">
        <v>34</v>
      </c>
      <c r="AH24" s="101" t="s">
        <v>71</v>
      </c>
      <c r="AI24" s="101" t="s">
        <v>319</v>
      </c>
      <c r="AJ24" s="94" t="s">
        <v>34</v>
      </c>
      <c r="AK24" s="100" t="s">
        <v>515</v>
      </c>
      <c r="AL24" s="22"/>
    </row>
    <row r="25" spans="1:38" ht="21" customHeight="1" x14ac:dyDescent="0.25">
      <c r="AE25" s="22"/>
      <c r="AF25" s="22"/>
      <c r="AG25" s="22"/>
      <c r="AH25" s="22"/>
      <c r="AI25" s="23"/>
      <c r="AJ25" s="22"/>
      <c r="AK25" s="22"/>
      <c r="AL25" s="22"/>
    </row>
  </sheetData>
  <mergeCells count="47">
    <mergeCell ref="H17:H18"/>
    <mergeCell ref="AE17:AE18"/>
    <mergeCell ref="H19:H23"/>
    <mergeCell ref="AG8:AG9"/>
    <mergeCell ref="AH8:AH9"/>
    <mergeCell ref="H10:H12"/>
    <mergeCell ref="H13:H16"/>
    <mergeCell ref="AE13:AE16"/>
    <mergeCell ref="W8:W9"/>
    <mergeCell ref="X8:X9"/>
    <mergeCell ref="AI8:AI9"/>
    <mergeCell ref="AJ8:AJ9"/>
    <mergeCell ref="Y8:Y9"/>
    <mergeCell ref="Z8:Z9"/>
    <mergeCell ref="H8:J8"/>
    <mergeCell ref="K8:K9"/>
    <mergeCell ref="L8:O8"/>
    <mergeCell ref="P8:P9"/>
    <mergeCell ref="Q8:Q9"/>
    <mergeCell ref="R8:T8"/>
    <mergeCell ref="AC8:AC9"/>
    <mergeCell ref="AD8:AD9"/>
    <mergeCell ref="AE8:AE9"/>
    <mergeCell ref="AF8:AF9"/>
    <mergeCell ref="U8:U9"/>
    <mergeCell ref="V8:V9"/>
    <mergeCell ref="B10:B24"/>
    <mergeCell ref="C10:C24"/>
    <mergeCell ref="D10:D24"/>
    <mergeCell ref="E10:E24"/>
    <mergeCell ref="F10:F24"/>
    <mergeCell ref="G8:G9"/>
    <mergeCell ref="B5:T5"/>
    <mergeCell ref="U5:AK5"/>
    <mergeCell ref="B6:T7"/>
    <mergeCell ref="U6:AC7"/>
    <mergeCell ref="AD6:AD7"/>
    <mergeCell ref="AE6:AK6"/>
    <mergeCell ref="AE7:AK7"/>
    <mergeCell ref="B8:B9"/>
    <mergeCell ref="C8:C9"/>
    <mergeCell ref="D8:D9"/>
    <mergeCell ref="E8:E9"/>
    <mergeCell ref="F8:F9"/>
    <mergeCell ref="AK8:AK9"/>
    <mergeCell ref="AA8:AA9"/>
    <mergeCell ref="AB8:AB9"/>
  </mergeCells>
  <conditionalFormatting sqref="AB10:AB12">
    <cfRule type="cellIs" dxfId="2820" priority="102" stopIfTrue="1" operator="equal">
      <formula>"I"</formula>
    </cfRule>
    <cfRule type="cellIs" dxfId="2819" priority="103" stopIfTrue="1" operator="equal">
      <formula>"II"</formula>
    </cfRule>
    <cfRule type="cellIs" dxfId="2818" priority="104" stopIfTrue="1" operator="between">
      <formula>"III"</formula>
      <formula>"IV"</formula>
    </cfRule>
  </conditionalFormatting>
  <conditionalFormatting sqref="AB19:AB21">
    <cfRule type="cellIs" dxfId="2817" priority="93" stopIfTrue="1" operator="equal">
      <formula>"I"</formula>
    </cfRule>
    <cfRule type="cellIs" dxfId="2816" priority="94" stopIfTrue="1" operator="equal">
      <formula>"II"</formula>
    </cfRule>
    <cfRule type="cellIs" dxfId="2815" priority="95" stopIfTrue="1" operator="between">
      <formula>"III"</formula>
      <formula>"IV"</formula>
    </cfRule>
  </conditionalFormatting>
  <conditionalFormatting sqref="AB23:AB24">
    <cfRule type="cellIs" dxfId="2814" priority="87" stopIfTrue="1" operator="equal">
      <formula>"I"</formula>
    </cfRule>
    <cfRule type="cellIs" dxfId="2813" priority="88" stopIfTrue="1" operator="equal">
      <formula>"II"</formula>
    </cfRule>
    <cfRule type="cellIs" dxfId="2812" priority="89" stopIfTrue="1" operator="between">
      <formula>"III"</formula>
      <formula>"IV"</formula>
    </cfRule>
  </conditionalFormatting>
  <conditionalFormatting sqref="AB13:AD14">
    <cfRule type="cellIs" dxfId="2811" priority="34" stopIfTrue="1" operator="equal">
      <formula>"I"</formula>
    </cfRule>
    <cfRule type="cellIs" dxfId="2810" priority="35" stopIfTrue="1" operator="equal">
      <formula>"II"</formula>
    </cfRule>
    <cfRule type="cellIs" dxfId="2809" priority="36" stopIfTrue="1" operator="between">
      <formula>"III"</formula>
      <formula>"IV"</formula>
    </cfRule>
  </conditionalFormatting>
  <conditionalFormatting sqref="AB15:AD15">
    <cfRule type="cellIs" dxfId="2808" priority="49" stopIfTrue="1" operator="equal">
      <formula>"I"</formula>
    </cfRule>
    <cfRule type="cellIs" dxfId="2807" priority="50" stopIfTrue="1" operator="equal">
      <formula>"II"</formula>
    </cfRule>
    <cfRule type="cellIs" dxfId="2806" priority="51" stopIfTrue="1" operator="between">
      <formula>"III"</formula>
      <formula>"IV"</formula>
    </cfRule>
  </conditionalFormatting>
  <conditionalFormatting sqref="AB16:AD18">
    <cfRule type="cellIs" dxfId="2805" priority="24" stopIfTrue="1" operator="equal">
      <formula>"I"</formula>
    </cfRule>
    <cfRule type="cellIs" dxfId="2804" priority="25" stopIfTrue="1" operator="equal">
      <formula>"II"</formula>
    </cfRule>
    <cfRule type="cellIs" dxfId="2803" priority="26" stopIfTrue="1" operator="between">
      <formula>"III"</formula>
      <formula>"IV"</formula>
    </cfRule>
  </conditionalFormatting>
  <conditionalFormatting sqref="AB22:AD22">
    <cfRule type="cellIs" dxfId="2802" priority="16" stopIfTrue="1" operator="equal">
      <formula>"I"</formula>
    </cfRule>
    <cfRule type="cellIs" dxfId="2801" priority="17" stopIfTrue="1" operator="equal">
      <formula>"II"</formula>
    </cfRule>
    <cfRule type="cellIs" dxfId="2800" priority="18" stopIfTrue="1" operator="between">
      <formula>"III"</formula>
      <formula>"IV"</formula>
    </cfRule>
  </conditionalFormatting>
  <conditionalFormatting sqref="AB25:AE28 AB29:AF32 AB33:AE34 AB35:AF35 AB36:AE43 AB44:AF47 AB48:AE49 AB50:AF50 AB51:AE61 AB62:AF63 AB64:AE64 AB65:AF65 AB66:AE74 AB75:AF76 AB77:AE77 AB78:AF78 AB79:AE89 AF89 AB90:AF91 AB92:AE92 AB93:AF93 AB94:AE103 AF103:AF104 AE104:AE105 AB104:AD158 AE106:AF106 AE107:AE116 AF116 AE117:AF118 AE119 AE120:AF120 AE121:AE130 AF130 AE131:AF132 AE133 AE134:AF134 AE135:AE144 AF144 AE145:AF146 AE147 AE148:AF148 AE149:AE158 AF158 AB159:AF231 AB232:AE233 AE234:AF234 AB234:AD259 AE235:AE245 AE246:AF247 AE248 AE249:AF249 AE250:AE259 AF259 AB260:AF260 AE261:AF499 AB261:AD514 AE500:AE501 AE502:AF502 AE503:AE513 AE514:AF514 AB515:AF600 AB601:AE602 AB603:AF603 AB604:AE611 AB612:AF613 AB614:AE614 AB615:AF674 AB675:AE676 AB677:AF677 AB678:AE681 AB682:AF682 AB683:AE685 AB686:AF687 AB688:AE688 AB689:AF749">
    <cfRule type="cellIs" dxfId="2799" priority="146" stopIfTrue="1" operator="equal">
      <formula>"I"</formula>
    </cfRule>
    <cfRule type="cellIs" dxfId="2798" priority="147" stopIfTrue="1" operator="equal">
      <formula>"II"</formula>
    </cfRule>
    <cfRule type="cellIs" dxfId="2797" priority="148" stopIfTrue="1" operator="between">
      <formula>"III"</formula>
      <formula>"IV"</formula>
    </cfRule>
  </conditionalFormatting>
  <conditionalFormatting sqref="AD10:AD14">
    <cfRule type="containsText" dxfId="2796" priority="29" stopIfTrue="1" operator="containsText" text="No aceptable o aceptable con control específico">
      <formula>NOT(ISERROR(SEARCH("No aceptable o aceptable con control específico",AD10)))</formula>
    </cfRule>
    <cfRule type="cellIs" dxfId="2795" priority="32" stopIfTrue="1" operator="equal">
      <formula>"Aceptable"</formula>
    </cfRule>
  </conditionalFormatting>
  <conditionalFormatting sqref="AD10:AD15">
    <cfRule type="containsText" dxfId="2794" priority="30" stopIfTrue="1" operator="containsText" text="No aceptable">
      <formula>NOT(ISERROR(SEARCH("No aceptable",AD10)))</formula>
    </cfRule>
    <cfRule type="containsText" dxfId="2793" priority="31" stopIfTrue="1" operator="containsText" text="No Aceptable o aceptable con control específico">
      <formula>NOT(ISERROR(SEARCH("No Aceptable o aceptable con control específico",AD10)))</formula>
    </cfRule>
  </conditionalFormatting>
  <conditionalFormatting sqref="AD13:AD14">
    <cfRule type="cellIs" dxfId="2792" priority="33" stopIfTrue="1" operator="equal">
      <formula>"No aceptable"</formula>
    </cfRule>
  </conditionalFormatting>
  <conditionalFormatting sqref="AD14">
    <cfRule type="containsText" dxfId="2791" priority="27" stopIfTrue="1" operator="containsText" text="No aceptable">
      <formula>NOT(ISERROR(SEARCH("No aceptable",AD14)))</formula>
    </cfRule>
    <cfRule type="containsText" dxfId="2790" priority="28" stopIfTrue="1" operator="containsText" text="No Aceptable o aceptable con control específico">
      <formula>NOT(ISERROR(SEARCH("No Aceptable o aceptable con control específico",AD14)))</formula>
    </cfRule>
  </conditionalFormatting>
  <conditionalFormatting sqref="AD15">
    <cfRule type="containsText" dxfId="2789" priority="44" stopIfTrue="1" operator="containsText" text="No aceptable o aceptable con control específico">
      <formula>NOT(ISERROR(SEARCH("No aceptable o aceptable con control específico",AD15)))</formula>
    </cfRule>
    <cfRule type="containsText" dxfId="2788" priority="45" stopIfTrue="1" operator="containsText" text="No aceptable">
      <formula>NOT(ISERROR(SEARCH("No aceptable",AD15)))</formula>
    </cfRule>
    <cfRule type="containsText" dxfId="2787" priority="46" stopIfTrue="1" operator="containsText" text="No Aceptable o aceptable con control específico">
      <formula>NOT(ISERROR(SEARCH("No Aceptable o aceptable con control específico",AD15)))</formula>
    </cfRule>
    <cfRule type="cellIs" dxfId="2786" priority="47" stopIfTrue="1" operator="equal">
      <formula>"Aceptable"</formula>
    </cfRule>
    <cfRule type="cellIs" dxfId="2785" priority="48" stopIfTrue="1" operator="equal">
      <formula>"No aceptable"</formula>
    </cfRule>
  </conditionalFormatting>
  <conditionalFormatting sqref="AD16:AD24">
    <cfRule type="cellIs" dxfId="2784" priority="14" stopIfTrue="1" operator="equal">
      <formula>"Aceptable"</formula>
    </cfRule>
    <cfRule type="cellIs" dxfId="2783" priority="15" stopIfTrue="1" operator="equal">
      <formula>"No aceptable"</formula>
    </cfRule>
  </conditionalFormatting>
  <conditionalFormatting sqref="AD16:AD749">
    <cfRule type="containsText" dxfId="2782" priority="11" stopIfTrue="1" operator="containsText" text="No aceptable o aceptable con control específico">
      <formula>NOT(ISERROR(SEARCH("No aceptable o aceptable con control específico",AD16)))</formula>
    </cfRule>
    <cfRule type="containsText" dxfId="2781" priority="12" stopIfTrue="1" operator="containsText" text="No aceptable">
      <formula>NOT(ISERROR(SEARCH("No aceptable",AD16)))</formula>
    </cfRule>
    <cfRule type="containsText" dxfId="2780" priority="13" stopIfTrue="1" operator="containsText" text="No Aceptable o aceptable con control específico">
      <formula>NOT(ISERROR(SEARCH("No Aceptable o aceptable con control específico",AD16)))</formula>
    </cfRule>
  </conditionalFormatting>
  <conditionalFormatting sqref="AD10:AE12">
    <cfRule type="cellIs" dxfId="2779" priority="81" stopIfTrue="1" operator="equal">
      <formula>"No aceptable"</formula>
    </cfRule>
  </conditionalFormatting>
  <conditionalFormatting sqref="AD25:AE28 AD29:AF32 AD33:AE34 AD35:AF35 AD36:AE43 AD44:AF47 AD48:AE49 AD50:AF50 AD51:AE61 AD62:AF63 AD64:AE64 AD65:AF65 AD66:AE74 AD75:AF76 AD77:AE77 AD78:AF78 AD79:AE89 AD90:AF91 AD92:AE92 AD93:AF93 AD94:AE103 AD104:AD158 AD159:AF231 AD232:AE233 AD234:AF234 AD235:AE246 AD247:AD259 AD260:AF260 AD261:AD514 AD515:AF600 AD601:AE602 AD603:AF603 AD604:AE611 AD612:AF613 AD614:AE614 AD615:AF674 AD675:AE676 AD677:AF677 AD678:AE681 AD682:AF682 AD683:AE685 AD686:AF687 AD688:AE688 AD689:AF749 AF89 AF103:AF104 AE104:AE105 AE106:AF106 AE107:AE116 AF116 AE117:AF118 AE119 AE120:AF120 AE121:AE130 AF130 AE131:AF132 AE133 AE134:AF134 AE135:AE144 AF144 AE145:AF146 AE147 AE148:AF148 AE149:AE158 AF158 AF246:AF247 AE247:AE248 AE249:AF249 AE250:AE259 AF259 AE261:AF499 AE500:AE501 AE502:AF502 AE503:AE513 AE514:AF514">
    <cfRule type="cellIs" dxfId="2778" priority="144" stopIfTrue="1" operator="equal">
      <formula>"Aceptable"</formula>
    </cfRule>
  </conditionalFormatting>
  <conditionalFormatting sqref="AD25:AE28 AD29:AF32 AD33:AE34 AD35:AF35 AD36:AE43 AD44:AF47 AD48:AE49 AD50:AF50 AD51:AE61 AD62:AF63 AD64:AE64 AD65:AF65 AD66:AE74 AD75:AF76 AD77:AE77 AD78:AF78 AD79:AE89 AF89 AD90:AF91 AD92:AE92 AD93:AF93 AD94:AE103 AF103:AF104 AE104:AE105 AD104:AD158 AE106:AF106 AE107:AE116 AF116 AE117:AF118 AE119 AE120:AF120 AE121:AE130 AF130 AE131:AF132 AE133 AE134:AF134 AE135:AE144 AF144 AE145:AF146 AE147 AE148:AF148 AE149:AE158 AF158 AD159:AF231 AD232:AE233 AD234:AF234 AD235:AE246 AF246:AF247 AE247:AE248 AD247:AD259 AE249:AF249 AE250:AE259 AF259 AD260:AF260 AE261:AF499 AD261:AD514 AE500:AE501 AE502:AF502 AE503:AE513 AE514:AF514 AD515:AF600 AD601:AE602 AD603:AF603 AD604:AE611 AD612:AF613 AD614:AE614 AD615:AF674 AD675:AE676 AD677:AF677 AD678:AE681 AD682:AF682 AD683:AE685 AD686:AF687 AD688:AE688 AD689:AF749">
    <cfRule type="cellIs" dxfId="2777" priority="145" stopIfTrue="1" operator="equal">
      <formula>"No aceptable"</formula>
    </cfRule>
  </conditionalFormatting>
  <conditionalFormatting sqref="AE10:AE11">
    <cfRule type="cellIs" dxfId="2776" priority="84" stopIfTrue="1" operator="equal">
      <formula>"I"</formula>
    </cfRule>
    <cfRule type="cellIs" dxfId="2775" priority="85" stopIfTrue="1" operator="equal">
      <formula>"II"</formula>
    </cfRule>
    <cfRule type="cellIs" dxfId="2774" priority="86" stopIfTrue="1" operator="between">
      <formula>"III"</formula>
      <formula>"IV"</formula>
    </cfRule>
  </conditionalFormatting>
  <conditionalFormatting sqref="AE10:AE12">
    <cfRule type="cellIs" dxfId="2773" priority="80" stopIfTrue="1" operator="equal">
      <formula>"Aceptable"</formula>
    </cfRule>
  </conditionalFormatting>
  <conditionalFormatting sqref="AE17">
    <cfRule type="cellIs" dxfId="2772" priority="63" stopIfTrue="1" operator="equal">
      <formula>"Aceptable"</formula>
    </cfRule>
    <cfRule type="cellIs" dxfId="2771" priority="64" stopIfTrue="1" operator="equal">
      <formula>"No aceptable"</formula>
    </cfRule>
    <cfRule type="cellIs" dxfId="2770" priority="65" stopIfTrue="1" operator="equal">
      <formula>"I"</formula>
    </cfRule>
    <cfRule type="cellIs" dxfId="2769" priority="66" stopIfTrue="1" operator="equal">
      <formula>"II"</formula>
    </cfRule>
    <cfRule type="cellIs" dxfId="2768" priority="67" stopIfTrue="1" operator="between">
      <formula>"III"</formula>
      <formula>"IV"</formula>
    </cfRule>
  </conditionalFormatting>
  <conditionalFormatting sqref="AE19">
    <cfRule type="cellIs" dxfId="2767" priority="70" stopIfTrue="1" operator="equal">
      <formula>"I"</formula>
    </cfRule>
    <cfRule type="cellIs" dxfId="2766" priority="71" stopIfTrue="1" operator="equal">
      <formula>"II"</formula>
    </cfRule>
    <cfRule type="cellIs" dxfId="2765" priority="72" stopIfTrue="1" operator="between">
      <formula>"III"</formula>
      <formula>"IV"</formula>
    </cfRule>
  </conditionalFormatting>
  <conditionalFormatting sqref="AE19:AE24">
    <cfRule type="cellIs" dxfId="2764" priority="1" stopIfTrue="1" operator="equal">
      <formula>"Aceptable"</formula>
    </cfRule>
    <cfRule type="cellIs" dxfId="2763" priority="2" stopIfTrue="1" operator="equal">
      <formula>"No aceptable"</formula>
    </cfRule>
  </conditionalFormatting>
  <conditionalFormatting sqref="AE21:AE24">
    <cfRule type="cellIs" dxfId="2762" priority="3" stopIfTrue="1" operator="equal">
      <formula>"I"</formula>
    </cfRule>
    <cfRule type="cellIs" dxfId="2761" priority="4" stopIfTrue="1" operator="equal">
      <formula>"II"</formula>
    </cfRule>
    <cfRule type="cellIs" dxfId="2760" priority="5" stopIfTrue="1" operator="between">
      <formula>"III"</formula>
      <formula>"IV"</formula>
    </cfRule>
  </conditionalFormatting>
  <dataValidations count="4">
    <dataValidation allowBlank="1" sqref="AA10:AA24"/>
    <dataValidation type="list" allowBlank="1" showInputMessage="1" showErrorMessage="1" prompt="10 = Muy Alto_x000a_6 = Alto_x000a_2 = Medio_x000a_0 = Bajo" sqref="U10:U24">
      <formula1>"10, 6, 2, 0, "</formula1>
    </dataValidation>
    <dataValidation type="list" allowBlank="1" showInputMessage="1" prompt="4 = Continua_x000a_3 = Frecuente_x000a_2 = Ocasional_x000a_1 = Esporádica" sqref="V10:V24">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0:Z24">
      <formula1>"100,60,25,10"</formula1>
    </dataValidation>
  </dataValidations>
  <pageMargins left="0.7" right="0.7" top="0.75" bottom="0.75" header="0.3" footer="0.3"/>
  <pageSetup paperSize="9" scale="3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BL28"/>
  <sheetViews>
    <sheetView view="pageBreakPreview" topLeftCell="H23" zoomScale="60" zoomScaleNormal="70" workbookViewId="0">
      <selection activeCell="O25" sqref="O25"/>
    </sheetView>
  </sheetViews>
  <sheetFormatPr baseColWidth="10" defaultColWidth="8" defaultRowHeight="49.5" customHeight="1" x14ac:dyDescent="0.25"/>
  <cols>
    <col min="1" max="35" width="8" style="22"/>
    <col min="36" max="36" width="10.6328125" style="22" customWidth="1"/>
    <col min="37" max="37" width="13.453125" style="22" customWidth="1"/>
    <col min="38" max="16384" width="8" style="22"/>
  </cols>
  <sheetData>
    <row r="1" spans="2:64" ht="41.2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6" t="s">
        <v>77</v>
      </c>
      <c r="AK1" s="383"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1.5"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83">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29.2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49.5"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2:64" s="1" customFormat="1" ht="49.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49.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49.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79.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49.5" customHeight="1" x14ac:dyDescent="0.35">
      <c r="B9" s="269" t="s">
        <v>156</v>
      </c>
      <c r="C9" s="269" t="s">
        <v>708</v>
      </c>
      <c r="D9" s="269" t="s">
        <v>709</v>
      </c>
      <c r="E9" s="276" t="s">
        <v>117</v>
      </c>
      <c r="F9" s="276" t="s">
        <v>118</v>
      </c>
      <c r="G9" s="24" t="s">
        <v>42</v>
      </c>
      <c r="H9" s="243" t="s">
        <v>36</v>
      </c>
      <c r="I9" s="90" t="s">
        <v>46</v>
      </c>
      <c r="J9" s="91" t="s">
        <v>269</v>
      </c>
      <c r="K9" s="91" t="s">
        <v>270</v>
      </c>
      <c r="L9" s="106">
        <v>5</v>
      </c>
      <c r="M9" s="94">
        <v>0</v>
      </c>
      <c r="N9" s="106">
        <v>0</v>
      </c>
      <c r="O9" s="106">
        <f t="shared" ref="O9:O24" si="0">SUM(L9:N9)</f>
        <v>5</v>
      </c>
      <c r="P9" s="91" t="s">
        <v>271</v>
      </c>
      <c r="Q9" s="94">
        <v>8</v>
      </c>
      <c r="R9" s="91" t="s">
        <v>499</v>
      </c>
      <c r="S9" s="91" t="s">
        <v>273</v>
      </c>
      <c r="T9" s="91" t="s">
        <v>272</v>
      </c>
      <c r="U9" s="95">
        <v>2</v>
      </c>
      <c r="V9" s="95">
        <v>4</v>
      </c>
      <c r="W9" s="95">
        <f t="shared" ref="W9:W24" si="1">V9*U9</f>
        <v>8</v>
      </c>
      <c r="X9" s="96" t="str">
        <f t="shared" ref="X9:X24" si="2">+IF(AND(U9*V9&gt;=24,U9*V9&lt;=40),"MA",IF(AND(U9*V9&gt;=10,U9*V9&lt;=20),"A",IF(AND(U9*V9&gt;=6,U9*V9&lt;=8),"M",IF(AND(U9*V9&gt;=0,U9*V9&lt;=4),"B",""))))</f>
        <v>M</v>
      </c>
      <c r="Y9" s="97" t="str">
        <f t="shared" ref="Y9:Y24"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 t="shared" ref="AA9:AA24" si="4">W9*Z9</f>
        <v>80</v>
      </c>
      <c r="AB9" s="98" t="str">
        <f t="shared" ref="AB9:AB24" si="5">+IF(AND(U9*V9*Z9&gt;=600,U9*V9*Z9&lt;=4000),"I",IF(AND(U9*V9*Z9&gt;=150,U9*V9*Z9&lt;=500),"II",IF(AND(U9*V9*Z9&gt;=40,U9*V9*Z9&lt;=120),"III",IF(AND(U9*V9*Z9&gt;=0,U9*V9*Z9&lt;=20),"IV",""))))</f>
        <v>III</v>
      </c>
      <c r="AC9" s="97" t="str">
        <f t="shared" ref="AC9:AC24"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 t="shared" ref="AD9:AD24" si="7">+IF(AB9="I","No aceptable",IF(AB9="II","No aceptable o aceptable con control específico",IF(AB9="III","Aceptable",IF(AB9="IV","Aceptable",""))))</f>
        <v>Aceptable</v>
      </c>
      <c r="AE9" s="97" t="s">
        <v>55</v>
      </c>
      <c r="AF9" s="94" t="s">
        <v>34</v>
      </c>
      <c r="AG9" s="94" t="s">
        <v>34</v>
      </c>
      <c r="AH9" s="94" t="s">
        <v>278</v>
      </c>
      <c r="AI9" s="90" t="s">
        <v>274</v>
      </c>
      <c r="AJ9" s="94" t="s">
        <v>34</v>
      </c>
      <c r="AK9" s="100" t="s">
        <v>575</v>
      </c>
    </row>
    <row r="10" spans="2:64" s="1" customFormat="1" ht="49.5" customHeight="1" x14ac:dyDescent="0.35">
      <c r="B10" s="269"/>
      <c r="C10" s="269"/>
      <c r="D10" s="269"/>
      <c r="E10" s="276"/>
      <c r="F10" s="276"/>
      <c r="G10" s="24" t="s">
        <v>42</v>
      </c>
      <c r="H10" s="244"/>
      <c r="I10" s="90" t="s">
        <v>527</v>
      </c>
      <c r="J10" s="91" t="s">
        <v>528</v>
      </c>
      <c r="K10" s="101" t="s">
        <v>288</v>
      </c>
      <c r="L10" s="106">
        <v>5</v>
      </c>
      <c r="M10" s="94">
        <v>0</v>
      </c>
      <c r="N10" s="106">
        <v>0</v>
      </c>
      <c r="O10" s="106">
        <f t="shared" ref="O10" si="8">SUM(L10:N10)</f>
        <v>5</v>
      </c>
      <c r="P10" s="101" t="s">
        <v>289</v>
      </c>
      <c r="Q10" s="94">
        <v>8</v>
      </c>
      <c r="R10" s="101" t="s">
        <v>89</v>
      </c>
      <c r="S10" s="101" t="s">
        <v>290</v>
      </c>
      <c r="T10" s="101" t="s">
        <v>529</v>
      </c>
      <c r="U10" s="95">
        <v>2</v>
      </c>
      <c r="V10" s="95">
        <v>2</v>
      </c>
      <c r="W10" s="95">
        <f t="shared" si="1"/>
        <v>4</v>
      </c>
      <c r="X10" s="95" t="str">
        <f t="shared" si="2"/>
        <v>B</v>
      </c>
      <c r="Y10" s="97" t="str">
        <f t="shared" si="3"/>
        <v>Situación mejorable con exposición ocasional o esporádica, o situación sin anomalía destacable con cualquier nivel de exposición. No es esperable que se materialice el riesgo, aunque puede ser concebible.</v>
      </c>
      <c r="Z10" s="95">
        <v>25</v>
      </c>
      <c r="AA10" s="95">
        <f t="shared" si="4"/>
        <v>100</v>
      </c>
      <c r="AB10" s="98" t="str">
        <f t="shared" si="5"/>
        <v>III</v>
      </c>
      <c r="AC10" s="97" t="str">
        <f t="shared" si="6"/>
        <v>Mejorar si es posible. Sería conveniente justificar la intervención y su rentabilidad.</v>
      </c>
      <c r="AD10" s="90" t="str">
        <f t="shared" si="7"/>
        <v>Aceptable</v>
      </c>
      <c r="AE10" s="97" t="s">
        <v>292</v>
      </c>
      <c r="AF10" s="90" t="s">
        <v>34</v>
      </c>
      <c r="AG10" s="90" t="s">
        <v>34</v>
      </c>
      <c r="AH10" s="90" t="s">
        <v>34</v>
      </c>
      <c r="AI10" s="90" t="s">
        <v>293</v>
      </c>
      <c r="AJ10" s="94" t="s">
        <v>34</v>
      </c>
      <c r="AK10" s="60" t="s">
        <v>35</v>
      </c>
    </row>
    <row r="11" spans="2:64" s="1" customFormat="1" ht="49.5" customHeight="1" x14ac:dyDescent="0.35">
      <c r="B11" s="269"/>
      <c r="C11" s="269"/>
      <c r="D11" s="269"/>
      <c r="E11" s="276"/>
      <c r="F11" s="276"/>
      <c r="G11" s="24" t="s">
        <v>42</v>
      </c>
      <c r="H11" s="245"/>
      <c r="I11" s="90" t="s">
        <v>107</v>
      </c>
      <c r="J11" s="91" t="s">
        <v>275</v>
      </c>
      <c r="K11" s="101" t="s">
        <v>276</v>
      </c>
      <c r="L11" s="106">
        <v>5</v>
      </c>
      <c r="M11" s="94">
        <v>0</v>
      </c>
      <c r="N11" s="106">
        <v>0</v>
      </c>
      <c r="O11" s="106">
        <f t="shared" ref="O11" si="9">SUM(L11:N11)</f>
        <v>5</v>
      </c>
      <c r="P11" s="91" t="s">
        <v>271</v>
      </c>
      <c r="Q11" s="94">
        <v>8</v>
      </c>
      <c r="R11" s="101" t="s">
        <v>500</v>
      </c>
      <c r="S11" s="101" t="s">
        <v>273</v>
      </c>
      <c r="T11" s="101" t="s">
        <v>272</v>
      </c>
      <c r="U11" s="95">
        <v>2</v>
      </c>
      <c r="V11" s="95">
        <v>4</v>
      </c>
      <c r="W11" s="95">
        <f t="shared" ref="W11" si="10">V11*U11</f>
        <v>8</v>
      </c>
      <c r="X11" s="96" t="str">
        <f t="shared" ref="X11" si="11">+IF(AND(U11*V11&gt;=24,U11*V11&lt;=40),"MA",IF(AND(U11*V11&gt;=10,U11*V11&lt;=20),"A",IF(AND(U11*V11&gt;=6,U11*V11&lt;=8),"M",IF(AND(U11*V11&gt;=0,U11*V11&lt;=4),"B",""))))</f>
        <v>M</v>
      </c>
      <c r="Y11" s="97" t="str">
        <f t="shared" ref="Y11" si="1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95">
        <v>10</v>
      </c>
      <c r="AA11" s="95">
        <f t="shared" ref="AA11" si="13">W11*Z11</f>
        <v>80</v>
      </c>
      <c r="AB11" s="98" t="str">
        <f t="shared" ref="AB11" si="14">+IF(AND(U11*V11*Z11&gt;=600,U11*V11*Z11&lt;=4000),"I",IF(AND(U11*V11*Z11&gt;=150,U11*V11*Z11&lt;=500),"II",IF(AND(U11*V11*Z11&gt;=40,U11*V11*Z11&lt;=120),"III",IF(AND(U11*V11*Z11&gt;=0,U11*V11*Z11&lt;=20),"IV",""))))</f>
        <v>III</v>
      </c>
      <c r="AC11" s="97" t="str">
        <f t="shared" ref="AC11" si="1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 t="shared" ref="AD11" si="16">+IF(AB11="I","No aceptable",IF(AB11="II","No aceptable o aceptable con control específico",IF(AB11="III","Aceptable",IF(AB11="IV","Aceptable",""))))</f>
        <v>Aceptable</v>
      </c>
      <c r="AE11" s="116" t="s">
        <v>108</v>
      </c>
      <c r="AF11" s="117" t="s">
        <v>34</v>
      </c>
      <c r="AG11" s="117" t="s">
        <v>34</v>
      </c>
      <c r="AH11" s="117" t="s">
        <v>279</v>
      </c>
      <c r="AI11" s="115" t="s">
        <v>274</v>
      </c>
      <c r="AJ11" s="94" t="s">
        <v>34</v>
      </c>
      <c r="AK11" s="60" t="s">
        <v>35</v>
      </c>
    </row>
    <row r="12" spans="2:64" s="1" customFormat="1" ht="49.5" customHeight="1" x14ac:dyDescent="0.35">
      <c r="B12" s="269"/>
      <c r="C12" s="269"/>
      <c r="D12" s="269"/>
      <c r="E12" s="276"/>
      <c r="F12" s="276"/>
      <c r="G12" s="24" t="s">
        <v>42</v>
      </c>
      <c r="H12" s="243" t="s">
        <v>44</v>
      </c>
      <c r="I12" s="90" t="s">
        <v>59</v>
      </c>
      <c r="J12" s="118" t="s">
        <v>261</v>
      </c>
      <c r="K12" s="90" t="s">
        <v>250</v>
      </c>
      <c r="L12" s="106">
        <v>5</v>
      </c>
      <c r="M12" s="94">
        <v>0</v>
      </c>
      <c r="N12" s="106">
        <v>0</v>
      </c>
      <c r="O12" s="106">
        <f t="shared" si="0"/>
        <v>5</v>
      </c>
      <c r="P12" s="90" t="s">
        <v>259</v>
      </c>
      <c r="Q12" s="90">
        <v>8</v>
      </c>
      <c r="R12" s="90" t="s">
        <v>251</v>
      </c>
      <c r="S12" s="90" t="s">
        <v>252</v>
      </c>
      <c r="T12" s="90" t="s">
        <v>354</v>
      </c>
      <c r="U12" s="95">
        <v>2</v>
      </c>
      <c r="V12" s="95">
        <v>4</v>
      </c>
      <c r="W12" s="95">
        <f t="shared" si="1"/>
        <v>8</v>
      </c>
      <c r="X12" s="96" t="str">
        <f t="shared" si="2"/>
        <v>M</v>
      </c>
      <c r="Y12" s="97" t="str">
        <f t="shared" si="3"/>
        <v>Situación deficiente con exposición esporádica, o bien situación mejorable con exposición continuada o frecuente. Es posible que suceda el daño alguna vez.</v>
      </c>
      <c r="Z12" s="95">
        <v>10</v>
      </c>
      <c r="AA12" s="95">
        <f t="shared" si="4"/>
        <v>80</v>
      </c>
      <c r="AB12" s="98" t="str">
        <f t="shared" si="5"/>
        <v>III</v>
      </c>
      <c r="AC12" s="97" t="str">
        <f t="shared" si="6"/>
        <v>Mejorar si es posible. Sería conveniente justificar la intervención y su rentabilidad.</v>
      </c>
      <c r="AD12" s="90" t="str">
        <f t="shared" si="7"/>
        <v>Aceptable</v>
      </c>
      <c r="AE12" s="262" t="s">
        <v>565</v>
      </c>
      <c r="AF12" s="90" t="s">
        <v>34</v>
      </c>
      <c r="AG12" s="90" t="s">
        <v>34</v>
      </c>
      <c r="AH12" s="90" t="s">
        <v>34</v>
      </c>
      <c r="AI12" s="99" t="s">
        <v>260</v>
      </c>
      <c r="AJ12" s="90" t="s">
        <v>34</v>
      </c>
      <c r="AK12" s="60" t="s">
        <v>35</v>
      </c>
    </row>
    <row r="13" spans="2:64" s="1" customFormat="1" ht="49.5" customHeight="1" x14ac:dyDescent="0.35">
      <c r="B13" s="269"/>
      <c r="C13" s="269"/>
      <c r="D13" s="269"/>
      <c r="E13" s="276"/>
      <c r="F13" s="276"/>
      <c r="G13" s="24" t="s">
        <v>42</v>
      </c>
      <c r="H13" s="244"/>
      <c r="I13" s="90" t="s">
        <v>550</v>
      </c>
      <c r="J13" s="90" t="s">
        <v>519</v>
      </c>
      <c r="K13" s="90" t="s">
        <v>520</v>
      </c>
      <c r="L13" s="106">
        <v>5</v>
      </c>
      <c r="M13" s="94">
        <v>0</v>
      </c>
      <c r="N13" s="106">
        <v>0</v>
      </c>
      <c r="O13" s="106">
        <f t="shared" ref="O13" si="17">SUM(L13:N13)</f>
        <v>5</v>
      </c>
      <c r="P13" s="90" t="s">
        <v>521</v>
      </c>
      <c r="Q13" s="94">
        <v>8</v>
      </c>
      <c r="R13" s="90" t="s">
        <v>549</v>
      </c>
      <c r="S13" s="90" t="s">
        <v>551</v>
      </c>
      <c r="T13" s="90" t="s">
        <v>525</v>
      </c>
      <c r="U13" s="95">
        <v>2</v>
      </c>
      <c r="V13" s="95">
        <v>4</v>
      </c>
      <c r="W13" s="95">
        <f t="shared" si="1"/>
        <v>8</v>
      </c>
      <c r="X13" s="96" t="str">
        <f t="shared" si="2"/>
        <v>M</v>
      </c>
      <c r="Y13" s="97" t="str">
        <f t="shared" si="3"/>
        <v>Situación deficiente con exposición esporádica, o bien situación mejorable con exposición continuada o frecuente. Es posible que suceda el daño alguna vez.</v>
      </c>
      <c r="Z13" s="95">
        <v>10</v>
      </c>
      <c r="AA13" s="95">
        <f t="shared" si="4"/>
        <v>80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552</v>
      </c>
      <c r="AJ13" s="90" t="s">
        <v>34</v>
      </c>
      <c r="AK13" s="100" t="s">
        <v>511</v>
      </c>
    </row>
    <row r="14" spans="2:64" s="1" customFormat="1" ht="49.5" customHeight="1" x14ac:dyDescent="0.35">
      <c r="B14" s="269"/>
      <c r="C14" s="269"/>
      <c r="D14" s="269"/>
      <c r="E14" s="276"/>
      <c r="F14" s="276"/>
      <c r="G14" s="24" t="s">
        <v>42</v>
      </c>
      <c r="H14" s="244"/>
      <c r="I14" s="90" t="s">
        <v>505</v>
      </c>
      <c r="J14" s="90" t="s">
        <v>506</v>
      </c>
      <c r="K14" s="90" t="s">
        <v>507</v>
      </c>
      <c r="L14" s="106">
        <v>5</v>
      </c>
      <c r="M14" s="94">
        <v>0</v>
      </c>
      <c r="N14" s="106">
        <v>0</v>
      </c>
      <c r="O14" s="106">
        <f t="shared" ref="O14" si="18">SUM(L14:N14)</f>
        <v>5</v>
      </c>
      <c r="P14" s="90" t="s">
        <v>508</v>
      </c>
      <c r="Q14" s="94">
        <v>8</v>
      </c>
      <c r="R14" s="90" t="s">
        <v>254</v>
      </c>
      <c r="S14" s="90" t="s">
        <v>509</v>
      </c>
      <c r="T14" s="90" t="s">
        <v>510</v>
      </c>
      <c r="U14" s="95">
        <v>2</v>
      </c>
      <c r="V14" s="95">
        <v>3</v>
      </c>
      <c r="W14" s="95">
        <f t="shared" ref="W14:W15" si="19">V14*U14</f>
        <v>6</v>
      </c>
      <c r="X14" s="96" t="str">
        <f t="shared" ref="X14:X15" si="20">+IF(AND(U14*V14&gt;=24,U14*V14&lt;=40),"MA",IF(AND(U14*V14&gt;=10,U14*V14&lt;=20),"A",IF(AND(U14*V14&gt;=6,U14*V14&lt;=8),"M",IF(AND(U14*V14&gt;=0,U14*V14&lt;=4),"B",""))))</f>
        <v>M</v>
      </c>
      <c r="Y14" s="97" t="str">
        <f t="shared" ref="Y14:Y15" si="21">+IF(X14="MA","Situación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95">
        <v>10</v>
      </c>
      <c r="AA14" s="95">
        <f t="shared" ref="AA14:AA15" si="22">W14*Z14</f>
        <v>60</v>
      </c>
      <c r="AB14" s="98" t="str">
        <f t="shared" ref="AB14:AB15" si="23">+IF(AND(U14*V14*Z14&gt;=600,U14*V14*Z14&lt;=4000),"I",IF(AND(U14*V14*Z14&gt;=150,U14*V14*Z14&lt;=500),"II",IF(AND(U14*V14*Z14&gt;=40,U14*V14*Z14&lt;=120),"III",IF(AND(U14*V14*Z14&gt;=0,U14*V14*Z14&lt;=20),"IV",""))))</f>
        <v>III</v>
      </c>
      <c r="AC14" s="97" t="str">
        <f t="shared" ref="AC14:AC15" si="24">+IF(AB14="I","Situación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90" t="str">
        <f t="shared" ref="AD14:AD15" si="25">+IF(AB14="I","No aceptable",IF(AB14="II","No aceptable o aceptable con control específico",IF(AB14="III","Aceptable",IF(AB14="IV","Aceptable",""))))</f>
        <v>Aceptable</v>
      </c>
      <c r="AE14" s="263"/>
      <c r="AF14" s="90" t="s">
        <v>34</v>
      </c>
      <c r="AG14" s="90" t="s">
        <v>34</v>
      </c>
      <c r="AH14" s="90" t="s">
        <v>34</v>
      </c>
      <c r="AI14" s="90" t="s">
        <v>257</v>
      </c>
      <c r="AJ14" s="90" t="s">
        <v>34</v>
      </c>
      <c r="AK14" s="60" t="s">
        <v>511</v>
      </c>
    </row>
    <row r="15" spans="2:64" s="1" customFormat="1" ht="49.5" customHeight="1" x14ac:dyDescent="0.35">
      <c r="B15" s="269"/>
      <c r="C15" s="269"/>
      <c r="D15" s="269"/>
      <c r="E15" s="276"/>
      <c r="F15" s="276"/>
      <c r="G15" s="24" t="s">
        <v>42</v>
      </c>
      <c r="H15" s="245"/>
      <c r="I15" s="94" t="s">
        <v>61</v>
      </c>
      <c r="J15" s="90" t="s">
        <v>262</v>
      </c>
      <c r="K15" s="90" t="s">
        <v>250</v>
      </c>
      <c r="L15" s="105">
        <v>5</v>
      </c>
      <c r="M15" s="94">
        <v>0</v>
      </c>
      <c r="N15" s="106">
        <v>0</v>
      </c>
      <c r="O15" s="106">
        <f t="shared" si="0"/>
        <v>5</v>
      </c>
      <c r="P15" s="90" t="s">
        <v>259</v>
      </c>
      <c r="Q15" s="94">
        <v>8</v>
      </c>
      <c r="R15" s="90" t="s">
        <v>549</v>
      </c>
      <c r="S15" s="90" t="s">
        <v>252</v>
      </c>
      <c r="T15" s="90" t="s">
        <v>354</v>
      </c>
      <c r="U15" s="95">
        <v>2</v>
      </c>
      <c r="V15" s="95">
        <v>4</v>
      </c>
      <c r="W15" s="95">
        <f t="shared" si="19"/>
        <v>8</v>
      </c>
      <c r="X15" s="96" t="str">
        <f t="shared" si="20"/>
        <v>M</v>
      </c>
      <c r="Y15" s="97" t="str">
        <f t="shared" si="21"/>
        <v>Situación deficiente con exposición esporádica, o bien situación mejorable con exposición continuada o frecuente. Es posible que suceda el daño alguna vez.</v>
      </c>
      <c r="Z15" s="95">
        <v>10</v>
      </c>
      <c r="AA15" s="95">
        <f t="shared" si="22"/>
        <v>80</v>
      </c>
      <c r="AB15" s="98" t="str">
        <f t="shared" si="23"/>
        <v>III</v>
      </c>
      <c r="AC15" s="97" t="str">
        <f t="shared" si="24"/>
        <v>Mejorar si es posible. Sería conveniente justificar la intervención y su rentabilidad.</v>
      </c>
      <c r="AD15" s="90" t="str">
        <f t="shared" si="25"/>
        <v>Aceptable</v>
      </c>
      <c r="AE15" s="264"/>
      <c r="AF15" s="90" t="s">
        <v>34</v>
      </c>
      <c r="AG15" s="90" t="s">
        <v>34</v>
      </c>
      <c r="AH15" s="90" t="s">
        <v>34</v>
      </c>
      <c r="AI15" s="90" t="s">
        <v>552</v>
      </c>
      <c r="AJ15" s="90" t="s">
        <v>34</v>
      </c>
      <c r="AK15" s="100" t="s">
        <v>554</v>
      </c>
    </row>
    <row r="16" spans="2:64" s="1" customFormat="1" ht="49.5" customHeight="1" x14ac:dyDescent="0.35">
      <c r="B16" s="269"/>
      <c r="C16" s="269"/>
      <c r="D16" s="269"/>
      <c r="E16" s="276"/>
      <c r="F16" s="276"/>
      <c r="G16" s="24" t="s">
        <v>42</v>
      </c>
      <c r="H16" s="260" t="s">
        <v>49</v>
      </c>
      <c r="I16" s="101" t="s">
        <v>233</v>
      </c>
      <c r="J16" s="101" t="s">
        <v>234</v>
      </c>
      <c r="K16" s="101" t="s">
        <v>237</v>
      </c>
      <c r="L16" s="106">
        <v>5</v>
      </c>
      <c r="M16" s="94">
        <v>0</v>
      </c>
      <c r="N16" s="106">
        <v>0</v>
      </c>
      <c r="O16" s="106">
        <f t="shared" si="0"/>
        <v>5</v>
      </c>
      <c r="P16" s="107" t="s">
        <v>240</v>
      </c>
      <c r="Q16" s="94">
        <v>8</v>
      </c>
      <c r="R16" s="107" t="s">
        <v>242</v>
      </c>
      <c r="S16" s="107" t="s">
        <v>243</v>
      </c>
      <c r="T16" s="107" t="s">
        <v>244</v>
      </c>
      <c r="U16" s="95">
        <v>2</v>
      </c>
      <c r="V16" s="95">
        <v>4</v>
      </c>
      <c r="W16" s="95">
        <f t="shared" si="1"/>
        <v>8</v>
      </c>
      <c r="X16" s="96" t="str">
        <f t="shared" si="2"/>
        <v>M</v>
      </c>
      <c r="Y16" s="97" t="str">
        <f t="shared" si="3"/>
        <v>Situación deficiente con exposición esporádica, o bien situación mejorable con exposición continuada o frecuente. Es posible que suceda el daño alguna vez.</v>
      </c>
      <c r="Z16" s="95">
        <v>10</v>
      </c>
      <c r="AA16" s="95">
        <f t="shared" si="4"/>
        <v>80</v>
      </c>
      <c r="AB16" s="98" t="str">
        <f t="shared" si="5"/>
        <v>III</v>
      </c>
      <c r="AC16" s="97" t="str">
        <f t="shared" si="6"/>
        <v>Mejorar si es posible. Sería conveniente justificar la intervención y su rentabilidad.</v>
      </c>
      <c r="AD16" s="90" t="str">
        <f t="shared" si="7"/>
        <v>Aceptable</v>
      </c>
      <c r="AE16" s="262" t="s">
        <v>566</v>
      </c>
      <c r="AF16" s="90" t="s">
        <v>34</v>
      </c>
      <c r="AG16" s="90" t="s">
        <v>34</v>
      </c>
      <c r="AH16" s="101" t="s">
        <v>248</v>
      </c>
      <c r="AI16" s="101" t="s">
        <v>249</v>
      </c>
      <c r="AJ16" s="94" t="s">
        <v>34</v>
      </c>
      <c r="AK16" s="60" t="s">
        <v>35</v>
      </c>
    </row>
    <row r="17" spans="2:37" s="1" customFormat="1" ht="49.5" customHeight="1" x14ac:dyDescent="0.35">
      <c r="B17" s="269"/>
      <c r="C17" s="269"/>
      <c r="D17" s="269"/>
      <c r="E17" s="276"/>
      <c r="F17" s="276"/>
      <c r="G17" s="24" t="s">
        <v>42</v>
      </c>
      <c r="H17" s="260"/>
      <c r="I17" s="101" t="s">
        <v>430</v>
      </c>
      <c r="J17" s="101" t="s">
        <v>431</v>
      </c>
      <c r="K17" s="101" t="s">
        <v>432</v>
      </c>
      <c r="L17" s="106">
        <v>5</v>
      </c>
      <c r="M17" s="94">
        <v>0</v>
      </c>
      <c r="N17" s="106">
        <v>0</v>
      </c>
      <c r="O17" s="106">
        <f t="shared" ref="O17" si="26">SUM(L17:N17)</f>
        <v>5</v>
      </c>
      <c r="P17" s="107" t="s">
        <v>433</v>
      </c>
      <c r="Q17" s="94">
        <v>8</v>
      </c>
      <c r="R17" s="107" t="s">
        <v>434</v>
      </c>
      <c r="S17" s="107" t="s">
        <v>435</v>
      </c>
      <c r="T17" s="107" t="s">
        <v>436</v>
      </c>
      <c r="U17" s="95">
        <v>2</v>
      </c>
      <c r="V17" s="95">
        <v>4</v>
      </c>
      <c r="W17" s="95">
        <f t="shared" ref="W17" si="27">V17*U17</f>
        <v>8</v>
      </c>
      <c r="X17" s="96" t="str">
        <f t="shared" ref="X17" si="28">+IF(AND(U17*V17&gt;=24,U17*V17&lt;=40),"MA",IF(AND(U17*V17&gt;=10,U17*V17&lt;=20),"A",IF(AND(U17*V17&gt;=6,U17*V17&lt;=8),"M",IF(AND(U17*V17&gt;=0,U17*V17&lt;=4),"B",""))))</f>
        <v>M</v>
      </c>
      <c r="Y17" s="97" t="str">
        <f t="shared" ref="Y17" si="29">+IF(X17="MA","Situación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95">
        <v>10</v>
      </c>
      <c r="AA17" s="95">
        <f t="shared" ref="AA17" si="30">W17*Z17</f>
        <v>80</v>
      </c>
      <c r="AB17" s="98" t="str">
        <f t="shared" ref="AB17" si="31">+IF(AND(U17*V17*Z17&gt;=600,U17*V17*Z17&lt;=4000),"I",IF(AND(U17*V17*Z17&gt;=150,U17*V17*Z17&lt;=500),"II",IF(AND(U17*V17*Z17&gt;=40,U17*V17*Z17&lt;=120),"III",IF(AND(U17*V17*Z17&gt;=0,U17*V17*Z17&lt;=20),"IV",""))))</f>
        <v>III</v>
      </c>
      <c r="AC17" s="97" t="str">
        <f t="shared" ref="AC17" si="32">+IF(AB17="I","Situación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90" t="str">
        <f t="shared" ref="AD17" si="33">+IF(AB17="I","No aceptable",IF(AB17="II","No aceptable o aceptable con control específico",IF(AB17="III","Aceptable",IF(AB17="IV","Aceptable",""))))</f>
        <v>Aceptable</v>
      </c>
      <c r="AE17" s="263"/>
      <c r="AF17" s="90" t="s">
        <v>34</v>
      </c>
      <c r="AG17" s="90" t="s">
        <v>34</v>
      </c>
      <c r="AH17" s="101" t="s">
        <v>168</v>
      </c>
      <c r="AI17" s="101" t="s">
        <v>249</v>
      </c>
      <c r="AJ17" s="94" t="s">
        <v>34</v>
      </c>
      <c r="AK17" s="60" t="s">
        <v>35</v>
      </c>
    </row>
    <row r="18" spans="2:37" s="1" customFormat="1" ht="49.5" customHeight="1" x14ac:dyDescent="0.35">
      <c r="B18" s="269"/>
      <c r="C18" s="269"/>
      <c r="D18" s="269"/>
      <c r="E18" s="276"/>
      <c r="F18" s="276"/>
      <c r="G18" s="24" t="s">
        <v>42</v>
      </c>
      <c r="H18" s="260"/>
      <c r="I18" s="101" t="s">
        <v>236</v>
      </c>
      <c r="J18" s="101" t="s">
        <v>235</v>
      </c>
      <c r="K18" s="101" t="s">
        <v>238</v>
      </c>
      <c r="L18" s="106">
        <v>5</v>
      </c>
      <c r="M18" s="94">
        <v>0</v>
      </c>
      <c r="N18" s="106">
        <v>0</v>
      </c>
      <c r="O18" s="106">
        <f t="shared" si="0"/>
        <v>5</v>
      </c>
      <c r="P18" s="107" t="s">
        <v>241</v>
      </c>
      <c r="Q18" s="94">
        <v>8</v>
      </c>
      <c r="R18" s="107" t="s">
        <v>245</v>
      </c>
      <c r="S18" s="107" t="s">
        <v>246</v>
      </c>
      <c r="T18" s="107" t="s">
        <v>247</v>
      </c>
      <c r="U18" s="95">
        <v>2</v>
      </c>
      <c r="V18" s="95">
        <v>4</v>
      </c>
      <c r="W18" s="95">
        <f t="shared" si="1"/>
        <v>8</v>
      </c>
      <c r="X18" s="96" t="str">
        <f t="shared" si="2"/>
        <v>M</v>
      </c>
      <c r="Y18" s="97" t="str">
        <f t="shared" si="3"/>
        <v>Situación deficiente con exposición esporádica, o bien situación mejorable con exposición continuada o frecuente. Es posible que suceda el daño alguna vez.</v>
      </c>
      <c r="Z18" s="95">
        <v>10</v>
      </c>
      <c r="AA18" s="95">
        <f t="shared" si="4"/>
        <v>80</v>
      </c>
      <c r="AB18" s="98" t="str">
        <f t="shared" si="5"/>
        <v>III</v>
      </c>
      <c r="AC18" s="97" t="str">
        <f t="shared" si="6"/>
        <v>Mejorar si es posible. Sería conveniente justificar la intervención y su rentabilidad.</v>
      </c>
      <c r="AD18" s="90" t="str">
        <f t="shared" si="7"/>
        <v>Aceptable</v>
      </c>
      <c r="AE18" s="264"/>
      <c r="AF18" s="90" t="s">
        <v>34</v>
      </c>
      <c r="AG18" s="90" t="s">
        <v>34</v>
      </c>
      <c r="AH18" s="101" t="s">
        <v>248</v>
      </c>
      <c r="AI18" s="101" t="s">
        <v>249</v>
      </c>
      <c r="AJ18" s="94" t="s">
        <v>34</v>
      </c>
      <c r="AK18" s="60" t="s">
        <v>35</v>
      </c>
    </row>
    <row r="19" spans="2:37" s="1" customFormat="1" ht="49.5" customHeight="1" x14ac:dyDescent="0.35">
      <c r="B19" s="269"/>
      <c r="C19" s="269"/>
      <c r="D19" s="269"/>
      <c r="E19" s="276"/>
      <c r="F19" s="276"/>
      <c r="G19" s="24" t="s">
        <v>33</v>
      </c>
      <c r="H19" s="243" t="s">
        <v>45</v>
      </c>
      <c r="I19" s="101" t="s">
        <v>88</v>
      </c>
      <c r="J19" s="101" t="s">
        <v>337</v>
      </c>
      <c r="K19" s="101" t="s">
        <v>315</v>
      </c>
      <c r="L19" s="106">
        <v>5</v>
      </c>
      <c r="M19" s="94">
        <v>0</v>
      </c>
      <c r="N19" s="106">
        <v>0</v>
      </c>
      <c r="O19" s="106">
        <f t="shared" si="0"/>
        <v>5</v>
      </c>
      <c r="P19" s="101" t="s">
        <v>336</v>
      </c>
      <c r="Q19" s="94">
        <v>8</v>
      </c>
      <c r="R19" s="101" t="s">
        <v>168</v>
      </c>
      <c r="S19" s="90" t="s">
        <v>350</v>
      </c>
      <c r="T19" s="90" t="s">
        <v>356</v>
      </c>
      <c r="U19" s="109">
        <v>2</v>
      </c>
      <c r="V19" s="95">
        <v>2</v>
      </c>
      <c r="W19" s="95">
        <f t="shared" si="1"/>
        <v>4</v>
      </c>
      <c r="X19" s="96" t="str">
        <f t="shared" si="2"/>
        <v>B</v>
      </c>
      <c r="Y19" s="97" t="str">
        <f t="shared" si="3"/>
        <v>Situación mejorable con exposición ocasional o esporádica, o situación sin anomalía destacable con cualquier nivel de exposición. No es esperable que se materialice el riesgo, aunque puede ser concebible.</v>
      </c>
      <c r="Z19" s="95">
        <v>10</v>
      </c>
      <c r="AA19" s="95">
        <f t="shared" si="4"/>
        <v>40</v>
      </c>
      <c r="AB19" s="98" t="str">
        <f t="shared" si="5"/>
        <v>III</v>
      </c>
      <c r="AC19" s="97" t="str">
        <f t="shared" si="6"/>
        <v>Mejorar si es posible. Sería conveniente justificar la intervención y su rentabilidad.</v>
      </c>
      <c r="AD19" s="90" t="str">
        <f t="shared" si="7"/>
        <v>Aceptable</v>
      </c>
      <c r="AE19" s="97" t="s">
        <v>65</v>
      </c>
      <c r="AF19" s="94" t="s">
        <v>34</v>
      </c>
      <c r="AG19" s="94" t="s">
        <v>34</v>
      </c>
      <c r="AH19" s="101" t="s">
        <v>158</v>
      </c>
      <c r="AI19" s="101" t="s">
        <v>357</v>
      </c>
      <c r="AJ19" s="94" t="s">
        <v>34</v>
      </c>
      <c r="AK19" s="60" t="s">
        <v>35</v>
      </c>
    </row>
    <row r="20" spans="2:37" s="1" customFormat="1" ht="49.5" customHeight="1" x14ac:dyDescent="0.35">
      <c r="B20" s="269"/>
      <c r="C20" s="269"/>
      <c r="D20" s="269"/>
      <c r="E20" s="276"/>
      <c r="F20" s="276"/>
      <c r="G20" s="24" t="s">
        <v>33</v>
      </c>
      <c r="H20" s="244"/>
      <c r="I20" s="101" t="s">
        <v>63</v>
      </c>
      <c r="J20" s="101" t="s">
        <v>329</v>
      </c>
      <c r="K20" s="101" t="s">
        <v>315</v>
      </c>
      <c r="L20" s="106">
        <v>5</v>
      </c>
      <c r="M20" s="94">
        <v>0</v>
      </c>
      <c r="N20" s="106">
        <v>0</v>
      </c>
      <c r="O20" s="106">
        <f t="shared" si="0"/>
        <v>5</v>
      </c>
      <c r="P20" s="101" t="s">
        <v>330</v>
      </c>
      <c r="Q20" s="94">
        <v>1</v>
      </c>
      <c r="R20" s="101" t="s">
        <v>332</v>
      </c>
      <c r="S20" s="101" t="s">
        <v>532</v>
      </c>
      <c r="T20" s="90" t="s">
        <v>355</v>
      </c>
      <c r="U20" s="95">
        <v>6</v>
      </c>
      <c r="V20" s="95">
        <v>2</v>
      </c>
      <c r="W20" s="95">
        <f t="shared" si="1"/>
        <v>12</v>
      </c>
      <c r="X20" s="96" t="str">
        <f t="shared" si="2"/>
        <v>A</v>
      </c>
      <c r="Y20" s="97" t="str">
        <f t="shared" si="3"/>
        <v>Situación deficiente con exposición frecuente u ocasional, o bien situación muy deficiente con exposición ocasional o esporádica. La materialización de Riesgo es posible que suceda varias veces en la vida laboral</v>
      </c>
      <c r="Z20" s="95">
        <v>10</v>
      </c>
      <c r="AA20" s="95">
        <f t="shared" si="4"/>
        <v>120</v>
      </c>
      <c r="AB20" s="98" t="str">
        <f t="shared" si="5"/>
        <v>III</v>
      </c>
      <c r="AC20" s="97" t="str">
        <f t="shared" si="6"/>
        <v>Mejorar si es posible. Sería conveniente justificar la intervención y su rentabilidad.</v>
      </c>
      <c r="AD20" s="90" t="str">
        <f t="shared" si="7"/>
        <v>Aceptable</v>
      </c>
      <c r="AE20" s="97" t="s">
        <v>115</v>
      </c>
      <c r="AF20" s="94" t="s">
        <v>34</v>
      </c>
      <c r="AG20" s="90" t="s">
        <v>168</v>
      </c>
      <c r="AH20" s="101" t="s">
        <v>333</v>
      </c>
      <c r="AI20" s="101" t="s">
        <v>334</v>
      </c>
      <c r="AJ20" s="94" t="s">
        <v>34</v>
      </c>
      <c r="AK20" s="60" t="s">
        <v>35</v>
      </c>
    </row>
    <row r="21" spans="2:37" s="1" customFormat="1" ht="49.5" customHeight="1" x14ac:dyDescent="0.35">
      <c r="B21" s="269"/>
      <c r="C21" s="269"/>
      <c r="D21" s="269"/>
      <c r="E21" s="276"/>
      <c r="F21" s="276"/>
      <c r="G21" s="24" t="s">
        <v>42</v>
      </c>
      <c r="H21" s="244"/>
      <c r="I21" s="101" t="s">
        <v>63</v>
      </c>
      <c r="J21" s="101" t="s">
        <v>331</v>
      </c>
      <c r="K21" s="101" t="s">
        <v>64</v>
      </c>
      <c r="L21" s="106">
        <v>5</v>
      </c>
      <c r="M21" s="94">
        <v>0</v>
      </c>
      <c r="N21" s="106">
        <v>0</v>
      </c>
      <c r="O21" s="106">
        <f t="shared" si="0"/>
        <v>5</v>
      </c>
      <c r="P21" s="101" t="s">
        <v>325</v>
      </c>
      <c r="Q21" s="94">
        <v>8</v>
      </c>
      <c r="R21" s="90" t="s">
        <v>168</v>
      </c>
      <c r="S21" s="101" t="s">
        <v>326</v>
      </c>
      <c r="T21" s="90" t="s">
        <v>359</v>
      </c>
      <c r="U21" s="95">
        <v>0</v>
      </c>
      <c r="V21" s="95">
        <v>1</v>
      </c>
      <c r="W21" s="95">
        <f t="shared" si="1"/>
        <v>0</v>
      </c>
      <c r="X21" s="95" t="str">
        <f t="shared" si="2"/>
        <v>B</v>
      </c>
      <c r="Y21" s="97" t="str">
        <f t="shared" si="3"/>
        <v>Situación mejorable con exposición ocasional o esporádica, o situación sin anomalía destacable con cualquier nivel de exposición. No es esperable que se materialice el riesgo, aunque puede ser concebible.</v>
      </c>
      <c r="Z21" s="95">
        <v>10</v>
      </c>
      <c r="AA21" s="95">
        <f t="shared" si="4"/>
        <v>0</v>
      </c>
      <c r="AB21" s="98" t="str">
        <f t="shared" si="5"/>
        <v>IV</v>
      </c>
      <c r="AC21" s="97" t="str">
        <f t="shared" si="6"/>
        <v>Mantener las medidas de control existentes, pero se deberían considerar soluciones o mejoras y se deben hacer comprobaciones periódicas para asegurar que el riesgo aún es tolerable.</v>
      </c>
      <c r="AD21" s="90" t="str">
        <f t="shared" si="7"/>
        <v>Aceptable</v>
      </c>
      <c r="AE21" s="97" t="s">
        <v>65</v>
      </c>
      <c r="AF21" s="94" t="s">
        <v>34</v>
      </c>
      <c r="AG21" s="94" t="s">
        <v>34</v>
      </c>
      <c r="AH21" s="101" t="s">
        <v>327</v>
      </c>
      <c r="AI21" s="101" t="s">
        <v>328</v>
      </c>
      <c r="AJ21" s="94" t="s">
        <v>34</v>
      </c>
      <c r="AK21" s="60" t="s">
        <v>35</v>
      </c>
    </row>
    <row r="22" spans="2:37" s="1" customFormat="1" ht="49.5" customHeight="1" x14ac:dyDescent="0.35">
      <c r="B22" s="269"/>
      <c r="C22" s="269"/>
      <c r="D22" s="269"/>
      <c r="E22" s="276"/>
      <c r="F22" s="276"/>
      <c r="G22" s="24" t="s">
        <v>33</v>
      </c>
      <c r="H22" s="244"/>
      <c r="I22" s="101" t="s">
        <v>558</v>
      </c>
      <c r="J22" s="101" t="s">
        <v>324</v>
      </c>
      <c r="K22" s="101" t="s">
        <v>315</v>
      </c>
      <c r="L22" s="106">
        <v>5</v>
      </c>
      <c r="M22" s="94">
        <v>0</v>
      </c>
      <c r="N22" s="106">
        <v>0</v>
      </c>
      <c r="O22" s="106">
        <f t="shared" ref="O22" si="34">SUM(L22:N22)</f>
        <v>5</v>
      </c>
      <c r="P22" s="101" t="s">
        <v>330</v>
      </c>
      <c r="Q22" s="94">
        <v>1</v>
      </c>
      <c r="R22" s="101" t="s">
        <v>168</v>
      </c>
      <c r="S22" s="90" t="s">
        <v>351</v>
      </c>
      <c r="T22" s="101" t="s">
        <v>360</v>
      </c>
      <c r="U22" s="95">
        <v>2</v>
      </c>
      <c r="V22" s="95">
        <v>2</v>
      </c>
      <c r="W22" s="95">
        <f t="shared" si="1"/>
        <v>4</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100</v>
      </c>
      <c r="AB22" s="98" t="str">
        <f t="shared" si="5"/>
        <v>III</v>
      </c>
      <c r="AC22" s="97" t="str">
        <f t="shared" si="6"/>
        <v>Mejorar si es posible. Sería conveniente justificar la intervención y su rentabilidad.</v>
      </c>
      <c r="AD22" s="90" t="str">
        <f t="shared" si="7"/>
        <v>Aceptable</v>
      </c>
      <c r="AE22" s="97" t="s">
        <v>548</v>
      </c>
      <c r="AF22" s="90" t="s">
        <v>34</v>
      </c>
      <c r="AG22" s="90" t="s">
        <v>34</v>
      </c>
      <c r="AH22" s="101" t="s">
        <v>67</v>
      </c>
      <c r="AI22" s="101" t="s">
        <v>557</v>
      </c>
      <c r="AJ22" s="90" t="s">
        <v>34</v>
      </c>
      <c r="AK22" s="100" t="s">
        <v>559</v>
      </c>
    </row>
    <row r="23" spans="2:37" s="1" customFormat="1" ht="49.5" customHeight="1" x14ac:dyDescent="0.35">
      <c r="B23" s="269"/>
      <c r="C23" s="269"/>
      <c r="D23" s="269"/>
      <c r="E23" s="276"/>
      <c r="F23" s="276"/>
      <c r="G23" s="24" t="s">
        <v>33</v>
      </c>
      <c r="H23" s="245"/>
      <c r="I23" s="101" t="s">
        <v>207</v>
      </c>
      <c r="J23" s="101" t="s">
        <v>322</v>
      </c>
      <c r="K23" s="101" t="s">
        <v>320</v>
      </c>
      <c r="L23" s="106">
        <v>5</v>
      </c>
      <c r="M23" s="94">
        <v>0</v>
      </c>
      <c r="N23" s="106">
        <v>0</v>
      </c>
      <c r="O23" s="106">
        <f t="shared" si="0"/>
        <v>5</v>
      </c>
      <c r="P23" s="101" t="s">
        <v>321</v>
      </c>
      <c r="Q23" s="94">
        <v>2</v>
      </c>
      <c r="R23" s="90" t="s">
        <v>168</v>
      </c>
      <c r="S23" s="101" t="s">
        <v>362</v>
      </c>
      <c r="T23" s="90" t="s">
        <v>364</v>
      </c>
      <c r="U23" s="95">
        <v>2</v>
      </c>
      <c r="V23" s="95">
        <v>3</v>
      </c>
      <c r="W23" s="95">
        <f t="shared" si="1"/>
        <v>6</v>
      </c>
      <c r="X23" s="95" t="str">
        <f t="shared" si="2"/>
        <v>M</v>
      </c>
      <c r="Y23" s="97" t="str">
        <f t="shared" si="3"/>
        <v>Situación deficiente con exposición esporádica, o bien situación mejorable con exposición continuada o frecuente. Es posible que suceda el daño alguna vez.</v>
      </c>
      <c r="Z23" s="95">
        <v>25</v>
      </c>
      <c r="AA23" s="95">
        <f t="shared" si="4"/>
        <v>150</v>
      </c>
      <c r="AB23" s="98" t="str">
        <f t="shared" si="5"/>
        <v>II</v>
      </c>
      <c r="AC23" s="97" t="str">
        <f t="shared" si="6"/>
        <v>Corregir y adoptar medidas de control de inmediato. Sin embargo suspenda actividades si el nivel de riesgo está por encima o igual de 360.</v>
      </c>
      <c r="AD23" s="90" t="str">
        <f t="shared" si="7"/>
        <v>No aceptable o aceptable con control específico</v>
      </c>
      <c r="AE23" s="99" t="s">
        <v>601</v>
      </c>
      <c r="AF23" s="90" t="s">
        <v>34</v>
      </c>
      <c r="AG23" s="90" t="s">
        <v>34</v>
      </c>
      <c r="AH23" s="101" t="s">
        <v>323</v>
      </c>
      <c r="AI23" s="99" t="s">
        <v>171</v>
      </c>
      <c r="AJ23" s="90" t="s">
        <v>34</v>
      </c>
      <c r="AK23" s="60" t="s">
        <v>35</v>
      </c>
    </row>
    <row r="24" spans="2:37" s="34" customFormat="1" ht="74.25" customHeight="1" thickBot="1" x14ac:dyDescent="0.4">
      <c r="B24" s="270"/>
      <c r="C24" s="270"/>
      <c r="D24" s="270"/>
      <c r="E24" s="301"/>
      <c r="F24" s="301"/>
      <c r="G24" s="24" t="s">
        <v>33</v>
      </c>
      <c r="H24" s="101" t="s">
        <v>70</v>
      </c>
      <c r="I24" s="101" t="s">
        <v>313</v>
      </c>
      <c r="J24" s="101" t="s">
        <v>314</v>
      </c>
      <c r="K24" s="101" t="s">
        <v>315</v>
      </c>
      <c r="L24" s="113">
        <v>5</v>
      </c>
      <c r="M24" s="114">
        <v>0</v>
      </c>
      <c r="N24" s="113">
        <v>0</v>
      </c>
      <c r="O24" s="113">
        <f t="shared" si="0"/>
        <v>5</v>
      </c>
      <c r="P24" s="101" t="s">
        <v>316</v>
      </c>
      <c r="Q24" s="94">
        <v>8</v>
      </c>
      <c r="R24" s="101" t="s">
        <v>317</v>
      </c>
      <c r="S24" s="101" t="s">
        <v>318</v>
      </c>
      <c r="T24" s="90" t="s">
        <v>379</v>
      </c>
      <c r="U24" s="95">
        <v>2</v>
      </c>
      <c r="V24" s="95">
        <v>1</v>
      </c>
      <c r="W24" s="95">
        <f t="shared" si="1"/>
        <v>2</v>
      </c>
      <c r="X24" s="95" t="str">
        <f t="shared" si="2"/>
        <v>B</v>
      </c>
      <c r="Y24" s="97" t="str">
        <f t="shared" si="3"/>
        <v>Situación mejorable con exposición ocasional o esporádica, o situación sin anomalía destacable con cualquier nivel de exposición. No es esperable que se materialice el riesgo, aunque puede ser concebible.</v>
      </c>
      <c r="Z24" s="95">
        <v>10</v>
      </c>
      <c r="AA24" s="95">
        <f t="shared" si="4"/>
        <v>20</v>
      </c>
      <c r="AB24" s="98" t="str">
        <f t="shared" si="5"/>
        <v>IV</v>
      </c>
      <c r="AC24" s="97" t="str">
        <f t="shared" si="6"/>
        <v>Mantener las medidas de control existentes, pero se deberían considerar soluciones o mejoras y se deben hacer comprobaciones periódicas para asegurar que el riesgo aún es tolerable.</v>
      </c>
      <c r="AD24" s="90" t="str">
        <f t="shared" si="7"/>
        <v>Aceptable</v>
      </c>
      <c r="AE24" s="97" t="s">
        <v>514</v>
      </c>
      <c r="AF24" s="94" t="s">
        <v>34</v>
      </c>
      <c r="AG24" s="94" t="s">
        <v>34</v>
      </c>
      <c r="AH24" s="101" t="s">
        <v>71</v>
      </c>
      <c r="AI24" s="101" t="s">
        <v>319</v>
      </c>
      <c r="AJ24" s="94" t="s">
        <v>34</v>
      </c>
      <c r="AK24" s="60" t="s">
        <v>515</v>
      </c>
    </row>
    <row r="25" spans="2:37" ht="49.5" customHeight="1" x14ac:dyDescent="0.25">
      <c r="AI25" s="23"/>
    </row>
    <row r="26" spans="2:37" ht="49.5" customHeight="1" x14ac:dyDescent="0.25">
      <c r="AI26" s="23"/>
    </row>
    <row r="27" spans="2:37" ht="49.5" customHeight="1" x14ac:dyDescent="0.25">
      <c r="AI27" s="23"/>
    </row>
    <row r="28" spans="2:37" ht="49.5" customHeight="1" x14ac:dyDescent="0.25">
      <c r="AI28" s="23"/>
    </row>
  </sheetData>
  <mergeCells count="47">
    <mergeCell ref="AE16:AE18"/>
    <mergeCell ref="H9:H11"/>
    <mergeCell ref="B4:T4"/>
    <mergeCell ref="U4:AK4"/>
    <mergeCell ref="B5:T6"/>
    <mergeCell ref="U5:AC6"/>
    <mergeCell ref="AD5:AD6"/>
    <mergeCell ref="AE5:AK5"/>
    <mergeCell ref="AE6:AK6"/>
    <mergeCell ref="Q7:Q8"/>
    <mergeCell ref="R7:T7"/>
    <mergeCell ref="B7:B8"/>
    <mergeCell ref="C7:C8"/>
    <mergeCell ref="D7:D8"/>
    <mergeCell ref="E7:E8"/>
    <mergeCell ref="F7:F8"/>
    <mergeCell ref="G7:G8"/>
    <mergeCell ref="AK7:AK8"/>
    <mergeCell ref="AB7:AB8"/>
    <mergeCell ref="AC7:AC8"/>
    <mergeCell ref="AD7:AD8"/>
    <mergeCell ref="AE7:AE8"/>
    <mergeCell ref="AI7:AI8"/>
    <mergeCell ref="AJ7:AJ8"/>
    <mergeCell ref="AF7:AF8"/>
    <mergeCell ref="AH7:AH8"/>
    <mergeCell ref="B9:B24"/>
    <mergeCell ref="C9:C24"/>
    <mergeCell ref="D9:D24"/>
    <mergeCell ref="E9:E24"/>
    <mergeCell ref="F9:F24"/>
    <mergeCell ref="H12:H15"/>
    <mergeCell ref="H19:H23"/>
    <mergeCell ref="H16:H18"/>
    <mergeCell ref="AG7:AG8"/>
    <mergeCell ref="W7:W8"/>
    <mergeCell ref="X7:X8"/>
    <mergeCell ref="Y7:Y8"/>
    <mergeCell ref="Z7:Z8"/>
    <mergeCell ref="AA7:AA8"/>
    <mergeCell ref="H7:J7"/>
    <mergeCell ref="K7:K8"/>
    <mergeCell ref="L7:O7"/>
    <mergeCell ref="P7:P8"/>
    <mergeCell ref="U7:U8"/>
    <mergeCell ref="V7:V8"/>
    <mergeCell ref="AE12:AE15"/>
  </mergeCells>
  <conditionalFormatting sqref="AB10">
    <cfRule type="cellIs" dxfId="2759" priority="37" stopIfTrue="1" operator="equal">
      <formula>"I"</formula>
    </cfRule>
    <cfRule type="cellIs" dxfId="2758" priority="38" stopIfTrue="1" operator="equal">
      <formula>"II"</formula>
    </cfRule>
    <cfRule type="cellIs" dxfId="2757" priority="39" stopIfTrue="1" operator="between">
      <formula>"III"</formula>
      <formula>"IV"</formula>
    </cfRule>
  </conditionalFormatting>
  <conditionalFormatting sqref="AB19:AB21 AB23:AB24">
    <cfRule type="cellIs" dxfId="2756" priority="148" stopIfTrue="1" operator="equal">
      <formula>"I"</formula>
    </cfRule>
    <cfRule type="cellIs" dxfId="2755" priority="149" stopIfTrue="1" operator="equal">
      <formula>"II"</formula>
    </cfRule>
    <cfRule type="cellIs" dxfId="2754" priority="150" stopIfTrue="1" operator="between">
      <formula>"III"</formula>
      <formula>"IV"</formula>
    </cfRule>
  </conditionalFormatting>
  <conditionalFormatting sqref="AB11:AD12 AE25:AE26 AB25:AD67 AE27:AF27 AE28:AE38 AE39:AF39 AE40:AE41 AE42:AF42 AE43:AE52 AE53:AF53 AE54:AE55 AE56:AF56 AE57:AE64 AE65:AF65 AE66 AE67:AF67 AB68:AE69 AB70:AF70 AB71:AE78 AB79:AF82 AB83:AE84 AB85:AF85 AB86:AE93 AB94:AF97 AB98:AE99 AB100:AF100 AB101:AE108 AB109:AF112 AB113:AE114 AB115:AF115 AB116:AE126 AB127:AF128 AB129:AE129 AB130:AF130 AB131:AE139 AB140:AF141 AB142:AE142 AB143:AF143 AB144:AE154 AF154 AB155:AF156 AB157:AE157 AB158:AF158 AB159:AE168 AF168:AF169 AE169:AE170 AB169:AD223 AE171:AF171 AE172:AE181 AF181 AE182:AF183 AE184 AE185:AF185 AE186:AE195 AF195 AE196:AF197 AE198 AE199:AF199 AE200:AE209 AF209 AE210:AF211 AE212 AE213:AF213 AE214:AE223 AF223 AB224:AF296 AB297:AE298 AE299:AF299 AB299:AD324 AE300:AE310 AE311:AF312 AE313 AE314:AF314 AE315:AE324 AF324 AB325:AF325 AE326:AF564 AB326:AD579 AE565:AE566 AE567:AF567 AE568:AE578 AE579:AF579 AB580:AF665 AB666:AE667 AB668:AF668 AB669:AE676 AB677:AF678 AB679:AE679 AB680:AF739 AB740:AE741 AB742:AF742 AB743:AE746 AB747:AF747 AB748:AE750 AB751:AF752 AB753:AE753 AB754:AF814">
    <cfRule type="cellIs" dxfId="2753" priority="215" stopIfTrue="1" operator="equal">
      <formula>"II"</formula>
    </cfRule>
    <cfRule type="cellIs" dxfId="2752" priority="216" stopIfTrue="1" operator="between">
      <formula>"III"</formula>
      <formula>"IV"</formula>
    </cfRule>
  </conditionalFormatting>
  <conditionalFormatting sqref="AB13:AD13">
    <cfRule type="cellIs" dxfId="2751" priority="34" stopIfTrue="1" operator="equal">
      <formula>"I"</formula>
    </cfRule>
    <cfRule type="cellIs" dxfId="2750" priority="35" stopIfTrue="1" operator="equal">
      <formula>"II"</formula>
    </cfRule>
    <cfRule type="cellIs" dxfId="2749" priority="36" stopIfTrue="1" operator="between">
      <formula>"III"</formula>
      <formula>"IV"</formula>
    </cfRule>
  </conditionalFormatting>
  <conditionalFormatting sqref="AB14:AD14">
    <cfRule type="cellIs" dxfId="2748" priority="74" stopIfTrue="1" operator="equal">
      <formula>"I"</formula>
    </cfRule>
    <cfRule type="cellIs" dxfId="2747" priority="75" stopIfTrue="1" operator="equal">
      <formula>"II"</formula>
    </cfRule>
    <cfRule type="cellIs" dxfId="2746" priority="76" stopIfTrue="1" operator="between">
      <formula>"III"</formula>
      <formula>"IV"</formula>
    </cfRule>
  </conditionalFormatting>
  <conditionalFormatting sqref="AB15:AD18">
    <cfRule type="cellIs" dxfId="2745" priority="24" stopIfTrue="1" operator="equal">
      <formula>"I"</formula>
    </cfRule>
    <cfRule type="cellIs" dxfId="2744" priority="25" stopIfTrue="1" operator="equal">
      <formula>"II"</formula>
    </cfRule>
    <cfRule type="cellIs" dxfId="2743" priority="26" stopIfTrue="1" operator="between">
      <formula>"III"</formula>
      <formula>"IV"</formula>
    </cfRule>
  </conditionalFormatting>
  <conditionalFormatting sqref="AB22:AD22">
    <cfRule type="cellIs" dxfId="2742" priority="16" stopIfTrue="1" operator="equal">
      <formula>"I"</formula>
    </cfRule>
    <cfRule type="cellIs" dxfId="2741" priority="17" stopIfTrue="1" operator="equal">
      <formula>"II"</formula>
    </cfRule>
    <cfRule type="cellIs" dxfId="2740" priority="18" stopIfTrue="1" operator="between">
      <formula>"III"</formula>
      <formula>"IV"</formula>
    </cfRule>
  </conditionalFormatting>
  <conditionalFormatting sqref="AB9:AE9 AE11">
    <cfRule type="cellIs" dxfId="2739" priority="127" stopIfTrue="1" operator="equal">
      <formula>"I"</formula>
    </cfRule>
    <cfRule type="cellIs" dxfId="2738" priority="128" stopIfTrue="1" operator="equal">
      <formula>"II"</formula>
    </cfRule>
    <cfRule type="cellIs" dxfId="2737" priority="129" stopIfTrue="1" operator="between">
      <formula>"III"</formula>
      <formula>"IV"</formula>
    </cfRule>
  </conditionalFormatting>
  <conditionalFormatting sqref="AD9:AD12">
    <cfRule type="containsText" dxfId="2736" priority="41" stopIfTrue="1" operator="containsText" text="No aceptable">
      <formula>NOT(ISERROR(SEARCH("No aceptable",AD9)))</formula>
    </cfRule>
    <cfRule type="containsText" dxfId="2735" priority="42" stopIfTrue="1" operator="containsText" text="No Aceptable o aceptable con control específico">
      <formula>NOT(ISERROR(SEARCH("No Aceptable o aceptable con control específico",AD9)))</formula>
    </cfRule>
    <cfRule type="cellIs" dxfId="2734" priority="43" stopIfTrue="1" operator="equal">
      <formula>"Aceptable"</formula>
    </cfRule>
    <cfRule type="cellIs" dxfId="2733" priority="44" stopIfTrue="1" operator="equal">
      <formula>"No aceptable"</formula>
    </cfRule>
  </conditionalFormatting>
  <conditionalFormatting sqref="AD9:AD13">
    <cfRule type="containsText" dxfId="2732" priority="29" stopIfTrue="1" operator="containsText" text="No aceptable o aceptable con control específico">
      <formula>NOT(ISERROR(SEARCH("No aceptable o aceptable con control específico",AD9)))</formula>
    </cfRule>
  </conditionalFormatting>
  <conditionalFormatting sqref="AD12:AD14">
    <cfRule type="containsText" dxfId="2731" priority="30" stopIfTrue="1" operator="containsText" text="No aceptable">
      <formula>NOT(ISERROR(SEARCH("No aceptable",AD12)))</formula>
    </cfRule>
    <cfRule type="containsText" dxfId="2730" priority="31" stopIfTrue="1" operator="containsText" text="No Aceptable o aceptable con control específico">
      <formula>NOT(ISERROR(SEARCH("No Aceptable o aceptable con control específico",AD12)))</formula>
    </cfRule>
  </conditionalFormatting>
  <conditionalFormatting sqref="AD13">
    <cfRule type="containsText" dxfId="2729" priority="27" stopIfTrue="1" operator="containsText" text="No aceptable">
      <formula>NOT(ISERROR(SEARCH("No aceptable",AD13)))</formula>
    </cfRule>
    <cfRule type="containsText" dxfId="2728" priority="28" stopIfTrue="1" operator="containsText" text="No Aceptable o aceptable con control específico">
      <formula>NOT(ISERROR(SEARCH("No Aceptable o aceptable con control específico",AD13)))</formula>
    </cfRule>
    <cfRule type="cellIs" dxfId="2727" priority="32" stopIfTrue="1" operator="equal">
      <formula>"Aceptable"</formula>
    </cfRule>
    <cfRule type="cellIs" dxfId="2726" priority="33" stopIfTrue="1" operator="equal">
      <formula>"No aceptable"</formula>
    </cfRule>
  </conditionalFormatting>
  <conditionalFormatting sqref="AD14">
    <cfRule type="containsText" dxfId="2725" priority="69" stopIfTrue="1" operator="containsText" text="No aceptable o aceptable con control específico">
      <formula>NOT(ISERROR(SEARCH("No aceptable o aceptable con control específico",AD14)))</formula>
    </cfRule>
    <cfRule type="containsText" dxfId="2724" priority="70" stopIfTrue="1" operator="containsText" text="No aceptable">
      <formula>NOT(ISERROR(SEARCH("No aceptable",AD14)))</formula>
    </cfRule>
    <cfRule type="containsText" dxfId="2723" priority="71" stopIfTrue="1" operator="containsText" text="No Aceptable o aceptable con control específico">
      <formula>NOT(ISERROR(SEARCH("No Aceptable o aceptable con control específico",AD14)))</formula>
    </cfRule>
    <cfRule type="cellIs" dxfId="2722" priority="72" stopIfTrue="1" operator="equal">
      <formula>"Aceptable"</formula>
    </cfRule>
    <cfRule type="cellIs" dxfId="2721" priority="73" stopIfTrue="1" operator="equal">
      <formula>"No aceptable"</formula>
    </cfRule>
  </conditionalFormatting>
  <conditionalFormatting sqref="AD15:AD24">
    <cfRule type="cellIs" dxfId="2720" priority="14" stopIfTrue="1" operator="equal">
      <formula>"Aceptable"</formula>
    </cfRule>
    <cfRule type="cellIs" dxfId="2719" priority="15" stopIfTrue="1" operator="equal">
      <formula>"No aceptable"</formula>
    </cfRule>
  </conditionalFormatting>
  <conditionalFormatting sqref="AD15:AD814">
    <cfRule type="containsText" dxfId="2718" priority="11" stopIfTrue="1" operator="containsText" text="No aceptable o aceptable con control específico">
      <formula>NOT(ISERROR(SEARCH("No aceptable o aceptable con control específico",AD15)))</formula>
    </cfRule>
    <cfRule type="containsText" dxfId="2717" priority="12" stopIfTrue="1" operator="containsText" text="No aceptable">
      <formula>NOT(ISERROR(SEARCH("No aceptable",AD15)))</formula>
    </cfRule>
    <cfRule type="containsText" dxfId="2716" priority="13" stopIfTrue="1" operator="containsText" text="No Aceptable o aceptable con control específico">
      <formula>NOT(ISERROR(SEARCH("No Aceptable o aceptable con control específico",AD15)))</formula>
    </cfRule>
  </conditionalFormatting>
  <conditionalFormatting sqref="AD25:AE26 AD27:AF27 AD28:AE38 AD39:AF39 AD40:AE41 AD42:AF42 AD43:AE52 AD53:AF53 AD54:AE55 AD56:AF56 AD57:AE64 AD65:AF65 AD66:AE66 AD67:AF67 AD68:AE69 AD70:AF70 AD71:AE78 AD79:AF82 AD83:AE84 AD85:AF85 AD86:AE93 AD94:AF97 AD98:AE99 AD100:AF100 AD101:AE108 AD109:AF112 AD113:AE114 AD115:AF115 AD116:AE126 AD127:AF128 AD129:AE129 AD130:AF130 AD131:AE139 AD140:AF141 AD142:AE142 AD143:AF143 AD144:AE154 AD155:AF156 AD157:AE157 AD158:AF158 AD159:AE168 AD169:AD223 AD224:AF296 AD297:AE298 AD299:AF299 AD300:AE311 AD312:AD324 AD325:AF325 AD326:AD579 AD580:AF665 AD666:AE667 AD668:AF668 AD669:AE676 AD677:AF678 AD679:AE679 AD680:AF739 AD740:AE741 AD742:AF742 AD743:AE746 AD747:AF747 AD748:AE750 AD751:AF752 AD753:AE753 AD754:AF814 AF154 AF168:AF169 AE169:AE170 AE171:AF171 AE172:AE181 AF181 AE182:AF183 AE184 AE185:AF185 AE186:AE195 AF195 AE196:AF197 AE198 AE199:AF199 AE200:AE209 AF209 AE210:AF211 AE212 AE213:AF213 AE214:AE223 AF223 AF311:AF312 AE312:AE313 AE314:AF314 AE315:AE324 AF324 AE326:AF564 AE565:AE566 AE567:AF567 AE568:AE578 AE579:AF579">
    <cfRule type="cellIs" dxfId="2715" priority="212" stopIfTrue="1" operator="equal">
      <formula>"Aceptable"</formula>
    </cfRule>
  </conditionalFormatting>
  <conditionalFormatting sqref="AD25:AE26 AD27:AF27 AD28:AE38 AD39:AF39 AD40:AE41 AD42:AF42 AD43:AE52 AD53:AF53 AD54:AE55 AD56:AF56 AD57:AE64 AD65:AF65 AD66:AE66 AD67:AF67 AD68:AE69 AD70:AF70 AD71:AE78 AD79:AF82 AD83:AE84 AD85:AF85 AD86:AE93 AD94:AF97 AD98:AE99 AD100:AF100 AD101:AE108 AD109:AF112 AD113:AE114 AD115:AF115 AD116:AE126 AD127:AF128 AD129:AE129 AD130:AF130 AD131:AE139 AD140:AF141 AD142:AE142 AD143:AF143 AD144:AE154 AF154 AD155:AF156 AD157:AE157 AD158:AF158 AD159:AE168 AF168:AF169 AE169:AE170 AD169:AD223 AE171:AF171 AE172:AE181 AF181 AE182:AF183 AE184 AE185:AF185 AE186:AE195 AF195 AE196:AF197 AE198 AE199:AF199 AE200:AE209 AF209 AE210:AF211 AE212 AE213:AF213 AE214:AE223 AF223 AD224:AF296 AD297:AE298 AD299:AF299 AD300:AE311 AF311:AF312 AE312:AE313 AD312:AD324 AE314:AF314 AE315:AE324 AF324 AD325:AF325 AE326:AF564 AD326:AD579 AE565:AE566 AE567:AF567 AE568:AE578 AE579:AF579 AD580:AF665 AD666:AE667 AD668:AF668 AD669:AE676 AD677:AF678 AD679:AE679 AD680:AF739 AD740:AE741 AD742:AF742 AD743:AE746 AD747:AF747 AD748:AE750 AD751:AF752 AD753:AE753 AD754:AF814">
    <cfRule type="cellIs" dxfId="2714" priority="213" stopIfTrue="1" operator="equal">
      <formula>"No aceptable"</formula>
    </cfRule>
  </conditionalFormatting>
  <conditionalFormatting sqref="AE9:AE11">
    <cfRule type="cellIs" dxfId="2713" priority="45" stopIfTrue="1" operator="equal">
      <formula>"Aceptable"</formula>
    </cfRule>
    <cfRule type="cellIs" dxfId="2712" priority="46" stopIfTrue="1" operator="equal">
      <formula>"No aceptable"</formula>
    </cfRule>
  </conditionalFormatting>
  <conditionalFormatting sqref="AE16">
    <cfRule type="cellIs" dxfId="2711" priority="98" stopIfTrue="1" operator="equal">
      <formula>"Aceptable"</formula>
    </cfRule>
    <cfRule type="cellIs" dxfId="2710" priority="99" stopIfTrue="1" operator="equal">
      <formula>"No aceptable"</formula>
    </cfRule>
    <cfRule type="cellIs" dxfId="2709" priority="100" stopIfTrue="1" operator="equal">
      <formula>"I"</formula>
    </cfRule>
    <cfRule type="cellIs" dxfId="2708" priority="101" stopIfTrue="1" operator="equal">
      <formula>"II"</formula>
    </cfRule>
    <cfRule type="cellIs" dxfId="2707" priority="102" stopIfTrue="1" operator="between">
      <formula>"III"</formula>
      <formula>"IV"</formula>
    </cfRule>
  </conditionalFormatting>
  <conditionalFormatting sqref="AE19">
    <cfRule type="cellIs" dxfId="2706" priority="115" stopIfTrue="1" operator="equal">
      <formula>"I"</formula>
    </cfRule>
    <cfRule type="cellIs" dxfId="2705" priority="116" stopIfTrue="1" operator="equal">
      <formula>"II"</formula>
    </cfRule>
    <cfRule type="cellIs" dxfId="2704" priority="117" stopIfTrue="1" operator="between">
      <formula>"III"</formula>
      <formula>"IV"</formula>
    </cfRule>
  </conditionalFormatting>
  <conditionalFormatting sqref="AE19:AE24">
    <cfRule type="cellIs" dxfId="2703" priority="1" stopIfTrue="1" operator="equal">
      <formula>"Aceptable"</formula>
    </cfRule>
    <cfRule type="cellIs" dxfId="2702" priority="2" stopIfTrue="1" operator="equal">
      <formula>"No aceptable"</formula>
    </cfRule>
  </conditionalFormatting>
  <conditionalFormatting sqref="AE21:AE24">
    <cfRule type="cellIs" dxfId="2701" priority="3" stopIfTrue="1" operator="equal">
      <formula>"I"</formula>
    </cfRule>
    <cfRule type="cellIs" dxfId="2700" priority="4" stopIfTrue="1" operator="equal">
      <formula>"II"</formula>
    </cfRule>
    <cfRule type="cellIs" dxfId="2699" priority="5" stopIfTrue="1" operator="between">
      <formula>"III"</formula>
      <formula>"IV"</formula>
    </cfRule>
  </conditionalFormatting>
  <conditionalFormatting sqref="AE25:AE26 AB25:AD67 AE27:AF27 AE28:AE38 AE39:AF39 AE40:AE41 AE42:AF42 AE43:AE52 AE53:AF53 AE54:AE55 AE56:AF56 AE57:AE64 AE65:AF65 AE66 AE67:AF67 AB68:AE69 AB70:AF70 AB71:AE78 AB79:AF82 AB83:AE84 AB85:AF85 AB86:AE93 AB94:AF97 AB98:AE99 AB100:AF100 AB101:AE108 AB109:AF112 AB113:AE114 AB115:AF115 AB116:AE126 AB127:AF128 AB129:AE129 AB130:AF130 AB131:AE139 AB140:AF141 AB142:AE142 AB143:AF143 AB144:AE154 AF154 AB155:AF156 AB157:AE157 AB158:AF158 AB159:AE168 AF168:AF169 AE169:AE170 AB169:AD223 AE171:AF171 AE172:AE181 AF181 AE182:AF183 AE184 AE185:AF185 AE186:AE195 AF195 AE196:AF197 AE198 AE199:AF199 AE200:AE209 AF209 AE210:AF211 AE212 AE213:AF213 AE214:AE223 AF223 AB224:AF296 AB297:AE298 AE299:AF299 AB299:AD324 AE300:AE310 AE311:AF312 AE313 AE314:AF314 AE315:AE324 AF324 AB325:AF325 AE326:AF564 AB326:AD579 AE565:AE566 AE567:AF567 AE568:AE578 AE579:AF579 AB580:AF665 AB666:AE667 AB668:AF668 AB669:AE676 AB677:AF678 AB679:AE679 AB680:AF739 AB740:AE741 AB742:AF742 AB743:AE746 AB747:AF747 AB748:AE750 AB751:AF752 AB753:AE753 AB754:AF814 AB11:AD12">
    <cfRule type="cellIs" dxfId="2698" priority="214" stopIfTrue="1" operator="equal">
      <formula>"I"</formula>
    </cfRule>
  </conditionalFormatting>
  <dataValidations count="4">
    <dataValidation allowBlank="1" sqref="AA13:AA15 AA10 AA19:AA24"/>
    <dataValidation type="list" allowBlank="1" showInputMessage="1" showErrorMessage="1" prompt="10 = Muy Alto_x000a_6 = Alto_x000a_2 = Medio_x000a_0 = Bajo" sqref="U13:U15 U10 U19:U24">
      <formula1>"10, 6, 2, 0, "</formula1>
    </dataValidation>
    <dataValidation type="list" allowBlank="1" showInputMessage="1" prompt="4 = Continua_x000a_3 = Frecuente_x000a_2 = Ocasional_x000a_1 = Esporádica" sqref="V13:V15 V10 V19:V24">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formula1>"100,60,25,10"</formula1>
    </dataValidation>
  </dataValidations>
  <pageMargins left="0.39370078740157483" right="0.39370078740157483" top="0.39370078740157483" bottom="0.39370078740157483" header="0.31496062992125984" footer="0.31496062992125984"/>
  <pageSetup paperSize="9" scale="18" fitToHeight="0" orientation="portrait" r:id="rId1"/>
  <colBreaks count="1" manualBreakCount="1">
    <brk id="3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36"/>
  <sheetViews>
    <sheetView view="pageBreakPreview" topLeftCell="A32" zoomScale="60" zoomScaleNormal="62" workbookViewId="0">
      <selection activeCell="B4" sqref="B4:T4"/>
    </sheetView>
  </sheetViews>
  <sheetFormatPr baseColWidth="10" defaultColWidth="6.81640625" defaultRowHeight="96.75" customHeight="1" x14ac:dyDescent="0.25"/>
  <cols>
    <col min="13" max="13" width="6.81640625" style="57"/>
    <col min="36" max="36" width="14.6328125" customWidth="1"/>
    <col min="37" max="37" width="14.54296875" customWidth="1"/>
  </cols>
  <sheetData>
    <row r="1" spans="1:37" s="2" customFormat="1" ht="48"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row>
    <row r="2" spans="1:37" s="2" customFormat="1" ht="39" customHeight="1" x14ac:dyDescent="0.35">
      <c r="B2" s="14"/>
      <c r="H2" s="3"/>
      <c r="AI2" s="15"/>
      <c r="AJ2" s="382" t="s">
        <v>78</v>
      </c>
      <c r="AK2" s="383">
        <v>2</v>
      </c>
    </row>
    <row r="3" spans="1:37" s="2" customFormat="1" ht="42.7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67" customHeight="1" x14ac:dyDescent="0.35">
      <c r="B4" s="392" t="s">
        <v>232</v>
      </c>
      <c r="C4" s="393"/>
      <c r="D4" s="393"/>
      <c r="E4" s="393"/>
      <c r="F4" s="393"/>
      <c r="G4" s="393"/>
      <c r="H4" s="393"/>
      <c r="I4" s="393"/>
      <c r="J4" s="393"/>
      <c r="K4" s="393"/>
      <c r="L4" s="393"/>
      <c r="M4" s="393"/>
      <c r="N4" s="393"/>
      <c r="O4" s="393"/>
      <c r="P4" s="393"/>
      <c r="Q4" s="393"/>
      <c r="R4" s="393"/>
      <c r="S4" s="393"/>
      <c r="T4" s="416"/>
      <c r="U4" s="392" t="s">
        <v>757</v>
      </c>
      <c r="V4" s="393"/>
      <c r="W4" s="393"/>
      <c r="X4" s="393"/>
      <c r="Y4" s="393"/>
      <c r="Z4" s="393"/>
      <c r="AA4" s="393"/>
      <c r="AB4" s="393"/>
      <c r="AC4" s="393"/>
      <c r="AD4" s="393"/>
      <c r="AE4" s="393"/>
      <c r="AF4" s="393"/>
      <c r="AG4" s="393"/>
      <c r="AH4" s="393"/>
      <c r="AI4" s="393"/>
      <c r="AJ4" s="393"/>
      <c r="AK4" s="416"/>
    </row>
    <row r="5" spans="1:37" s="1" customFormat="1" ht="39"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39"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64" customFormat="1" ht="96.75" customHeight="1" x14ac:dyDescent="0.35">
      <c r="B7" s="438" t="s">
        <v>22</v>
      </c>
      <c r="C7" s="438" t="s">
        <v>23</v>
      </c>
      <c r="D7" s="438" t="s">
        <v>38</v>
      </c>
      <c r="E7" s="438" t="s">
        <v>20</v>
      </c>
      <c r="F7" s="438" t="s">
        <v>21</v>
      </c>
      <c r="G7" s="438" t="s">
        <v>76</v>
      </c>
      <c r="H7" s="439" t="s">
        <v>2</v>
      </c>
      <c r="I7" s="439"/>
      <c r="J7" s="439"/>
      <c r="K7" s="439" t="s">
        <v>5</v>
      </c>
      <c r="L7" s="440" t="s">
        <v>80</v>
      </c>
      <c r="M7" s="441"/>
      <c r="N7" s="441"/>
      <c r="O7" s="442"/>
      <c r="P7" s="439" t="s">
        <v>239</v>
      </c>
      <c r="Q7" s="438" t="s">
        <v>81</v>
      </c>
      <c r="R7" s="439" t="s">
        <v>0</v>
      </c>
      <c r="S7" s="439"/>
      <c r="T7" s="439"/>
      <c r="U7" s="438" t="s">
        <v>30</v>
      </c>
      <c r="V7" s="438" t="s">
        <v>31</v>
      </c>
      <c r="W7" s="438" t="s">
        <v>8</v>
      </c>
      <c r="X7" s="443" t="s">
        <v>29</v>
      </c>
      <c r="Y7" s="439" t="s">
        <v>25</v>
      </c>
      <c r="Z7" s="438" t="s">
        <v>32</v>
      </c>
      <c r="AA7" s="438" t="s">
        <v>28</v>
      </c>
      <c r="AB7" s="438" t="s">
        <v>27</v>
      </c>
      <c r="AC7" s="439" t="s">
        <v>26</v>
      </c>
      <c r="AD7" s="438" t="s">
        <v>9</v>
      </c>
      <c r="AE7" s="439" t="s">
        <v>24</v>
      </c>
      <c r="AF7" s="439" t="s">
        <v>11</v>
      </c>
      <c r="AG7" s="439" t="s">
        <v>12</v>
      </c>
      <c r="AH7" s="439" t="s">
        <v>13</v>
      </c>
      <c r="AI7" s="439" t="s">
        <v>14</v>
      </c>
      <c r="AJ7" s="439" t="s">
        <v>15</v>
      </c>
      <c r="AK7" s="439" t="s">
        <v>18</v>
      </c>
    </row>
    <row r="8" spans="1:37" s="164" customFormat="1" ht="96.75" customHeight="1" thickBot="1" x14ac:dyDescent="0.4">
      <c r="A8" s="311"/>
      <c r="B8" s="438"/>
      <c r="C8" s="438"/>
      <c r="D8" s="438"/>
      <c r="E8" s="438"/>
      <c r="F8" s="438"/>
      <c r="G8" s="438"/>
      <c r="H8" s="444" t="s">
        <v>3</v>
      </c>
      <c r="I8" s="444" t="s">
        <v>4</v>
      </c>
      <c r="J8" s="444" t="s">
        <v>6</v>
      </c>
      <c r="K8" s="439"/>
      <c r="L8" s="445" t="s">
        <v>39</v>
      </c>
      <c r="M8" s="445" t="s">
        <v>40</v>
      </c>
      <c r="N8" s="446" t="s">
        <v>41</v>
      </c>
      <c r="O8" s="446" t="s">
        <v>43</v>
      </c>
      <c r="P8" s="439"/>
      <c r="Q8" s="438"/>
      <c r="R8" s="444" t="s">
        <v>6</v>
      </c>
      <c r="S8" s="444" t="s">
        <v>1</v>
      </c>
      <c r="T8" s="444" t="s">
        <v>82</v>
      </c>
      <c r="U8" s="438"/>
      <c r="V8" s="438"/>
      <c r="W8" s="438"/>
      <c r="X8" s="443"/>
      <c r="Y8" s="439"/>
      <c r="Z8" s="438"/>
      <c r="AA8" s="438"/>
      <c r="AB8" s="438"/>
      <c r="AC8" s="439"/>
      <c r="AD8" s="438"/>
      <c r="AE8" s="439"/>
      <c r="AF8" s="439"/>
      <c r="AG8" s="439"/>
      <c r="AH8" s="439"/>
      <c r="AI8" s="439"/>
      <c r="AJ8" s="439"/>
      <c r="AK8" s="439"/>
    </row>
    <row r="9" spans="1:37" s="164" customFormat="1" ht="96.75" customHeight="1" x14ac:dyDescent="0.35">
      <c r="A9" s="311"/>
      <c r="B9" s="317" t="s">
        <v>142</v>
      </c>
      <c r="C9" s="317" t="s">
        <v>182</v>
      </c>
      <c r="D9" s="317" t="s">
        <v>183</v>
      </c>
      <c r="E9" s="319" t="s">
        <v>176</v>
      </c>
      <c r="F9" s="319" t="s">
        <v>184</v>
      </c>
      <c r="G9" s="165" t="s">
        <v>42</v>
      </c>
      <c r="H9" s="321" t="s">
        <v>36</v>
      </c>
      <c r="I9" s="166" t="s">
        <v>46</v>
      </c>
      <c r="J9" s="167" t="s">
        <v>269</v>
      </c>
      <c r="K9" s="167" t="s">
        <v>270</v>
      </c>
      <c r="L9" s="168">
        <v>1</v>
      </c>
      <c r="M9" s="166">
        <v>3</v>
      </c>
      <c r="N9" s="168">
        <v>0</v>
      </c>
      <c r="O9" s="168">
        <f>SUM(L9:N9)</f>
        <v>4</v>
      </c>
      <c r="P9" s="167" t="s">
        <v>271</v>
      </c>
      <c r="Q9" s="169">
        <v>8</v>
      </c>
      <c r="R9" s="167" t="s">
        <v>499</v>
      </c>
      <c r="S9" s="167" t="s">
        <v>273</v>
      </c>
      <c r="T9" s="167" t="s">
        <v>272</v>
      </c>
      <c r="U9" s="170">
        <v>2</v>
      </c>
      <c r="V9" s="171">
        <v>4</v>
      </c>
      <c r="W9" s="171">
        <f>V9*U9</f>
        <v>8</v>
      </c>
      <c r="X9" s="172" t="str">
        <f>+IF(AND(U9*V9&gt;=24,U9*V9&lt;=40),"MA",IF(AND(U9*V9&gt;=10,U9*V9&lt;=20),"A",IF(AND(U9*V9&gt;=6,U9*V9&lt;=8),"M",IF(AND(U9*V9&gt;=0,U9*V9&lt;=4),"B",""))))</f>
        <v>M</v>
      </c>
      <c r="Y9" s="166"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71">
        <v>10</v>
      </c>
      <c r="AA9" s="171">
        <f>W9*Z9</f>
        <v>80</v>
      </c>
      <c r="AB9" s="173" t="str">
        <f>+IF(AND(U9*V9*Z9&gt;=600,U9*V9*Z9&lt;=4000),"I",IF(AND(U9*V9*Z9&gt;=150,U9*V9*Z9&lt;=500),"II",IF(AND(U9*V9*Z9&gt;=40,U9*V9*Z9&lt;=120),"III",IF(AND(U9*V9*Z9&gt;=0,U9*V9*Z9&lt;=20),"IV",""))))</f>
        <v>III</v>
      </c>
      <c r="AC9" s="166"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166" t="str">
        <f>+IF(AB9="I","No aceptable",IF(AB9="II","No aceptable o aceptable con control específico",IF(AB9="III","Aceptable",IF(AB9="IV","Aceptable",""))))</f>
        <v>Aceptable</v>
      </c>
      <c r="AE9" s="166" t="s">
        <v>55</v>
      </c>
      <c r="AF9" s="169" t="s">
        <v>34</v>
      </c>
      <c r="AG9" s="169" t="s">
        <v>34</v>
      </c>
      <c r="AH9" s="169" t="s">
        <v>278</v>
      </c>
      <c r="AI9" s="166" t="s">
        <v>274</v>
      </c>
      <c r="AJ9" s="169" t="s">
        <v>34</v>
      </c>
      <c r="AK9" s="174" t="s">
        <v>575</v>
      </c>
    </row>
    <row r="10" spans="1:37" s="164" customFormat="1" ht="96.75" customHeight="1" x14ac:dyDescent="0.35">
      <c r="A10" s="311"/>
      <c r="B10" s="318"/>
      <c r="C10" s="318"/>
      <c r="D10" s="318"/>
      <c r="E10" s="319"/>
      <c r="F10" s="319"/>
      <c r="G10" s="165" t="s">
        <v>42</v>
      </c>
      <c r="H10" s="304"/>
      <c r="I10" s="166" t="s">
        <v>107</v>
      </c>
      <c r="J10" s="167" t="s">
        <v>275</v>
      </c>
      <c r="K10" s="175" t="s">
        <v>276</v>
      </c>
      <c r="L10" s="168">
        <v>1</v>
      </c>
      <c r="M10" s="166">
        <v>3</v>
      </c>
      <c r="N10" s="168">
        <v>0</v>
      </c>
      <c r="O10" s="168">
        <f t="shared" ref="O10:O25" si="0">SUM(L10:N10)</f>
        <v>4</v>
      </c>
      <c r="P10" s="167" t="s">
        <v>271</v>
      </c>
      <c r="Q10" s="169">
        <v>8</v>
      </c>
      <c r="R10" s="175" t="s">
        <v>500</v>
      </c>
      <c r="S10" s="175" t="s">
        <v>273</v>
      </c>
      <c r="T10" s="175" t="s">
        <v>272</v>
      </c>
      <c r="U10" s="171">
        <v>2</v>
      </c>
      <c r="V10" s="171">
        <v>4</v>
      </c>
      <c r="W10" s="171">
        <f t="shared" ref="W10:W25" si="1">V10*U10</f>
        <v>8</v>
      </c>
      <c r="X10" s="172" t="str">
        <f t="shared" ref="X10:X25" si="2">+IF(AND(U10*V10&gt;=24,U10*V10&lt;=40),"MA",IF(AND(U10*V10&gt;=10,U10*V10&lt;=20),"A",IF(AND(U10*V10&gt;=6,U10*V10&lt;=8),"M",IF(AND(U10*V10&gt;=0,U10*V10&lt;=4),"B",""))))</f>
        <v>M</v>
      </c>
      <c r="Y10" s="166" t="str">
        <f t="shared" ref="Y10:Y25"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171">
        <v>10</v>
      </c>
      <c r="AA10" s="171">
        <f t="shared" ref="AA10:AA25" si="4">W10*Z10</f>
        <v>80</v>
      </c>
      <c r="AB10" s="173" t="str">
        <f t="shared" ref="AB10:AB25" si="5">+IF(AND(U10*V10*Z10&gt;=600,U10*V10*Z10&lt;=4000),"I",IF(AND(U10*V10*Z10&gt;=150,U10*V10*Z10&lt;=500),"II",IF(AND(U10*V10*Z10&gt;=40,U10*V10*Z10&lt;=120),"III",IF(AND(U10*V10*Z10&gt;=0,U10*V10*Z10&lt;=20),"IV",""))))</f>
        <v>III</v>
      </c>
      <c r="AC10" s="166" t="str">
        <f t="shared" ref="AC10:AC25"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166" t="str">
        <f t="shared" ref="AD10:AD25" si="7">+IF(AB10="I","No aceptable",IF(AB10="II","No aceptable o aceptable con control específico",IF(AB10="III","Aceptable",IF(AB10="IV","Aceptable",""))))</f>
        <v>Aceptable</v>
      </c>
      <c r="AE10" s="166" t="s">
        <v>108</v>
      </c>
      <c r="AF10" s="169" t="s">
        <v>34</v>
      </c>
      <c r="AG10" s="169" t="s">
        <v>34</v>
      </c>
      <c r="AH10" s="169" t="s">
        <v>279</v>
      </c>
      <c r="AI10" s="166" t="s">
        <v>274</v>
      </c>
      <c r="AJ10" s="169" t="s">
        <v>34</v>
      </c>
      <c r="AK10" s="169" t="s">
        <v>35</v>
      </c>
    </row>
    <row r="11" spans="1:37" s="164" customFormat="1" ht="96.75" customHeight="1" x14ac:dyDescent="0.35">
      <c r="A11" s="311"/>
      <c r="B11" s="318"/>
      <c r="C11" s="318"/>
      <c r="D11" s="318"/>
      <c r="E11" s="319"/>
      <c r="F11" s="319"/>
      <c r="G11" s="176" t="s">
        <v>33</v>
      </c>
      <c r="H11" s="304"/>
      <c r="I11" s="166" t="s">
        <v>107</v>
      </c>
      <c r="J11" s="166" t="s">
        <v>295</v>
      </c>
      <c r="K11" s="169" t="s">
        <v>282</v>
      </c>
      <c r="L11" s="168">
        <v>1</v>
      </c>
      <c r="M11" s="166">
        <v>3</v>
      </c>
      <c r="N11" s="168">
        <v>0</v>
      </c>
      <c r="O11" s="168">
        <f t="shared" si="0"/>
        <v>4</v>
      </c>
      <c r="P11" s="169" t="s">
        <v>281</v>
      </c>
      <c r="Q11" s="169">
        <v>4</v>
      </c>
      <c r="R11" s="169" t="s">
        <v>33</v>
      </c>
      <c r="S11" s="169" t="s">
        <v>33</v>
      </c>
      <c r="T11" s="169" t="s">
        <v>285</v>
      </c>
      <c r="U11" s="171">
        <v>2</v>
      </c>
      <c r="V11" s="171">
        <v>2</v>
      </c>
      <c r="W11" s="171">
        <f t="shared" si="1"/>
        <v>4</v>
      </c>
      <c r="X11" s="172" t="str">
        <f t="shared" si="2"/>
        <v>B</v>
      </c>
      <c r="Y11" s="166" t="str">
        <f t="shared" si="3"/>
        <v>Situación mejorable con exposición ocasional o esporádica, o situación sin anomalía destacable con cualquier nivel de exposición. No es esperable que se materialice el riesgo, aunque puede ser concebible.</v>
      </c>
      <c r="Z11" s="171">
        <v>25</v>
      </c>
      <c r="AA11" s="171">
        <f t="shared" si="4"/>
        <v>100</v>
      </c>
      <c r="AB11" s="173" t="str">
        <f>+IF(AND(U11*V11*Z11&gt;=600,U11*V11*Z11&lt;=4000),"I",IF(AND(U11*V11*Z11&gt;=150,U11*V11*Z11&lt;=500),"II",IF(AND(U11*V11*Z11&gt;=40,U11*V11*Z11&lt;=120),"III",IF(AND(U11*V11*Z11&gt;=0,U11*V11*Z11&lt;=20),"IV",""))))</f>
        <v>III</v>
      </c>
      <c r="AC11" s="166"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166" t="str">
        <f>+IF(AB11="I","No aceptable",IF(AB11="II","No aceptable o aceptable con control específico",IF(AB11="III","Aceptable",IF(AB11="IV","Aceptable",""))))</f>
        <v>Aceptable</v>
      </c>
      <c r="AE11" s="166" t="s">
        <v>108</v>
      </c>
      <c r="AF11" s="169" t="s">
        <v>34</v>
      </c>
      <c r="AG11" s="169" t="s">
        <v>34</v>
      </c>
      <c r="AH11" s="169" t="s">
        <v>34</v>
      </c>
      <c r="AI11" s="177" t="s">
        <v>284</v>
      </c>
      <c r="AJ11" s="169" t="s">
        <v>283</v>
      </c>
      <c r="AK11" s="169" t="s">
        <v>35</v>
      </c>
    </row>
    <row r="12" spans="1:37" s="164" customFormat="1" ht="96.75" customHeight="1" x14ac:dyDescent="0.35">
      <c r="A12" s="311"/>
      <c r="B12" s="318"/>
      <c r="C12" s="318"/>
      <c r="D12" s="318"/>
      <c r="E12" s="319"/>
      <c r="F12" s="319"/>
      <c r="G12" s="178" t="s">
        <v>33</v>
      </c>
      <c r="H12" s="305"/>
      <c r="I12" s="166" t="s">
        <v>296</v>
      </c>
      <c r="J12" s="166" t="s">
        <v>297</v>
      </c>
      <c r="K12" s="169" t="s">
        <v>298</v>
      </c>
      <c r="L12" s="168">
        <v>1</v>
      </c>
      <c r="M12" s="166">
        <v>3</v>
      </c>
      <c r="N12" s="168">
        <v>0</v>
      </c>
      <c r="O12" s="168">
        <f t="shared" si="0"/>
        <v>4</v>
      </c>
      <c r="P12" s="169" t="s">
        <v>109</v>
      </c>
      <c r="Q12" s="169">
        <v>4</v>
      </c>
      <c r="R12" s="169" t="s">
        <v>33</v>
      </c>
      <c r="S12" s="169" t="s">
        <v>299</v>
      </c>
      <c r="T12" s="169" t="s">
        <v>300</v>
      </c>
      <c r="U12" s="171">
        <v>2</v>
      </c>
      <c r="V12" s="171">
        <v>2</v>
      </c>
      <c r="W12" s="171">
        <f t="shared" si="1"/>
        <v>4</v>
      </c>
      <c r="X12" s="172" t="str">
        <f t="shared" si="2"/>
        <v>B</v>
      </c>
      <c r="Y12" s="166" t="str">
        <f t="shared" si="3"/>
        <v>Situación mejorable con exposición ocasional o esporádica, o situación sin anomalía destacable con cualquier nivel de exposición. No es esperable que se materialice el riesgo, aunque puede ser concebible.</v>
      </c>
      <c r="Z12" s="171">
        <v>10</v>
      </c>
      <c r="AA12" s="171">
        <f t="shared" si="4"/>
        <v>40</v>
      </c>
      <c r="AB12" s="173" t="str">
        <f>+IF(AND(U12*V12*Z12&gt;=600,U12*V12*Z12&lt;=4000),"I",IF(AND(U12*V12*Z12&gt;=150,U12*V12*Z12&lt;=500),"II",IF(AND(U12*V12*Z12&gt;=40,U12*V12*Z12&lt;=120),"III",IF(AND(U12*V12*Z12&gt;=0,U12*V12*Z12&lt;=20),"IV",""))))</f>
        <v>III</v>
      </c>
      <c r="AC12" s="166"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166" t="str">
        <f>+IF(AB12="I","No aceptable",IF(AB12="II","No aceptable o aceptable con control específico",IF(AB12="III","Aceptable",IF(AB12="IV","Aceptable",""))))</f>
        <v>Aceptable</v>
      </c>
      <c r="AE12" s="166" t="s">
        <v>108</v>
      </c>
      <c r="AF12" s="166" t="s">
        <v>34</v>
      </c>
      <c r="AG12" s="166" t="s">
        <v>34</v>
      </c>
      <c r="AH12" s="166" t="s">
        <v>34</v>
      </c>
      <c r="AI12" s="166" t="s">
        <v>301</v>
      </c>
      <c r="AJ12" s="169" t="s">
        <v>177</v>
      </c>
      <c r="AK12" s="169" t="s">
        <v>35</v>
      </c>
    </row>
    <row r="13" spans="1:37" s="164" customFormat="1" ht="96.75" customHeight="1" x14ac:dyDescent="0.35">
      <c r="A13" s="311"/>
      <c r="B13" s="318"/>
      <c r="C13" s="318"/>
      <c r="D13" s="318"/>
      <c r="E13" s="319"/>
      <c r="F13" s="319"/>
      <c r="G13" s="180" t="s">
        <v>42</v>
      </c>
      <c r="H13" s="306" t="s">
        <v>44</v>
      </c>
      <c r="I13" s="166" t="s">
        <v>59</v>
      </c>
      <c r="J13" s="181" t="s">
        <v>261</v>
      </c>
      <c r="K13" s="166" t="s">
        <v>250</v>
      </c>
      <c r="L13" s="168">
        <v>1</v>
      </c>
      <c r="M13" s="166">
        <v>3</v>
      </c>
      <c r="N13" s="182">
        <v>0</v>
      </c>
      <c r="O13" s="182">
        <f t="shared" si="0"/>
        <v>4</v>
      </c>
      <c r="P13" s="166" t="s">
        <v>259</v>
      </c>
      <c r="Q13" s="166">
        <v>8</v>
      </c>
      <c r="R13" s="166" t="s">
        <v>254</v>
      </c>
      <c r="S13" s="166" t="s">
        <v>252</v>
      </c>
      <c r="T13" s="166" t="s">
        <v>354</v>
      </c>
      <c r="U13" s="170">
        <v>2</v>
      </c>
      <c r="V13" s="171">
        <v>3</v>
      </c>
      <c r="W13" s="171">
        <f t="shared" si="1"/>
        <v>6</v>
      </c>
      <c r="X13" s="172" t="str">
        <f t="shared" si="2"/>
        <v>M</v>
      </c>
      <c r="Y13" s="166" t="str">
        <f t="shared" si="3"/>
        <v>Situación deficiente con exposición esporádica, o bien situación mejorable con exposición continuada o frecuente. Es posible que suceda el daño alguna vez.</v>
      </c>
      <c r="Z13" s="171">
        <v>25</v>
      </c>
      <c r="AA13" s="171">
        <f t="shared" si="4"/>
        <v>150</v>
      </c>
      <c r="AB13" s="173" t="str">
        <f t="shared" si="5"/>
        <v>II</v>
      </c>
      <c r="AC13" s="166" t="str">
        <f t="shared" si="6"/>
        <v>Corregir y adoptar medidas de control de inmediato. Sin embargo suspenda actividades si el nivel de riesgo está por encima o igual de 360.</v>
      </c>
      <c r="AD13" s="166" t="str">
        <f t="shared" si="7"/>
        <v>No aceptable o aceptable con control específico</v>
      </c>
      <c r="AE13" s="306" t="s">
        <v>565</v>
      </c>
      <c r="AF13" s="166" t="s">
        <v>34</v>
      </c>
      <c r="AG13" s="166" t="s">
        <v>34</v>
      </c>
      <c r="AH13" s="166" t="s">
        <v>34</v>
      </c>
      <c r="AI13" s="166" t="s">
        <v>260</v>
      </c>
      <c r="AJ13" s="166" t="s">
        <v>34</v>
      </c>
      <c r="AK13" s="166" t="s">
        <v>35</v>
      </c>
    </row>
    <row r="14" spans="1:37" s="164" customFormat="1" ht="96.75" customHeight="1" x14ac:dyDescent="0.35">
      <c r="A14" s="311"/>
      <c r="B14" s="318"/>
      <c r="C14" s="318"/>
      <c r="D14" s="318"/>
      <c r="E14" s="319"/>
      <c r="F14" s="319"/>
      <c r="G14" s="180" t="s">
        <v>42</v>
      </c>
      <c r="H14" s="322"/>
      <c r="I14" s="166" t="s">
        <v>550</v>
      </c>
      <c r="J14" s="181" t="s">
        <v>519</v>
      </c>
      <c r="K14" s="166" t="s">
        <v>520</v>
      </c>
      <c r="L14" s="168">
        <v>1</v>
      </c>
      <c r="M14" s="166">
        <v>3</v>
      </c>
      <c r="N14" s="182">
        <v>0</v>
      </c>
      <c r="O14" s="182">
        <f t="shared" ref="O14" si="8">SUM(L14:N14)</f>
        <v>4</v>
      </c>
      <c r="P14" s="166" t="s">
        <v>521</v>
      </c>
      <c r="Q14" s="169">
        <v>8</v>
      </c>
      <c r="R14" s="166" t="s">
        <v>549</v>
      </c>
      <c r="S14" s="166" t="s">
        <v>551</v>
      </c>
      <c r="T14" s="166" t="s">
        <v>525</v>
      </c>
      <c r="U14" s="171">
        <v>2</v>
      </c>
      <c r="V14" s="171">
        <v>3</v>
      </c>
      <c r="W14" s="171">
        <f t="shared" si="1"/>
        <v>6</v>
      </c>
      <c r="X14" s="172" t="str">
        <f t="shared" si="2"/>
        <v>M</v>
      </c>
      <c r="Y14" s="183" t="str">
        <f t="shared" si="3"/>
        <v>Situación deficiente con exposición esporádica, o bien situación mejorable con exposición continuada o frecuente. Es posible que suceda el daño alguna vez.</v>
      </c>
      <c r="Z14" s="171">
        <v>10</v>
      </c>
      <c r="AA14" s="171">
        <f t="shared" si="4"/>
        <v>60</v>
      </c>
      <c r="AB14" s="173" t="str">
        <f t="shared" si="5"/>
        <v>III</v>
      </c>
      <c r="AC14" s="183" t="str">
        <f t="shared" si="6"/>
        <v>Mejorar si es posible. Sería conveniente justificar la intervención y su rentabilidad.</v>
      </c>
      <c r="AD14" s="166" t="str">
        <f t="shared" si="7"/>
        <v>Aceptable</v>
      </c>
      <c r="AE14" s="322"/>
      <c r="AF14" s="166" t="s">
        <v>34</v>
      </c>
      <c r="AG14" s="166" t="s">
        <v>34</v>
      </c>
      <c r="AH14" s="166" t="s">
        <v>34</v>
      </c>
      <c r="AI14" s="166" t="s">
        <v>552</v>
      </c>
      <c r="AJ14" s="166" t="s">
        <v>34</v>
      </c>
      <c r="AK14" s="174" t="s">
        <v>511</v>
      </c>
    </row>
    <row r="15" spans="1:37" s="164" customFormat="1" ht="96.75" customHeight="1" x14ac:dyDescent="0.35">
      <c r="A15" s="311"/>
      <c r="B15" s="318"/>
      <c r="C15" s="318"/>
      <c r="D15" s="318"/>
      <c r="E15" s="319"/>
      <c r="F15" s="319"/>
      <c r="G15" s="180" t="s">
        <v>42</v>
      </c>
      <c r="H15" s="322"/>
      <c r="I15" s="166" t="s">
        <v>60</v>
      </c>
      <c r="J15" s="181" t="s">
        <v>266</v>
      </c>
      <c r="K15" s="166" t="s">
        <v>250</v>
      </c>
      <c r="L15" s="168">
        <v>1</v>
      </c>
      <c r="M15" s="166">
        <v>3</v>
      </c>
      <c r="N15" s="182">
        <v>0</v>
      </c>
      <c r="O15" s="182">
        <f>SUM(L15:N15)</f>
        <v>4</v>
      </c>
      <c r="P15" s="166" t="s">
        <v>259</v>
      </c>
      <c r="Q15" s="169">
        <v>8</v>
      </c>
      <c r="R15" s="166" t="s">
        <v>254</v>
      </c>
      <c r="S15" s="166" t="s">
        <v>252</v>
      </c>
      <c r="T15" s="166" t="s">
        <v>267</v>
      </c>
      <c r="U15" s="171">
        <v>2</v>
      </c>
      <c r="V15" s="171">
        <v>4</v>
      </c>
      <c r="W15" s="171">
        <f>V15*U15</f>
        <v>8</v>
      </c>
      <c r="X15" s="172" t="str">
        <f>+IF(AND(U15*V15&gt;=24,U15*V15&lt;=40),"MA",IF(AND(U15*V15&gt;=10,U15*V15&lt;=20),"A",IF(AND(U15*V15&gt;=6,U15*V15&lt;=8),"M",IF(AND(U15*V15&gt;=0,U15*V15&lt;=4),"B",""))))</f>
        <v>M</v>
      </c>
      <c r="Y15" s="166" t="str">
        <f>+IF(X15="MA","Situación deficiente con exposición continua, o muy deficiente con exposición frecuente. Normalmente la materialización del riesgo ocurre con frecuencia.",IF(X15="A","Situación deficiente con exposición frecuente u ocasional, o bien situación muy deficiente con exposición ocasional o esporádica. La materialización de Riesgo es posible que suceda varias veces en la vida laboral",IF(X15="M","Situación deficiente con exposición esporádica, o bien situación mejorable con exposición continuada o frecuente. Es posible que suceda el daño alguna vez.",IF(X15="B","Situación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5" s="171">
        <v>10</v>
      </c>
      <c r="AA15" s="171">
        <f>W15*Z15</f>
        <v>80</v>
      </c>
      <c r="AB15" s="173" t="str">
        <f>+IF(AND(U15*V15*Z15&gt;=600,U15*V15*Z15&lt;=4000),"I",IF(AND(U15*V15*Z15&gt;=150,U15*V15*Z15&lt;=500),"II",IF(AND(U15*V15*Z15&gt;=40,U15*V15*Z15&lt;=120),"III",IF(AND(U15*V15*Z15&gt;=0,U15*V15*Z15&lt;=20),"IV",""))))</f>
        <v>III</v>
      </c>
      <c r="AC15" s="166" t="str">
        <f>+IF(AB15="I","Situación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166" t="str">
        <f>+IF(AB15="I","No aceptable",IF(AB15="II","No aceptable o aceptable con control específico",IF(AB15="III","Aceptable",IF(AB15="IV","Aceptable",""))))</f>
        <v>Aceptable</v>
      </c>
      <c r="AE15" s="322"/>
      <c r="AF15" s="166" t="s">
        <v>34</v>
      </c>
      <c r="AG15" s="166" t="s">
        <v>34</v>
      </c>
      <c r="AH15" s="166" t="s">
        <v>34</v>
      </c>
      <c r="AI15" s="166" t="s">
        <v>268</v>
      </c>
      <c r="AJ15" s="166" t="s">
        <v>34</v>
      </c>
      <c r="AK15" s="184" t="s">
        <v>35</v>
      </c>
    </row>
    <row r="16" spans="1:37" s="164" customFormat="1" ht="96.75" customHeight="1" x14ac:dyDescent="0.35">
      <c r="A16" s="311"/>
      <c r="B16" s="318"/>
      <c r="C16" s="318"/>
      <c r="D16" s="318"/>
      <c r="E16" s="319"/>
      <c r="F16" s="319"/>
      <c r="G16" s="180" t="s">
        <v>42</v>
      </c>
      <c r="H16" s="322"/>
      <c r="I16" s="177" t="s">
        <v>505</v>
      </c>
      <c r="J16" s="166" t="s">
        <v>506</v>
      </c>
      <c r="K16" s="166" t="s">
        <v>507</v>
      </c>
      <c r="L16" s="168">
        <v>1</v>
      </c>
      <c r="M16" s="166">
        <v>3</v>
      </c>
      <c r="N16" s="182">
        <v>0</v>
      </c>
      <c r="O16" s="182">
        <f>SUM(L16:N16)</f>
        <v>4</v>
      </c>
      <c r="P16" s="166" t="s">
        <v>508</v>
      </c>
      <c r="Q16" s="169">
        <v>8</v>
      </c>
      <c r="R16" s="166" t="s">
        <v>254</v>
      </c>
      <c r="S16" s="166" t="s">
        <v>509</v>
      </c>
      <c r="T16" s="166" t="s">
        <v>510</v>
      </c>
      <c r="U16" s="171">
        <v>2</v>
      </c>
      <c r="V16" s="171">
        <v>1</v>
      </c>
      <c r="W16" s="171">
        <f t="shared" ref="W16:W17" si="9">V16*U16</f>
        <v>2</v>
      </c>
      <c r="X16" s="172" t="str">
        <f t="shared" ref="X16:X17" si="10">+IF(AND(U16*V16&gt;=24,U16*V16&lt;=40),"MA",IF(AND(U16*V16&gt;=10,U16*V16&lt;=20),"A",IF(AND(U16*V16&gt;=6,U16*V16&lt;=8),"M",IF(AND(U16*V16&gt;=0,U16*V16&lt;=4),"B",""))))</f>
        <v>B</v>
      </c>
      <c r="Y16" s="166" t="str">
        <f t="shared" ref="Y16:Y17" si="11">+IF(X16="MA","Situación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6" s="171">
        <v>10</v>
      </c>
      <c r="AA16" s="171">
        <f t="shared" ref="AA16:AA17" si="12">W16*Z16</f>
        <v>20</v>
      </c>
      <c r="AB16" s="173" t="str">
        <f t="shared" ref="AB16:AB17" si="13">+IF(AND(U16*V16*Z16&gt;=600,U16*V16*Z16&lt;=4000),"I",IF(AND(U16*V16*Z16&gt;=150,U16*V16*Z16&lt;=500),"II",IF(AND(U16*V16*Z16&gt;=40,U16*V16*Z16&lt;=120),"III",IF(AND(U16*V16*Z16&gt;=0,U16*V16*Z16&lt;=20),"IV",""))))</f>
        <v>IV</v>
      </c>
      <c r="AC16" s="166" t="str">
        <f t="shared" ref="AC16:AC17" si="14">+IF(AB16="I","Situación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6" s="166" t="str">
        <f t="shared" ref="AD16:AD17" si="15">+IF(AB16="I","No aceptable",IF(AB16="II","No aceptable o aceptable con control específico",IF(AB16="III","Aceptable",IF(AB16="IV","Aceptable",""))))</f>
        <v>Aceptable</v>
      </c>
      <c r="AE16" s="322"/>
      <c r="AF16" s="166" t="s">
        <v>34</v>
      </c>
      <c r="AG16" s="166" t="s">
        <v>34</v>
      </c>
      <c r="AH16" s="166" t="s">
        <v>34</v>
      </c>
      <c r="AI16" s="166" t="s">
        <v>257</v>
      </c>
      <c r="AJ16" s="166" t="s">
        <v>34</v>
      </c>
      <c r="AK16" s="169" t="s">
        <v>511</v>
      </c>
    </row>
    <row r="17" spans="1:37" s="164" customFormat="1" ht="96.75" customHeight="1" x14ac:dyDescent="0.35">
      <c r="A17" s="311"/>
      <c r="B17" s="318"/>
      <c r="C17" s="318"/>
      <c r="D17" s="318"/>
      <c r="E17" s="319"/>
      <c r="F17" s="319"/>
      <c r="G17" s="180" t="s">
        <v>42</v>
      </c>
      <c r="H17" s="307"/>
      <c r="I17" s="169" t="s">
        <v>61</v>
      </c>
      <c r="J17" s="166" t="s">
        <v>262</v>
      </c>
      <c r="K17" s="166" t="s">
        <v>250</v>
      </c>
      <c r="L17" s="168">
        <v>1</v>
      </c>
      <c r="M17" s="166">
        <v>3</v>
      </c>
      <c r="N17" s="182">
        <v>0</v>
      </c>
      <c r="O17" s="182">
        <f>SUM(L17:N17)</f>
        <v>4</v>
      </c>
      <c r="P17" s="166" t="s">
        <v>259</v>
      </c>
      <c r="Q17" s="169">
        <v>8</v>
      </c>
      <c r="R17" s="166" t="s">
        <v>549</v>
      </c>
      <c r="S17" s="166" t="s">
        <v>252</v>
      </c>
      <c r="T17" s="166" t="s">
        <v>354</v>
      </c>
      <c r="U17" s="171">
        <v>2</v>
      </c>
      <c r="V17" s="171">
        <v>3</v>
      </c>
      <c r="W17" s="171">
        <f t="shared" si="9"/>
        <v>6</v>
      </c>
      <c r="X17" s="172" t="str">
        <f t="shared" si="10"/>
        <v>M</v>
      </c>
      <c r="Y17" s="183" t="str">
        <f t="shared" si="11"/>
        <v>Situación deficiente con exposición esporádica, o bien situación mejorable con exposición continuada o frecuente. Es posible que suceda el daño alguna vez.</v>
      </c>
      <c r="Z17" s="171">
        <v>10</v>
      </c>
      <c r="AA17" s="171">
        <f t="shared" si="12"/>
        <v>60</v>
      </c>
      <c r="AB17" s="173" t="str">
        <f t="shared" si="13"/>
        <v>III</v>
      </c>
      <c r="AC17" s="183" t="str">
        <f t="shared" si="14"/>
        <v>Mejorar si es posible. Sería conveniente justificar la intervención y su rentabilidad.</v>
      </c>
      <c r="AD17" s="166" t="str">
        <f t="shared" si="15"/>
        <v>Aceptable</v>
      </c>
      <c r="AE17" s="307"/>
      <c r="AF17" s="166" t="s">
        <v>34</v>
      </c>
      <c r="AG17" s="166" t="s">
        <v>34</v>
      </c>
      <c r="AH17" s="166" t="s">
        <v>34</v>
      </c>
      <c r="AI17" s="166" t="s">
        <v>552</v>
      </c>
      <c r="AJ17" s="166" t="s">
        <v>34</v>
      </c>
      <c r="AK17" s="174" t="s">
        <v>554</v>
      </c>
    </row>
    <row r="18" spans="1:37" s="164" customFormat="1" ht="96.75" customHeight="1" x14ac:dyDescent="0.35">
      <c r="A18" s="311"/>
      <c r="B18" s="318"/>
      <c r="C18" s="318"/>
      <c r="D18" s="318"/>
      <c r="E18" s="319"/>
      <c r="F18" s="319"/>
      <c r="G18" s="180" t="s">
        <v>42</v>
      </c>
      <c r="H18" s="303" t="s">
        <v>49</v>
      </c>
      <c r="I18" s="175" t="s">
        <v>233</v>
      </c>
      <c r="J18" s="175" t="s">
        <v>234</v>
      </c>
      <c r="K18" s="175" t="s">
        <v>237</v>
      </c>
      <c r="L18" s="168">
        <v>1</v>
      </c>
      <c r="M18" s="166">
        <v>3</v>
      </c>
      <c r="N18" s="168">
        <v>0</v>
      </c>
      <c r="O18" s="168">
        <f t="shared" si="0"/>
        <v>4</v>
      </c>
      <c r="P18" s="185" t="s">
        <v>240</v>
      </c>
      <c r="Q18" s="169">
        <v>8</v>
      </c>
      <c r="R18" s="185" t="s">
        <v>242</v>
      </c>
      <c r="S18" s="185" t="s">
        <v>243</v>
      </c>
      <c r="T18" s="185" t="s">
        <v>244</v>
      </c>
      <c r="U18" s="170">
        <v>2</v>
      </c>
      <c r="V18" s="171">
        <v>4</v>
      </c>
      <c r="W18" s="171">
        <f t="shared" si="1"/>
        <v>8</v>
      </c>
      <c r="X18" s="172" t="str">
        <f t="shared" si="2"/>
        <v>M</v>
      </c>
      <c r="Y18" s="166" t="str">
        <f t="shared" si="3"/>
        <v>Situación deficiente con exposición esporádica, o bien situación mejorable con exposición continuada o frecuente. Es posible que suceda el daño alguna vez.</v>
      </c>
      <c r="Z18" s="171">
        <v>10</v>
      </c>
      <c r="AA18" s="171">
        <f t="shared" si="4"/>
        <v>80</v>
      </c>
      <c r="AB18" s="173" t="str">
        <f t="shared" si="5"/>
        <v>III</v>
      </c>
      <c r="AC18" s="166" t="str">
        <f t="shared" si="6"/>
        <v>Mejorar si es posible. Sería conveniente justificar la intervención y su rentabilidad.</v>
      </c>
      <c r="AD18" s="166" t="str">
        <f t="shared" si="7"/>
        <v>Aceptable</v>
      </c>
      <c r="AE18" s="306" t="s">
        <v>566</v>
      </c>
      <c r="AF18" s="166" t="s">
        <v>34</v>
      </c>
      <c r="AG18" s="166" t="s">
        <v>34</v>
      </c>
      <c r="AH18" s="175" t="s">
        <v>248</v>
      </c>
      <c r="AI18" s="175" t="s">
        <v>249</v>
      </c>
      <c r="AJ18" s="169" t="s">
        <v>34</v>
      </c>
      <c r="AK18" s="169" t="s">
        <v>35</v>
      </c>
    </row>
    <row r="19" spans="1:37" s="164" customFormat="1" ht="96.75" customHeight="1" x14ac:dyDescent="0.35">
      <c r="A19" s="311"/>
      <c r="B19" s="318"/>
      <c r="C19" s="318"/>
      <c r="D19" s="318"/>
      <c r="E19" s="319"/>
      <c r="F19" s="319"/>
      <c r="G19" s="180" t="s">
        <v>42</v>
      </c>
      <c r="H19" s="303"/>
      <c r="I19" s="175" t="s">
        <v>236</v>
      </c>
      <c r="J19" s="175" t="s">
        <v>235</v>
      </c>
      <c r="K19" s="175" t="s">
        <v>238</v>
      </c>
      <c r="L19" s="168">
        <v>1</v>
      </c>
      <c r="M19" s="166">
        <v>3</v>
      </c>
      <c r="N19" s="168">
        <v>0</v>
      </c>
      <c r="O19" s="168">
        <f t="shared" si="0"/>
        <v>4</v>
      </c>
      <c r="P19" s="185" t="s">
        <v>241</v>
      </c>
      <c r="Q19" s="169">
        <v>8</v>
      </c>
      <c r="R19" s="185" t="s">
        <v>245</v>
      </c>
      <c r="S19" s="185" t="s">
        <v>246</v>
      </c>
      <c r="T19" s="185" t="s">
        <v>247</v>
      </c>
      <c r="U19" s="170">
        <v>2</v>
      </c>
      <c r="V19" s="171">
        <v>4</v>
      </c>
      <c r="W19" s="171">
        <f t="shared" si="1"/>
        <v>8</v>
      </c>
      <c r="X19" s="172" t="str">
        <f t="shared" si="2"/>
        <v>M</v>
      </c>
      <c r="Y19" s="166" t="str">
        <f t="shared" si="3"/>
        <v>Situación deficiente con exposición esporádica, o bien situación mejorable con exposición continuada o frecuente. Es posible que suceda el daño alguna vez.</v>
      </c>
      <c r="Z19" s="171">
        <v>10</v>
      </c>
      <c r="AA19" s="171">
        <f t="shared" si="4"/>
        <v>80</v>
      </c>
      <c r="AB19" s="173" t="str">
        <f t="shared" si="5"/>
        <v>III</v>
      </c>
      <c r="AC19" s="166" t="str">
        <f t="shared" si="6"/>
        <v>Mejorar si es posible. Sería conveniente justificar la intervención y su rentabilidad.</v>
      </c>
      <c r="AD19" s="166" t="str">
        <f t="shared" si="7"/>
        <v>Aceptable</v>
      </c>
      <c r="AE19" s="307"/>
      <c r="AF19" s="166" t="s">
        <v>34</v>
      </c>
      <c r="AG19" s="166" t="s">
        <v>34</v>
      </c>
      <c r="AH19" s="175" t="s">
        <v>248</v>
      </c>
      <c r="AI19" s="175" t="s">
        <v>249</v>
      </c>
      <c r="AJ19" s="169" t="s">
        <v>34</v>
      </c>
      <c r="AK19" s="169" t="s">
        <v>35</v>
      </c>
    </row>
    <row r="20" spans="1:37" s="164" customFormat="1" ht="96.75" customHeight="1" x14ac:dyDescent="0.35">
      <c r="A20" s="311"/>
      <c r="B20" s="318"/>
      <c r="C20" s="318"/>
      <c r="D20" s="318"/>
      <c r="E20" s="319"/>
      <c r="F20" s="319"/>
      <c r="G20" s="178" t="s">
        <v>33</v>
      </c>
      <c r="H20" s="321" t="s">
        <v>45</v>
      </c>
      <c r="I20" s="175" t="s">
        <v>88</v>
      </c>
      <c r="J20" s="175" t="s">
        <v>338</v>
      </c>
      <c r="K20" s="175" t="s">
        <v>315</v>
      </c>
      <c r="L20" s="168">
        <v>1</v>
      </c>
      <c r="M20" s="166">
        <v>3</v>
      </c>
      <c r="N20" s="168">
        <v>0</v>
      </c>
      <c r="O20" s="168">
        <f t="shared" si="0"/>
        <v>4</v>
      </c>
      <c r="P20" s="175" t="s">
        <v>336</v>
      </c>
      <c r="Q20" s="169">
        <v>4</v>
      </c>
      <c r="R20" s="175" t="s">
        <v>168</v>
      </c>
      <c r="S20" s="166" t="s">
        <v>350</v>
      </c>
      <c r="T20" s="166" t="s">
        <v>356</v>
      </c>
      <c r="U20" s="170">
        <v>2</v>
      </c>
      <c r="V20" s="171">
        <v>2</v>
      </c>
      <c r="W20" s="171">
        <f t="shared" si="1"/>
        <v>4</v>
      </c>
      <c r="X20" s="172" t="str">
        <f t="shared" si="2"/>
        <v>B</v>
      </c>
      <c r="Y20" s="166" t="str">
        <f t="shared" si="3"/>
        <v>Situación mejorable con exposición ocasional o esporádica, o situación sin anomalía destacable con cualquier nivel de exposición. No es esperable que se materialice el riesgo, aunque puede ser concebible.</v>
      </c>
      <c r="Z20" s="171">
        <v>25</v>
      </c>
      <c r="AA20" s="171">
        <f t="shared" si="4"/>
        <v>100</v>
      </c>
      <c r="AB20" s="173" t="str">
        <f t="shared" si="5"/>
        <v>III</v>
      </c>
      <c r="AC20" s="166" t="str">
        <f t="shared" si="6"/>
        <v>Mejorar si es posible. Sería conveniente justificar la intervención y su rentabilidad.</v>
      </c>
      <c r="AD20" s="166" t="str">
        <f t="shared" si="7"/>
        <v>Aceptable</v>
      </c>
      <c r="AE20" s="166" t="s">
        <v>65</v>
      </c>
      <c r="AF20" s="169" t="s">
        <v>34</v>
      </c>
      <c r="AG20" s="169" t="s">
        <v>34</v>
      </c>
      <c r="AH20" s="175" t="s">
        <v>158</v>
      </c>
      <c r="AI20" s="175" t="s">
        <v>357</v>
      </c>
      <c r="AJ20" s="169" t="s">
        <v>34</v>
      </c>
      <c r="AK20" s="169" t="s">
        <v>35</v>
      </c>
    </row>
    <row r="21" spans="1:37" s="164" customFormat="1" ht="96.75" customHeight="1" x14ac:dyDescent="0.35">
      <c r="A21" s="311"/>
      <c r="B21" s="318"/>
      <c r="C21" s="318"/>
      <c r="D21" s="318"/>
      <c r="E21" s="319"/>
      <c r="F21" s="319"/>
      <c r="G21" s="178" t="s">
        <v>33</v>
      </c>
      <c r="H21" s="304"/>
      <c r="I21" s="175" t="s">
        <v>63</v>
      </c>
      <c r="J21" s="175" t="s">
        <v>329</v>
      </c>
      <c r="K21" s="175" t="s">
        <v>315</v>
      </c>
      <c r="L21" s="168">
        <v>1</v>
      </c>
      <c r="M21" s="166">
        <v>3</v>
      </c>
      <c r="N21" s="168">
        <v>0</v>
      </c>
      <c r="O21" s="168">
        <f t="shared" si="0"/>
        <v>4</v>
      </c>
      <c r="P21" s="175" t="s">
        <v>330</v>
      </c>
      <c r="Q21" s="169">
        <v>1</v>
      </c>
      <c r="R21" s="175" t="s">
        <v>332</v>
      </c>
      <c r="S21" s="175" t="s">
        <v>532</v>
      </c>
      <c r="T21" s="166" t="s">
        <v>355</v>
      </c>
      <c r="U21" s="171">
        <v>6</v>
      </c>
      <c r="V21" s="171">
        <v>2</v>
      </c>
      <c r="W21" s="171">
        <f t="shared" si="1"/>
        <v>12</v>
      </c>
      <c r="X21" s="172" t="str">
        <f t="shared" si="2"/>
        <v>A</v>
      </c>
      <c r="Y21" s="166" t="str">
        <f t="shared" si="3"/>
        <v>Situación deficiente con exposición frecuente u ocasional, o bien situación muy deficiente con exposición ocasional o esporádica. La materialización de Riesgo es posible que suceda varias veces en la vida laboral</v>
      </c>
      <c r="Z21" s="171">
        <v>10</v>
      </c>
      <c r="AA21" s="171">
        <f t="shared" si="4"/>
        <v>120</v>
      </c>
      <c r="AB21" s="173" t="str">
        <f t="shared" si="5"/>
        <v>III</v>
      </c>
      <c r="AC21" s="166" t="str">
        <f t="shared" si="6"/>
        <v>Mejorar si es posible. Sería conveniente justificar la intervención y su rentabilidad.</v>
      </c>
      <c r="AD21" s="166" t="str">
        <f t="shared" si="7"/>
        <v>Aceptable</v>
      </c>
      <c r="AE21" s="166" t="s">
        <v>115</v>
      </c>
      <c r="AF21" s="166" t="s">
        <v>34</v>
      </c>
      <c r="AG21" s="166" t="s">
        <v>168</v>
      </c>
      <c r="AH21" s="175" t="s">
        <v>333</v>
      </c>
      <c r="AI21" s="175" t="s">
        <v>334</v>
      </c>
      <c r="AJ21" s="169" t="s">
        <v>34</v>
      </c>
      <c r="AK21" s="169" t="s">
        <v>35</v>
      </c>
    </row>
    <row r="22" spans="1:37" s="164" customFormat="1" ht="96.75" customHeight="1" x14ac:dyDescent="0.35">
      <c r="A22" s="311"/>
      <c r="B22" s="318"/>
      <c r="C22" s="318"/>
      <c r="D22" s="318"/>
      <c r="E22" s="319"/>
      <c r="F22" s="319"/>
      <c r="G22" s="178" t="s">
        <v>33</v>
      </c>
      <c r="H22" s="304"/>
      <c r="I22" s="175" t="s">
        <v>63</v>
      </c>
      <c r="J22" s="175" t="s">
        <v>331</v>
      </c>
      <c r="K22" s="175" t="s">
        <v>64</v>
      </c>
      <c r="L22" s="168">
        <v>1</v>
      </c>
      <c r="M22" s="166">
        <v>3</v>
      </c>
      <c r="N22" s="168">
        <v>0</v>
      </c>
      <c r="O22" s="168">
        <f t="shared" si="0"/>
        <v>4</v>
      </c>
      <c r="P22" s="175" t="s">
        <v>325</v>
      </c>
      <c r="Q22" s="169">
        <v>8</v>
      </c>
      <c r="R22" s="166" t="s">
        <v>168</v>
      </c>
      <c r="S22" s="175" t="s">
        <v>326</v>
      </c>
      <c r="T22" s="166" t="s">
        <v>359</v>
      </c>
      <c r="U22" s="170">
        <v>0</v>
      </c>
      <c r="V22" s="171">
        <v>1</v>
      </c>
      <c r="W22" s="171">
        <f t="shared" si="1"/>
        <v>0</v>
      </c>
      <c r="X22" s="172" t="str">
        <f t="shared" si="2"/>
        <v>B</v>
      </c>
      <c r="Y22" s="166" t="str">
        <f t="shared" si="3"/>
        <v>Situación mejorable con exposición ocasional o esporádica, o situación sin anomalía destacable con cualquier nivel de exposición. No es esperable que se materialice el riesgo, aunque puede ser concebible.</v>
      </c>
      <c r="Z22" s="171">
        <v>10</v>
      </c>
      <c r="AA22" s="171">
        <f t="shared" si="4"/>
        <v>0</v>
      </c>
      <c r="AB22" s="173" t="str">
        <f t="shared" si="5"/>
        <v>IV</v>
      </c>
      <c r="AC22" s="166" t="str">
        <f t="shared" si="6"/>
        <v>Mantener las medidas de control existentes, pero se deberían considerar soluciones o mejoras y se deben hacer comprobaciones periódicas para asegurar que el riesgo aún es tolerable.</v>
      </c>
      <c r="AD22" s="166" t="str">
        <f t="shared" si="7"/>
        <v>Aceptable</v>
      </c>
      <c r="AE22" s="166" t="s">
        <v>65</v>
      </c>
      <c r="AF22" s="169" t="s">
        <v>34</v>
      </c>
      <c r="AG22" s="169" t="s">
        <v>34</v>
      </c>
      <c r="AH22" s="175" t="s">
        <v>327</v>
      </c>
      <c r="AI22" s="175" t="s">
        <v>328</v>
      </c>
      <c r="AJ22" s="169" t="s">
        <v>34</v>
      </c>
      <c r="AK22" s="169" t="s">
        <v>35</v>
      </c>
    </row>
    <row r="23" spans="1:37" s="164" customFormat="1" ht="96.75" customHeight="1" x14ac:dyDescent="0.35">
      <c r="A23" s="311"/>
      <c r="B23" s="318"/>
      <c r="C23" s="318"/>
      <c r="D23" s="318"/>
      <c r="E23" s="319"/>
      <c r="F23" s="319"/>
      <c r="G23" s="178" t="s">
        <v>90</v>
      </c>
      <c r="H23" s="304"/>
      <c r="I23" s="175" t="s">
        <v>558</v>
      </c>
      <c r="J23" s="175" t="s">
        <v>324</v>
      </c>
      <c r="K23" s="175" t="s">
        <v>315</v>
      </c>
      <c r="L23" s="168">
        <v>1</v>
      </c>
      <c r="M23" s="166">
        <v>3</v>
      </c>
      <c r="N23" s="168">
        <v>0</v>
      </c>
      <c r="O23" s="168">
        <f t="shared" ref="O23" si="16">SUM(L23:N23)</f>
        <v>4</v>
      </c>
      <c r="P23" s="175" t="s">
        <v>330</v>
      </c>
      <c r="Q23" s="169">
        <v>1</v>
      </c>
      <c r="R23" s="175" t="s">
        <v>168</v>
      </c>
      <c r="S23" s="166" t="s">
        <v>351</v>
      </c>
      <c r="T23" s="175" t="s">
        <v>360</v>
      </c>
      <c r="U23" s="171">
        <v>2</v>
      </c>
      <c r="V23" s="171">
        <v>2</v>
      </c>
      <c r="W23" s="171">
        <f t="shared" si="1"/>
        <v>4</v>
      </c>
      <c r="X23" s="172" t="str">
        <f t="shared" si="2"/>
        <v>B</v>
      </c>
      <c r="Y23" s="183" t="str">
        <f t="shared" si="3"/>
        <v>Situación mejorable con exposición ocasional o esporádica, o situación sin anomalía destacable con cualquier nivel de exposición. No es esperable que se materialice el riesgo, aunque puede ser concebible.</v>
      </c>
      <c r="Z23" s="171">
        <v>25</v>
      </c>
      <c r="AA23" s="171">
        <f t="shared" si="4"/>
        <v>100</v>
      </c>
      <c r="AB23" s="173" t="str">
        <f t="shared" si="5"/>
        <v>III</v>
      </c>
      <c r="AC23" s="183" t="str">
        <f t="shared" si="6"/>
        <v>Mejorar si es posible. Sería conveniente justificar la intervención y su rentabilidad.</v>
      </c>
      <c r="AD23" s="166" t="str">
        <f t="shared" si="7"/>
        <v>Aceptable</v>
      </c>
      <c r="AE23" s="183" t="s">
        <v>548</v>
      </c>
      <c r="AF23" s="166" t="s">
        <v>34</v>
      </c>
      <c r="AG23" s="166" t="s">
        <v>34</v>
      </c>
      <c r="AH23" s="175" t="s">
        <v>67</v>
      </c>
      <c r="AI23" s="175" t="s">
        <v>557</v>
      </c>
      <c r="AJ23" s="166" t="s">
        <v>34</v>
      </c>
      <c r="AK23" s="174" t="s">
        <v>559</v>
      </c>
    </row>
    <row r="24" spans="1:37" s="164" customFormat="1" ht="96.75" customHeight="1" x14ac:dyDescent="0.35">
      <c r="A24" s="311"/>
      <c r="B24" s="318"/>
      <c r="C24" s="318"/>
      <c r="D24" s="318"/>
      <c r="E24" s="319"/>
      <c r="F24" s="319"/>
      <c r="G24" s="178" t="s">
        <v>33</v>
      </c>
      <c r="H24" s="305"/>
      <c r="I24" s="175" t="s">
        <v>207</v>
      </c>
      <c r="J24" s="175" t="s">
        <v>322</v>
      </c>
      <c r="K24" s="175" t="s">
        <v>320</v>
      </c>
      <c r="L24" s="168">
        <v>1</v>
      </c>
      <c r="M24" s="166">
        <v>3</v>
      </c>
      <c r="N24" s="168">
        <v>0</v>
      </c>
      <c r="O24" s="168">
        <f t="shared" si="0"/>
        <v>4</v>
      </c>
      <c r="P24" s="175" t="s">
        <v>321</v>
      </c>
      <c r="Q24" s="169">
        <v>2</v>
      </c>
      <c r="R24" s="166" t="s">
        <v>168</v>
      </c>
      <c r="S24" s="175" t="s">
        <v>362</v>
      </c>
      <c r="T24" s="166" t="s">
        <v>364</v>
      </c>
      <c r="U24" s="170">
        <v>2</v>
      </c>
      <c r="V24" s="171">
        <v>3</v>
      </c>
      <c r="W24" s="171">
        <f t="shared" si="1"/>
        <v>6</v>
      </c>
      <c r="X24" s="172" t="str">
        <f t="shared" si="2"/>
        <v>M</v>
      </c>
      <c r="Y24" s="166" t="str">
        <f t="shared" si="3"/>
        <v>Situación deficiente con exposición esporádica, o bien situación mejorable con exposición continuada o frecuente. Es posible que suceda el daño alguna vez.</v>
      </c>
      <c r="Z24" s="171">
        <v>25</v>
      </c>
      <c r="AA24" s="171">
        <f t="shared" si="4"/>
        <v>150</v>
      </c>
      <c r="AB24" s="173" t="str">
        <f t="shared" si="5"/>
        <v>II</v>
      </c>
      <c r="AC24" s="166" t="str">
        <f t="shared" si="6"/>
        <v>Corregir y adoptar medidas de control de inmediato. Sin embargo suspenda actividades si el nivel de riesgo está por encima o igual de 360.</v>
      </c>
      <c r="AD24" s="166" t="str">
        <f t="shared" si="7"/>
        <v>No aceptable o aceptable con control específico</v>
      </c>
      <c r="AE24" s="186" t="s">
        <v>601</v>
      </c>
      <c r="AF24" s="166" t="s">
        <v>34</v>
      </c>
      <c r="AG24" s="166" t="s">
        <v>34</v>
      </c>
      <c r="AH24" s="175" t="s">
        <v>323</v>
      </c>
      <c r="AI24" s="166" t="s">
        <v>171</v>
      </c>
      <c r="AJ24" s="166" t="s">
        <v>34</v>
      </c>
      <c r="AK24" s="169" t="s">
        <v>35</v>
      </c>
    </row>
    <row r="25" spans="1:37" ht="96.75" customHeight="1" thickBot="1" x14ac:dyDescent="0.3">
      <c r="A25" s="311"/>
      <c r="B25" s="318"/>
      <c r="C25" s="318"/>
      <c r="D25" s="318"/>
      <c r="E25" s="320"/>
      <c r="F25" s="320"/>
      <c r="G25" s="178" t="s">
        <v>33</v>
      </c>
      <c r="H25" s="175" t="s">
        <v>70</v>
      </c>
      <c r="I25" s="175" t="s">
        <v>313</v>
      </c>
      <c r="J25" s="175" t="s">
        <v>314</v>
      </c>
      <c r="K25" s="175" t="s">
        <v>315</v>
      </c>
      <c r="L25" s="168">
        <v>1</v>
      </c>
      <c r="M25" s="166">
        <v>3</v>
      </c>
      <c r="N25" s="187">
        <v>0</v>
      </c>
      <c r="O25" s="187">
        <f t="shared" si="0"/>
        <v>4</v>
      </c>
      <c r="P25" s="175" t="s">
        <v>316</v>
      </c>
      <c r="Q25" s="169">
        <v>8</v>
      </c>
      <c r="R25" s="175" t="s">
        <v>317</v>
      </c>
      <c r="S25" s="175" t="s">
        <v>318</v>
      </c>
      <c r="T25" s="166" t="s">
        <v>379</v>
      </c>
      <c r="U25" s="170">
        <v>2</v>
      </c>
      <c r="V25" s="171">
        <v>1</v>
      </c>
      <c r="W25" s="171">
        <f t="shared" si="1"/>
        <v>2</v>
      </c>
      <c r="X25" s="172" t="str">
        <f t="shared" si="2"/>
        <v>B</v>
      </c>
      <c r="Y25" s="166" t="str">
        <f t="shared" si="3"/>
        <v>Situación mejorable con exposición ocasional o esporádica, o situación sin anomalía destacable con cualquier nivel de exposición. No es esperable que se materialice el riesgo, aunque puede ser concebible.</v>
      </c>
      <c r="Z25" s="171">
        <v>10</v>
      </c>
      <c r="AA25" s="171">
        <f t="shared" si="4"/>
        <v>20</v>
      </c>
      <c r="AB25" s="173" t="str">
        <f t="shared" si="5"/>
        <v>IV</v>
      </c>
      <c r="AC25" s="166" t="str">
        <f t="shared" si="6"/>
        <v>Mantener las medidas de control existentes, pero se deberían considerar soluciones o mejoras y se deben hacer comprobaciones periódicas para asegurar que el riesgo aún es tolerable.</v>
      </c>
      <c r="AD25" s="166" t="str">
        <f t="shared" si="7"/>
        <v>Aceptable</v>
      </c>
      <c r="AE25" s="166" t="s">
        <v>514</v>
      </c>
      <c r="AF25" s="169" t="s">
        <v>34</v>
      </c>
      <c r="AG25" s="169" t="s">
        <v>34</v>
      </c>
      <c r="AH25" s="175" t="s">
        <v>71</v>
      </c>
      <c r="AI25" s="175" t="s">
        <v>319</v>
      </c>
      <c r="AJ25" s="169" t="s">
        <v>34</v>
      </c>
      <c r="AK25" s="169" t="s">
        <v>515</v>
      </c>
    </row>
    <row r="26" spans="1:37" s="164" customFormat="1" ht="119.25" customHeight="1" x14ac:dyDescent="0.35">
      <c r="A26" s="311"/>
      <c r="B26" s="312" t="s">
        <v>620</v>
      </c>
      <c r="C26" s="312" t="s">
        <v>622</v>
      </c>
      <c r="D26" s="313" t="s">
        <v>733</v>
      </c>
      <c r="E26" s="316" t="s">
        <v>734</v>
      </c>
      <c r="F26" s="316" t="s">
        <v>624</v>
      </c>
      <c r="G26" s="188" t="s">
        <v>42</v>
      </c>
      <c r="H26" s="302" t="s">
        <v>36</v>
      </c>
      <c r="I26" s="190" t="s">
        <v>46</v>
      </c>
      <c r="J26" s="191" t="s">
        <v>269</v>
      </c>
      <c r="K26" s="191" t="s">
        <v>270</v>
      </c>
      <c r="L26" s="192">
        <v>1</v>
      </c>
      <c r="M26" s="193">
        <v>0</v>
      </c>
      <c r="N26" s="192">
        <v>0</v>
      </c>
      <c r="O26" s="192">
        <f t="shared" ref="O26:O35" si="17">SUM(L26:N26)</f>
        <v>1</v>
      </c>
      <c r="P26" s="191" t="s">
        <v>271</v>
      </c>
      <c r="Q26" s="189">
        <v>8</v>
      </c>
      <c r="R26" s="191" t="s">
        <v>625</v>
      </c>
      <c r="S26" s="191" t="s">
        <v>273</v>
      </c>
      <c r="T26" s="191" t="s">
        <v>272</v>
      </c>
      <c r="U26" s="194">
        <v>2</v>
      </c>
      <c r="V26" s="194">
        <v>4</v>
      </c>
      <c r="W26" s="194">
        <f>V26*U26</f>
        <v>8</v>
      </c>
      <c r="X26" s="195" t="str">
        <f>+IF(AND(U26*V26&gt;=24,U26*V26&lt;=40),"MA",IF(AND(U26*V26&gt;=10,U26*V26&lt;=20),"A",IF(AND(U26*V26&gt;=6,U26*V26&lt;=8),"M",IF(AND(U26*V26&gt;=0,U26*V26&lt;=4),"B",""))))</f>
        <v>M</v>
      </c>
      <c r="Y26" s="196"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194">
        <v>10</v>
      </c>
      <c r="AA26" s="194">
        <f>W26*Z26</f>
        <v>80</v>
      </c>
      <c r="AB26" s="197" t="str">
        <f>+IF(AND(U26*V26*Z26&gt;=600,U26*V26*Z26&lt;=4000),"I",IF(AND(U26*V26*Z26&gt;=150,U26*V26*Z26&lt;=500),"II",IF(AND(U26*V26*Z26&gt;=40,U26*V26*Z26&lt;=120),"III",IF(AND(U26*V26*Z26&gt;=0,U26*V26*Z26&lt;=20),"IV",""))))</f>
        <v>III</v>
      </c>
      <c r="AC26" s="196"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190" t="str">
        <f>+IF(AB26="I","No aceptable",IF(AB26="II","No aceptable o aceptable con control específico",IF(AB26="III","Aceptable",IF(AB26="IV","Aceptable",""))))</f>
        <v>Aceptable</v>
      </c>
      <c r="AE26" s="190" t="s">
        <v>626</v>
      </c>
      <c r="AF26" s="189" t="s">
        <v>34</v>
      </c>
      <c r="AG26" s="189" t="s">
        <v>34</v>
      </c>
      <c r="AH26" s="189" t="s">
        <v>34</v>
      </c>
      <c r="AI26" s="190" t="s">
        <v>274</v>
      </c>
      <c r="AJ26" s="189" t="s">
        <v>34</v>
      </c>
      <c r="AK26" s="198" t="s">
        <v>627</v>
      </c>
    </row>
    <row r="27" spans="1:37" s="164" customFormat="1" ht="119.25" customHeight="1" x14ac:dyDescent="0.35">
      <c r="A27" s="311"/>
      <c r="B27" s="312"/>
      <c r="C27" s="312"/>
      <c r="D27" s="314"/>
      <c r="E27" s="316"/>
      <c r="F27" s="316"/>
      <c r="G27" s="165" t="s">
        <v>42</v>
      </c>
      <c r="H27" s="303"/>
      <c r="I27" s="166" t="s">
        <v>107</v>
      </c>
      <c r="J27" s="167" t="s">
        <v>275</v>
      </c>
      <c r="K27" s="175" t="s">
        <v>276</v>
      </c>
      <c r="L27" s="199">
        <v>1</v>
      </c>
      <c r="M27" s="200">
        <v>0</v>
      </c>
      <c r="N27" s="199">
        <v>0</v>
      </c>
      <c r="O27" s="199">
        <f t="shared" si="17"/>
        <v>1</v>
      </c>
      <c r="P27" s="167" t="s">
        <v>271</v>
      </c>
      <c r="Q27" s="169">
        <v>8</v>
      </c>
      <c r="R27" s="175" t="s">
        <v>628</v>
      </c>
      <c r="S27" s="175" t="s">
        <v>273</v>
      </c>
      <c r="T27" s="175" t="s">
        <v>272</v>
      </c>
      <c r="U27" s="171">
        <v>2</v>
      </c>
      <c r="V27" s="171">
        <v>4</v>
      </c>
      <c r="W27" s="171">
        <f>V27*U27</f>
        <v>8</v>
      </c>
      <c r="X27" s="172" t="str">
        <f>+IF(AND(U27*V27&gt;=24,U27*V27&lt;=40),"MA",IF(AND(U27*V27&gt;=10,U27*V27&lt;=20),"A",IF(AND(U27*V27&gt;=6,U27*V27&lt;=8),"M",IF(AND(U27*V27&gt;=0,U27*V27&lt;=4),"B",""))))</f>
        <v>M</v>
      </c>
      <c r="Y27" s="183"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171">
        <v>10</v>
      </c>
      <c r="AA27" s="171">
        <f>W27*Z27</f>
        <v>80</v>
      </c>
      <c r="AB27" s="173" t="str">
        <f>+IF(AND(U27*V27*Z27&gt;=600,U27*V27*Z27&lt;=4000),"I",IF(AND(U27*V27*Z27&gt;=150,U27*V27*Z27&lt;=500),"II",IF(AND(U27*V27*Z27&gt;=40,U27*V27*Z27&lt;=120),"III",IF(AND(U27*V27*Z27&gt;=0,U27*V27*Z27&lt;=20),"IV",""))))</f>
        <v>III</v>
      </c>
      <c r="AC27" s="183"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166" t="str">
        <f>+IF(AB27="I","No aceptable",IF(AB27="II","No aceptable o aceptable con control específico",IF(AB27="III","Aceptable",IF(AB27="IV","Aceptable",""))))</f>
        <v>Aceptable</v>
      </c>
      <c r="AE27" s="166" t="s">
        <v>626</v>
      </c>
      <c r="AF27" s="169" t="s">
        <v>34</v>
      </c>
      <c r="AG27" s="169" t="s">
        <v>34</v>
      </c>
      <c r="AH27" s="169" t="s">
        <v>629</v>
      </c>
      <c r="AI27" s="166" t="s">
        <v>274</v>
      </c>
      <c r="AJ27" s="169" t="s">
        <v>34</v>
      </c>
      <c r="AK27" s="201" t="s">
        <v>627</v>
      </c>
    </row>
    <row r="28" spans="1:37" s="164" customFormat="1" ht="119.25" customHeight="1" x14ac:dyDescent="0.35">
      <c r="A28" s="311"/>
      <c r="B28" s="312"/>
      <c r="C28" s="312"/>
      <c r="D28" s="314"/>
      <c r="E28" s="316"/>
      <c r="F28" s="316"/>
      <c r="G28" s="165" t="s">
        <v>42</v>
      </c>
      <c r="H28" s="304" t="s">
        <v>231</v>
      </c>
      <c r="I28" s="175" t="s">
        <v>233</v>
      </c>
      <c r="J28" s="175" t="s">
        <v>630</v>
      </c>
      <c r="K28" s="175" t="s">
        <v>237</v>
      </c>
      <c r="L28" s="199">
        <v>1</v>
      </c>
      <c r="M28" s="200">
        <v>0</v>
      </c>
      <c r="N28" s="199">
        <v>0</v>
      </c>
      <c r="O28" s="199">
        <f t="shared" si="17"/>
        <v>1</v>
      </c>
      <c r="P28" s="185" t="s">
        <v>240</v>
      </c>
      <c r="Q28" s="169">
        <v>8</v>
      </c>
      <c r="R28" s="185" t="s">
        <v>631</v>
      </c>
      <c r="S28" s="185" t="s">
        <v>632</v>
      </c>
      <c r="T28" s="185" t="s">
        <v>244</v>
      </c>
      <c r="U28" s="169">
        <v>6</v>
      </c>
      <c r="V28" s="169">
        <v>4</v>
      </c>
      <c r="W28" s="169">
        <f t="shared" ref="W28:W35" si="18">V28*U28</f>
        <v>24</v>
      </c>
      <c r="X28" s="169" t="str">
        <f t="shared" ref="X28:X35" si="19">+IF(AND(U28*V28&gt;=24,U28*V28&lt;=40),"MA",IF(AND(U28*V28&gt;=10,U28*V28&lt;=20),"A",IF(AND(U28*V28&gt;=6,U28*V28&lt;=8),"M",IF(AND(U28*V28&gt;=0,U28*V28&lt;=4),"B",""))))</f>
        <v>MA</v>
      </c>
      <c r="Y28" s="183" t="str">
        <f t="shared" ref="Y28:Y35" si="20">+IF(X28="MA","Situación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8" s="171">
        <v>10</v>
      </c>
      <c r="AA28" s="171">
        <f t="shared" ref="AA28:AA35" si="21">W28*Z28</f>
        <v>240</v>
      </c>
      <c r="AB28" s="173" t="str">
        <f t="shared" ref="AB28:AB35" si="22">+IF(AND(U28*V28*Z28&gt;=600,U28*V28*Z28&lt;=4000),"I",IF(AND(U28*V28*Z28&gt;=150,U28*V28*Z28&lt;=500),"II",IF(AND(U28*V28*Z28&gt;=40,U28*V28*Z28&lt;=120),"III",IF(AND(U28*V28*Z28&gt;=0,U28*V28*Z28&lt;=20),"IV",""))))</f>
        <v>II</v>
      </c>
      <c r="AC28" s="183" t="str">
        <f t="shared" ref="AC28:AC35" si="23">+IF(AB28="I","Situación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8" s="166" t="str">
        <f t="shared" ref="AD28:AD35" si="24">+IF(AB28="I","No aceptable",IF(AB28="II","No aceptable o aceptable con control específico",IF(AB28="III","Aceptable",IF(AB28="IV","Aceptable",""))))</f>
        <v>No aceptable o aceptable con control específico</v>
      </c>
      <c r="AE28" s="306" t="s">
        <v>633</v>
      </c>
      <c r="AF28" s="166" t="s">
        <v>34</v>
      </c>
      <c r="AG28" s="166" t="s">
        <v>34</v>
      </c>
      <c r="AH28" s="175" t="s">
        <v>634</v>
      </c>
      <c r="AI28" s="175" t="s">
        <v>249</v>
      </c>
      <c r="AJ28" s="169" t="s">
        <v>34</v>
      </c>
      <c r="AK28" s="201" t="s">
        <v>627</v>
      </c>
    </row>
    <row r="29" spans="1:37" s="164" customFormat="1" ht="119.25" customHeight="1" x14ac:dyDescent="0.35">
      <c r="A29" s="311"/>
      <c r="B29" s="312"/>
      <c r="C29" s="312"/>
      <c r="D29" s="314"/>
      <c r="E29" s="316"/>
      <c r="F29" s="316"/>
      <c r="G29" s="165" t="s">
        <v>42</v>
      </c>
      <c r="H29" s="304"/>
      <c r="I29" s="175" t="s">
        <v>236</v>
      </c>
      <c r="J29" s="175" t="s">
        <v>635</v>
      </c>
      <c r="K29" s="175" t="s">
        <v>238</v>
      </c>
      <c r="L29" s="199">
        <v>1</v>
      </c>
      <c r="M29" s="200">
        <v>0</v>
      </c>
      <c r="N29" s="199">
        <v>0</v>
      </c>
      <c r="O29" s="199">
        <f t="shared" si="17"/>
        <v>1</v>
      </c>
      <c r="P29" s="185" t="s">
        <v>241</v>
      </c>
      <c r="Q29" s="169">
        <v>8</v>
      </c>
      <c r="R29" s="185" t="s">
        <v>631</v>
      </c>
      <c r="S29" s="185" t="s">
        <v>632</v>
      </c>
      <c r="T29" s="185" t="s">
        <v>247</v>
      </c>
      <c r="U29" s="169">
        <v>6</v>
      </c>
      <c r="V29" s="169">
        <v>4</v>
      </c>
      <c r="W29" s="169">
        <f t="shared" si="18"/>
        <v>24</v>
      </c>
      <c r="X29" s="169" t="str">
        <f t="shared" si="19"/>
        <v>MA</v>
      </c>
      <c r="Y29" s="183" t="str">
        <f t="shared" si="20"/>
        <v>Situación deficiente con exposición continua, o muy deficiente con exposición frecuente. Normalmente la materialización del riesgo ocurre con frecuencia.</v>
      </c>
      <c r="Z29" s="171">
        <v>10</v>
      </c>
      <c r="AA29" s="171">
        <f t="shared" si="21"/>
        <v>240</v>
      </c>
      <c r="AB29" s="173" t="str">
        <f t="shared" si="22"/>
        <v>II</v>
      </c>
      <c r="AC29" s="183" t="str">
        <f t="shared" si="23"/>
        <v>Corregir y adoptar medidas de control de inmediato. Sin embargo suspenda actividades si el nivel de riesgo está por encima o igual de 360.</v>
      </c>
      <c r="AD29" s="166" t="str">
        <f t="shared" si="24"/>
        <v>No aceptable o aceptable con control específico</v>
      </c>
      <c r="AE29" s="307"/>
      <c r="AF29" s="166" t="s">
        <v>34</v>
      </c>
      <c r="AG29" s="166" t="s">
        <v>34</v>
      </c>
      <c r="AH29" s="175" t="s">
        <v>634</v>
      </c>
      <c r="AI29" s="175" t="s">
        <v>249</v>
      </c>
      <c r="AJ29" s="169" t="s">
        <v>34</v>
      </c>
      <c r="AK29" s="201" t="s">
        <v>627</v>
      </c>
    </row>
    <row r="30" spans="1:37" s="164" customFormat="1" ht="119.25" customHeight="1" x14ac:dyDescent="0.35">
      <c r="A30" s="311"/>
      <c r="B30" s="312"/>
      <c r="C30" s="312"/>
      <c r="D30" s="314"/>
      <c r="E30" s="316"/>
      <c r="F30" s="316"/>
      <c r="G30" s="165" t="s">
        <v>42</v>
      </c>
      <c r="H30" s="305"/>
      <c r="I30" s="175" t="s">
        <v>636</v>
      </c>
      <c r="J30" s="175" t="s">
        <v>637</v>
      </c>
      <c r="K30" s="202" t="s">
        <v>638</v>
      </c>
      <c r="L30" s="199">
        <v>1</v>
      </c>
      <c r="M30" s="200">
        <v>0</v>
      </c>
      <c r="N30" s="199">
        <v>0</v>
      </c>
      <c r="O30" s="199">
        <f t="shared" si="17"/>
        <v>1</v>
      </c>
      <c r="P30" s="203" t="s">
        <v>493</v>
      </c>
      <c r="Q30" s="169">
        <v>8</v>
      </c>
      <c r="R30" s="185" t="s">
        <v>168</v>
      </c>
      <c r="S30" s="185" t="s">
        <v>168</v>
      </c>
      <c r="T30" s="185" t="s">
        <v>639</v>
      </c>
      <c r="U30" s="169">
        <v>2</v>
      </c>
      <c r="V30" s="169">
        <v>3</v>
      </c>
      <c r="W30" s="169">
        <f t="shared" si="18"/>
        <v>6</v>
      </c>
      <c r="X30" s="169" t="str">
        <f t="shared" si="19"/>
        <v>M</v>
      </c>
      <c r="Y30" s="183" t="str">
        <f t="shared" si="20"/>
        <v>Situación deficiente con exposición esporádica, o bien situación mejorable con exposición continuada o frecuente. Es posible que suceda el daño alguna vez.</v>
      </c>
      <c r="Z30" s="171">
        <v>10</v>
      </c>
      <c r="AA30" s="171">
        <f t="shared" si="21"/>
        <v>60</v>
      </c>
      <c r="AB30" s="173" t="str">
        <f t="shared" si="22"/>
        <v>III</v>
      </c>
      <c r="AC30" s="183" t="str">
        <f t="shared" si="23"/>
        <v>Mejorar si es posible. Sería conveniente justificar la intervención y su rentabilidad.</v>
      </c>
      <c r="AD30" s="166" t="str">
        <f t="shared" si="24"/>
        <v>Aceptable</v>
      </c>
      <c r="AE30" s="177" t="s">
        <v>640</v>
      </c>
      <c r="AF30" s="166" t="s">
        <v>34</v>
      </c>
      <c r="AG30" s="166" t="s">
        <v>34</v>
      </c>
      <c r="AH30" s="166" t="s">
        <v>34</v>
      </c>
      <c r="AI30" s="175" t="s">
        <v>641</v>
      </c>
      <c r="AJ30" s="169" t="s">
        <v>34</v>
      </c>
      <c r="AK30" s="201" t="s">
        <v>627</v>
      </c>
    </row>
    <row r="31" spans="1:37" ht="119.25" customHeight="1" x14ac:dyDescent="0.25">
      <c r="A31" s="311"/>
      <c r="B31" s="312"/>
      <c r="C31" s="312"/>
      <c r="D31" s="314"/>
      <c r="E31" s="316"/>
      <c r="F31" s="316"/>
      <c r="G31" s="165" t="s">
        <v>42</v>
      </c>
      <c r="H31" s="185" t="s">
        <v>44</v>
      </c>
      <c r="I31" s="166" t="s">
        <v>516</v>
      </c>
      <c r="J31" s="175" t="s">
        <v>642</v>
      </c>
      <c r="K31" s="175" t="s">
        <v>643</v>
      </c>
      <c r="L31" s="199">
        <v>1</v>
      </c>
      <c r="M31" s="200">
        <v>0</v>
      </c>
      <c r="N31" s="199">
        <v>0</v>
      </c>
      <c r="O31" s="199">
        <f t="shared" si="17"/>
        <v>1</v>
      </c>
      <c r="P31" s="203" t="s">
        <v>644</v>
      </c>
      <c r="Q31" s="169">
        <v>8</v>
      </c>
      <c r="R31" s="185" t="s">
        <v>168</v>
      </c>
      <c r="S31" s="185" t="s">
        <v>645</v>
      </c>
      <c r="T31" s="185" t="s">
        <v>646</v>
      </c>
      <c r="U31" s="171">
        <v>6</v>
      </c>
      <c r="V31" s="171">
        <v>3</v>
      </c>
      <c r="W31" s="171">
        <f t="shared" si="18"/>
        <v>18</v>
      </c>
      <c r="X31" s="172" t="str">
        <f t="shared" si="19"/>
        <v>A</v>
      </c>
      <c r="Y31" s="183" t="str">
        <f t="shared" si="20"/>
        <v>Situación deficiente con exposición frecuente u ocasional, o bien situación muy deficiente con exposición ocasional o esporádica. La materialización de Riesgo es posible que suceda varias veces en la vida laboral</v>
      </c>
      <c r="Z31" s="171">
        <v>10</v>
      </c>
      <c r="AA31" s="171">
        <f t="shared" si="21"/>
        <v>180</v>
      </c>
      <c r="AB31" s="173" t="str">
        <f t="shared" si="22"/>
        <v>II</v>
      </c>
      <c r="AC31" s="183" t="str">
        <f t="shared" si="23"/>
        <v>Corregir y adoptar medidas de control de inmediato. Sin embargo suspenda actividades si el nivel de riesgo está por encima o igual de 360.</v>
      </c>
      <c r="AD31" s="166" t="str">
        <f t="shared" si="24"/>
        <v>No aceptable o aceptable con control específico</v>
      </c>
      <c r="AE31" s="177" t="s">
        <v>647</v>
      </c>
      <c r="AF31" s="166" t="s">
        <v>34</v>
      </c>
      <c r="AG31" s="166" t="s">
        <v>34</v>
      </c>
      <c r="AH31" s="166" t="s">
        <v>34</v>
      </c>
      <c r="AI31" s="166" t="s">
        <v>648</v>
      </c>
      <c r="AJ31" s="166" t="s">
        <v>34</v>
      </c>
      <c r="AK31" s="201" t="s">
        <v>627</v>
      </c>
    </row>
    <row r="32" spans="1:37" ht="119.25" customHeight="1" x14ac:dyDescent="0.25">
      <c r="A32" s="311"/>
      <c r="B32" s="312"/>
      <c r="C32" s="312"/>
      <c r="D32" s="314"/>
      <c r="E32" s="316"/>
      <c r="F32" s="316"/>
      <c r="G32" s="165" t="s">
        <v>42</v>
      </c>
      <c r="H32" s="308" t="s">
        <v>45</v>
      </c>
      <c r="I32" s="204" t="s">
        <v>63</v>
      </c>
      <c r="J32" s="175" t="s">
        <v>331</v>
      </c>
      <c r="K32" s="175" t="s">
        <v>64</v>
      </c>
      <c r="L32" s="199">
        <v>1</v>
      </c>
      <c r="M32" s="200">
        <v>0</v>
      </c>
      <c r="N32" s="199">
        <v>0</v>
      </c>
      <c r="O32" s="199">
        <f t="shared" si="17"/>
        <v>1</v>
      </c>
      <c r="P32" s="175" t="s">
        <v>325</v>
      </c>
      <c r="Q32" s="169">
        <v>8</v>
      </c>
      <c r="R32" s="166" t="s">
        <v>168</v>
      </c>
      <c r="S32" s="175" t="s">
        <v>326</v>
      </c>
      <c r="T32" s="166" t="s">
        <v>359</v>
      </c>
      <c r="U32" s="171">
        <v>2</v>
      </c>
      <c r="V32" s="171">
        <v>2</v>
      </c>
      <c r="W32" s="171">
        <f t="shared" si="18"/>
        <v>4</v>
      </c>
      <c r="X32" s="172" t="str">
        <f t="shared" si="19"/>
        <v>B</v>
      </c>
      <c r="Y32" s="183" t="str">
        <f t="shared" si="20"/>
        <v>Situación mejorable con exposición ocasional o esporádica, o situación sin anomalía destacable con cualquier nivel de exposición. No es esperable que se materialice el riesgo, aunque puede ser concebible.</v>
      </c>
      <c r="Z32" s="171">
        <v>10</v>
      </c>
      <c r="AA32" s="171">
        <f t="shared" si="21"/>
        <v>40</v>
      </c>
      <c r="AB32" s="173" t="str">
        <f t="shared" si="22"/>
        <v>III</v>
      </c>
      <c r="AC32" s="183" t="str">
        <f t="shared" si="23"/>
        <v>Mejorar si es posible. Sería conveniente justificar la intervención y su rentabilidad.</v>
      </c>
      <c r="AD32" s="166" t="str">
        <f t="shared" si="24"/>
        <v>Aceptable</v>
      </c>
      <c r="AE32" s="183" t="s">
        <v>65</v>
      </c>
      <c r="AF32" s="169" t="s">
        <v>34</v>
      </c>
      <c r="AG32" s="169" t="s">
        <v>34</v>
      </c>
      <c r="AH32" s="175" t="s">
        <v>327</v>
      </c>
      <c r="AI32" s="175" t="s">
        <v>328</v>
      </c>
      <c r="AJ32" s="169" t="s">
        <v>34</v>
      </c>
      <c r="AK32" s="201" t="s">
        <v>627</v>
      </c>
    </row>
    <row r="33" spans="1:37" ht="119.25" customHeight="1" x14ac:dyDescent="0.25">
      <c r="A33" s="311"/>
      <c r="B33" s="312"/>
      <c r="C33" s="312"/>
      <c r="D33" s="314"/>
      <c r="E33" s="316"/>
      <c r="F33" s="316"/>
      <c r="G33" s="165" t="s">
        <v>42</v>
      </c>
      <c r="H33" s="309"/>
      <c r="I33" s="205" t="s">
        <v>649</v>
      </c>
      <c r="J33" s="175" t="s">
        <v>650</v>
      </c>
      <c r="K33" s="175" t="s">
        <v>651</v>
      </c>
      <c r="L33" s="199">
        <v>1</v>
      </c>
      <c r="M33" s="200">
        <v>0</v>
      </c>
      <c r="N33" s="199">
        <v>0</v>
      </c>
      <c r="O33" s="199">
        <f t="shared" si="17"/>
        <v>1</v>
      </c>
      <c r="P33" s="175" t="s">
        <v>336</v>
      </c>
      <c r="Q33" s="169">
        <v>8</v>
      </c>
      <c r="R33" s="206"/>
      <c r="S33" s="166" t="s">
        <v>350</v>
      </c>
      <c r="T33" s="166" t="s">
        <v>356</v>
      </c>
      <c r="U33" s="171">
        <v>2</v>
      </c>
      <c r="V33" s="171">
        <v>3</v>
      </c>
      <c r="W33" s="171">
        <f t="shared" si="18"/>
        <v>6</v>
      </c>
      <c r="X33" s="172" t="str">
        <f t="shared" si="19"/>
        <v>M</v>
      </c>
      <c r="Y33" s="183" t="str">
        <f t="shared" si="20"/>
        <v>Situación deficiente con exposición esporádica, o bien situación mejorable con exposición continuada o frecuente. Es posible que suceda el daño alguna vez.</v>
      </c>
      <c r="Z33" s="171">
        <v>10</v>
      </c>
      <c r="AA33" s="171">
        <f t="shared" si="21"/>
        <v>60</v>
      </c>
      <c r="AB33" s="173" t="str">
        <f t="shared" si="22"/>
        <v>III</v>
      </c>
      <c r="AC33" s="183" t="str">
        <f t="shared" si="23"/>
        <v>Mejorar si es posible. Sería conveniente justificar la intervención y su rentabilidad.</v>
      </c>
      <c r="AD33" s="166" t="str">
        <f t="shared" si="24"/>
        <v>Aceptable</v>
      </c>
      <c r="AE33" s="207" t="s">
        <v>65</v>
      </c>
      <c r="AF33" s="203" t="s">
        <v>34</v>
      </c>
      <c r="AG33" s="203" t="s">
        <v>34</v>
      </c>
      <c r="AH33" s="203" t="s">
        <v>34</v>
      </c>
      <c r="AI33" s="205" t="s">
        <v>652</v>
      </c>
      <c r="AJ33" s="203" t="s">
        <v>34</v>
      </c>
      <c r="AK33" s="201" t="s">
        <v>627</v>
      </c>
    </row>
    <row r="34" spans="1:37" ht="119.25" customHeight="1" x14ac:dyDescent="0.25">
      <c r="A34" s="311"/>
      <c r="B34" s="312"/>
      <c r="C34" s="312"/>
      <c r="D34" s="314"/>
      <c r="E34" s="316"/>
      <c r="F34" s="316"/>
      <c r="G34" s="165" t="s">
        <v>42</v>
      </c>
      <c r="H34" s="310"/>
      <c r="I34" s="205" t="s">
        <v>342</v>
      </c>
      <c r="J34" s="205" t="s">
        <v>653</v>
      </c>
      <c r="K34" s="205" t="s">
        <v>546</v>
      </c>
      <c r="L34" s="199">
        <v>1</v>
      </c>
      <c r="M34" s="200">
        <v>0</v>
      </c>
      <c r="N34" s="199">
        <v>0</v>
      </c>
      <c r="O34" s="199">
        <f t="shared" si="17"/>
        <v>1</v>
      </c>
      <c r="P34" s="205" t="s">
        <v>395</v>
      </c>
      <c r="Q34" s="169">
        <v>8</v>
      </c>
      <c r="R34" s="205" t="s">
        <v>654</v>
      </c>
      <c r="S34" s="205" t="s">
        <v>655</v>
      </c>
      <c r="T34" s="207" t="s">
        <v>547</v>
      </c>
      <c r="U34" s="203">
        <v>2</v>
      </c>
      <c r="V34" s="203">
        <v>4</v>
      </c>
      <c r="W34" s="203">
        <f t="shared" si="18"/>
        <v>8</v>
      </c>
      <c r="X34" s="203" t="str">
        <f t="shared" si="19"/>
        <v>M</v>
      </c>
      <c r="Y34" s="207" t="str">
        <f t="shared" si="20"/>
        <v>Situación deficiente con exposición esporádica, o bien situación mejorable con exposición continuada o frecuente. Es posible que suceda el daño alguna vez.</v>
      </c>
      <c r="Z34" s="208">
        <v>25</v>
      </c>
      <c r="AA34" s="208">
        <f t="shared" si="21"/>
        <v>200</v>
      </c>
      <c r="AB34" s="209" t="str">
        <f t="shared" si="22"/>
        <v>II</v>
      </c>
      <c r="AC34" s="207" t="str">
        <f t="shared" si="23"/>
        <v>Corregir y adoptar medidas de control de inmediato. Sin embargo suspenda actividades si el nivel de riesgo está por encima o igual de 360.</v>
      </c>
      <c r="AD34" s="207" t="str">
        <f t="shared" si="24"/>
        <v>No aceptable o aceptable con control específico</v>
      </c>
      <c r="AE34" s="207" t="s">
        <v>656</v>
      </c>
      <c r="AF34" s="207" t="s">
        <v>34</v>
      </c>
      <c r="AG34" s="207" t="s">
        <v>168</v>
      </c>
      <c r="AH34" s="205" t="s">
        <v>543</v>
      </c>
      <c r="AI34" s="205" t="s">
        <v>652</v>
      </c>
      <c r="AJ34" s="203" t="s">
        <v>34</v>
      </c>
      <c r="AK34" s="201" t="s">
        <v>627</v>
      </c>
    </row>
    <row r="35" spans="1:37" ht="136.5" customHeight="1" thickBot="1" x14ac:dyDescent="0.3">
      <c r="A35" s="311"/>
      <c r="B35" s="312"/>
      <c r="C35" s="312"/>
      <c r="D35" s="315"/>
      <c r="E35" s="316"/>
      <c r="F35" s="316"/>
      <c r="G35" s="210" t="s">
        <v>42</v>
      </c>
      <c r="H35" s="211" t="s">
        <v>70</v>
      </c>
      <c r="I35" s="211" t="s">
        <v>313</v>
      </c>
      <c r="J35" s="211" t="s">
        <v>657</v>
      </c>
      <c r="K35" s="211" t="s">
        <v>315</v>
      </c>
      <c r="L35" s="212">
        <v>1</v>
      </c>
      <c r="M35" s="213">
        <v>0</v>
      </c>
      <c r="N35" s="212">
        <v>0</v>
      </c>
      <c r="O35" s="212">
        <f t="shared" si="17"/>
        <v>1</v>
      </c>
      <c r="P35" s="211" t="s">
        <v>316</v>
      </c>
      <c r="Q35" s="214">
        <v>8</v>
      </c>
      <c r="R35" s="215" t="s">
        <v>658</v>
      </c>
      <c r="S35" s="215" t="s">
        <v>659</v>
      </c>
      <c r="T35" s="215" t="s">
        <v>660</v>
      </c>
      <c r="U35" s="216">
        <v>2</v>
      </c>
      <c r="V35" s="216">
        <v>2</v>
      </c>
      <c r="W35" s="216">
        <f t="shared" si="18"/>
        <v>4</v>
      </c>
      <c r="X35" s="217" t="str">
        <f t="shared" si="19"/>
        <v>B</v>
      </c>
      <c r="Y35" s="218" t="str">
        <f t="shared" si="20"/>
        <v>Situación mejorable con exposición ocasional o esporádica, o situación sin anomalía destacable con cualquier nivel de exposición. No es esperable que se materialice el riesgo, aunque puede ser concebible.</v>
      </c>
      <c r="Z35" s="216">
        <v>25</v>
      </c>
      <c r="AA35" s="216">
        <f t="shared" si="21"/>
        <v>100</v>
      </c>
      <c r="AB35" s="219" t="str">
        <f t="shared" si="22"/>
        <v>III</v>
      </c>
      <c r="AC35" s="218" t="str">
        <f t="shared" si="23"/>
        <v>Mejorar si es posible. Sería conveniente justificar la intervención y su rentabilidad.</v>
      </c>
      <c r="AD35" s="220" t="str">
        <f t="shared" si="24"/>
        <v>Aceptable</v>
      </c>
      <c r="AE35" s="220" t="s">
        <v>656</v>
      </c>
      <c r="AF35" s="214" t="s">
        <v>34</v>
      </c>
      <c r="AG35" s="214" t="s">
        <v>34</v>
      </c>
      <c r="AH35" s="214" t="s">
        <v>34</v>
      </c>
      <c r="AI35" s="215" t="s">
        <v>652</v>
      </c>
      <c r="AJ35" s="214" t="s">
        <v>34</v>
      </c>
      <c r="AK35" s="221" t="s">
        <v>627</v>
      </c>
    </row>
    <row r="36" spans="1:37" ht="96.75" customHeight="1" x14ac:dyDescent="0.25">
      <c r="A36" s="311"/>
    </row>
  </sheetData>
  <mergeCells count="57">
    <mergeCell ref="AE13:AE17"/>
    <mergeCell ref="AE18:AE19"/>
    <mergeCell ref="B4:T4"/>
    <mergeCell ref="U4:AK4"/>
    <mergeCell ref="B5:T6"/>
    <mergeCell ref="U5:AC6"/>
    <mergeCell ref="AD5:AD6"/>
    <mergeCell ref="AE5:AK5"/>
    <mergeCell ref="AE6:AK6"/>
    <mergeCell ref="B7:B8"/>
    <mergeCell ref="C7:C8"/>
    <mergeCell ref="D7:D8"/>
    <mergeCell ref="E7:E8"/>
    <mergeCell ref="F7:F8"/>
    <mergeCell ref="G7:G8"/>
    <mergeCell ref="H7:J7"/>
    <mergeCell ref="V7:V8"/>
    <mergeCell ref="W7:W8"/>
    <mergeCell ref="X7:X8"/>
    <mergeCell ref="Y7:Y8"/>
    <mergeCell ref="K7:K8"/>
    <mergeCell ref="L7:O7"/>
    <mergeCell ref="P7:P8"/>
    <mergeCell ref="Q7:Q8"/>
    <mergeCell ref="R7:T7"/>
    <mergeCell ref="AJ7:AJ8"/>
    <mergeCell ref="AK7:AK8"/>
    <mergeCell ref="B9:B25"/>
    <mergeCell ref="C9:C25"/>
    <mergeCell ref="D9:D25"/>
    <mergeCell ref="E9:E25"/>
    <mergeCell ref="F9:F25"/>
    <mergeCell ref="H9:H12"/>
    <mergeCell ref="H18:H19"/>
    <mergeCell ref="H20:H24"/>
    <mergeCell ref="H13:H17"/>
    <mergeCell ref="AE7:AE8"/>
    <mergeCell ref="AF7:AF8"/>
    <mergeCell ref="AG7:AG8"/>
    <mergeCell ref="AH7:AH8"/>
    <mergeCell ref="AI7:AI8"/>
    <mergeCell ref="H26:H27"/>
    <mergeCell ref="H28:H30"/>
    <mergeCell ref="AE28:AE29"/>
    <mergeCell ref="H32:H34"/>
    <mergeCell ref="A8:A36"/>
    <mergeCell ref="B26:B35"/>
    <mergeCell ref="C26:C35"/>
    <mergeCell ref="D26:D35"/>
    <mergeCell ref="E26:E35"/>
    <mergeCell ref="F26:F35"/>
    <mergeCell ref="Z7:Z8"/>
    <mergeCell ref="AA7:AA8"/>
    <mergeCell ref="AB7:AB8"/>
    <mergeCell ref="AC7:AC8"/>
    <mergeCell ref="AD7:AD8"/>
    <mergeCell ref="U7:U8"/>
  </mergeCells>
  <conditionalFormatting sqref="AB9:AB12">
    <cfRule type="cellIs" dxfId="2697" priority="207" stopIfTrue="1" operator="equal">
      <formula>"I"</formula>
    </cfRule>
    <cfRule type="cellIs" dxfId="2696" priority="208" stopIfTrue="1" operator="equal">
      <formula>"II"</formula>
    </cfRule>
    <cfRule type="cellIs" dxfId="2695" priority="209" stopIfTrue="1" operator="between">
      <formula>"III"</formula>
      <formula>"IV"</formula>
    </cfRule>
  </conditionalFormatting>
  <conditionalFormatting sqref="AB15">
    <cfRule type="cellIs" dxfId="2694" priority="204" stopIfTrue="1" operator="equal">
      <formula>"I"</formula>
    </cfRule>
    <cfRule type="cellIs" dxfId="2693" priority="205" stopIfTrue="1" operator="equal">
      <formula>"II"</formula>
    </cfRule>
    <cfRule type="cellIs" dxfId="2692" priority="206" stopIfTrue="1" operator="between">
      <formula>"III"</formula>
      <formula>"IV"</formula>
    </cfRule>
  </conditionalFormatting>
  <conditionalFormatting sqref="AB20:AB21">
    <cfRule type="cellIs" dxfId="2691" priority="201" stopIfTrue="1" operator="equal">
      <formula>"I"</formula>
    </cfRule>
    <cfRule type="cellIs" dxfId="2690" priority="202" stopIfTrue="1" operator="equal">
      <formula>"II"</formula>
    </cfRule>
    <cfRule type="cellIs" dxfId="2689" priority="203" stopIfTrue="1" operator="between">
      <formula>"III"</formula>
      <formula>"IV"</formula>
    </cfRule>
  </conditionalFormatting>
  <conditionalFormatting sqref="AB34:AB35">
    <cfRule type="cellIs" dxfId="2688" priority="27" stopIfTrue="1" operator="equal">
      <formula>"I"</formula>
    </cfRule>
    <cfRule type="cellIs" dxfId="2687" priority="28" stopIfTrue="1" operator="equal">
      <formula>"II"</formula>
    </cfRule>
    <cfRule type="cellIs" dxfId="2686" priority="29" stopIfTrue="1" operator="between">
      <formula>"III"</formula>
      <formula>"IV"</formula>
    </cfRule>
  </conditionalFormatting>
  <conditionalFormatting sqref="AB13:AD14">
    <cfRule type="cellIs" dxfId="2685" priority="92" stopIfTrue="1" operator="equal">
      <formula>"I"</formula>
    </cfRule>
    <cfRule type="cellIs" dxfId="2684" priority="93" stopIfTrue="1" operator="equal">
      <formula>"II"</formula>
    </cfRule>
    <cfRule type="cellIs" dxfId="2683" priority="94" stopIfTrue="1" operator="between">
      <formula>"III"</formula>
      <formula>"IV"</formula>
    </cfRule>
  </conditionalFormatting>
  <conditionalFormatting sqref="AB16:AD16">
    <cfRule type="cellIs" dxfId="2682" priority="122" stopIfTrue="1" operator="equal">
      <formula>"I"</formula>
    </cfRule>
    <cfRule type="cellIs" dxfId="2681" priority="123" stopIfTrue="1" operator="equal">
      <formula>"II"</formula>
    </cfRule>
    <cfRule type="cellIs" dxfId="2680" priority="124" stopIfTrue="1" operator="between">
      <formula>"III"</formula>
      <formula>"IV"</formula>
    </cfRule>
  </conditionalFormatting>
  <conditionalFormatting sqref="AB17:AD19">
    <cfRule type="cellIs" dxfId="2679" priority="82" stopIfTrue="1" operator="equal">
      <formula>"I"</formula>
    </cfRule>
    <cfRule type="cellIs" dxfId="2678" priority="83" stopIfTrue="1" operator="equal">
      <formula>"II"</formula>
    </cfRule>
    <cfRule type="cellIs" dxfId="2677" priority="84" stopIfTrue="1" operator="between">
      <formula>"III"</formula>
      <formula>"IV"</formula>
    </cfRule>
  </conditionalFormatting>
  <conditionalFormatting sqref="AB22:AD31">
    <cfRule type="cellIs" dxfId="2676" priority="6" stopIfTrue="1" operator="equal">
      <formula>"I"</formula>
    </cfRule>
    <cfRule type="cellIs" dxfId="2675" priority="7" stopIfTrue="1" operator="equal">
      <formula>"II"</formula>
    </cfRule>
    <cfRule type="cellIs" dxfId="2674" priority="8" stopIfTrue="1" operator="between">
      <formula>"III"</formula>
      <formula>"IV"</formula>
    </cfRule>
  </conditionalFormatting>
  <conditionalFormatting sqref="AB35:AD35">
    <cfRule type="cellIs" dxfId="2673" priority="40" stopIfTrue="1" operator="equal">
      <formula>"I"</formula>
    </cfRule>
    <cfRule type="cellIs" dxfId="2672" priority="41" stopIfTrue="1" operator="equal">
      <formula>"II"</formula>
    </cfRule>
    <cfRule type="cellIs" dxfId="2671" priority="42" stopIfTrue="1" operator="between">
      <formula>"III"</formula>
      <formula>"IV"</formula>
    </cfRule>
  </conditionalFormatting>
  <conditionalFormatting sqref="AB32:AE33">
    <cfRule type="cellIs" dxfId="2670" priority="11" stopIfTrue="1" operator="equal">
      <formula>"I"</formula>
    </cfRule>
    <cfRule type="cellIs" dxfId="2669" priority="12" stopIfTrue="1" operator="equal">
      <formula>"II"</formula>
    </cfRule>
    <cfRule type="cellIs" dxfId="2668" priority="13" stopIfTrue="1" operator="between">
      <formula>"III"</formula>
      <formula>"IV"</formula>
    </cfRule>
  </conditionalFormatting>
  <conditionalFormatting sqref="AB36:AE36 AB37:AF37 AB38:AE45 AB46:AF49 AB50:AE51 AB52:AF52 AB53:AE63 AB64:AF65 AB66:AE66 AB67:AF67 AB68:AE76 AB77:AF78 AB79:AE79 AB80:AF80 AB81:AE91 AF91 AB92:AF93 AB94:AE94 AB95:AF95 AB96:AE105 AF105:AF106 AE106:AE107 AB106:AD160 AE108:AF108 AE109:AE118 AF118 AE119:AF120 AE121 AE122:AF122 AE123:AE132 AF132 AE133:AF134 AE135 AE136:AF136 AE137:AE146 AF146 AE147:AF148 AE149 AE150:AF150 AE151:AE160 AF160 AB161:AF233 AB234:AE235 AE236:AF236 AB236:AD261 AE237:AE247 AE248:AF249 AE250 AE251:AF251 AE252:AE261 AF261 AB262:AF262 AE263:AF501 AB263:AD516 AE502:AE503 AE504:AF504 AE505:AE515 AE516:AF516 AB517:AF602 AB603:AE604 AB605:AF605 AB606:AE613 AB614:AF615 AB616:AE616 AB617:AF676 AB677:AE678 AB679:AF679 AB680:AE683 AB684:AF684 AB685:AE687 AB688:AF689 AB690:AE690 AB691:AF751">
    <cfRule type="cellIs" dxfId="2667" priority="294" stopIfTrue="1" operator="equal">
      <formula>"I"</formula>
    </cfRule>
    <cfRule type="cellIs" dxfId="2666" priority="295" stopIfTrue="1" operator="equal">
      <formula>"II"</formula>
    </cfRule>
    <cfRule type="cellIs" dxfId="2665" priority="296" stopIfTrue="1" operator="between">
      <formula>"III"</formula>
      <formula>"IV"</formula>
    </cfRule>
  </conditionalFormatting>
  <conditionalFormatting sqref="AD9:AD16">
    <cfRule type="containsText" dxfId="2664" priority="87" stopIfTrue="1" operator="containsText" text="No aceptable o aceptable con control específico">
      <formula>NOT(ISERROR(SEARCH("No aceptable o aceptable con control específico",AD9)))</formula>
    </cfRule>
    <cfRule type="containsText" dxfId="2663" priority="88" stopIfTrue="1" operator="containsText" text="No aceptable">
      <formula>NOT(ISERROR(SEARCH("No aceptable",AD9)))</formula>
    </cfRule>
    <cfRule type="containsText" dxfId="2662" priority="89" stopIfTrue="1" operator="containsText" text="No Aceptable o aceptable con control específico">
      <formula>NOT(ISERROR(SEARCH("No Aceptable o aceptable con control específico",AD9)))</formula>
    </cfRule>
    <cfRule type="cellIs" dxfId="2661" priority="90" stopIfTrue="1" operator="equal">
      <formula>"Aceptable"</formula>
    </cfRule>
  </conditionalFormatting>
  <conditionalFormatting sqref="AD13:AD16">
    <cfRule type="cellIs" dxfId="2660" priority="91" stopIfTrue="1" operator="equal">
      <formula>"No aceptable"</formula>
    </cfRule>
  </conditionalFormatting>
  <conditionalFormatting sqref="AD14">
    <cfRule type="containsText" dxfId="2659" priority="85" stopIfTrue="1" operator="containsText" text="No aceptable">
      <formula>NOT(ISERROR(SEARCH("No aceptable",AD14)))</formula>
    </cfRule>
    <cfRule type="containsText" dxfId="2658" priority="86" stopIfTrue="1" operator="containsText" text="No Aceptable o aceptable con control específico">
      <formula>NOT(ISERROR(SEARCH("No Aceptable o aceptable con control específico",AD14)))</formula>
    </cfRule>
  </conditionalFormatting>
  <conditionalFormatting sqref="AD16:AD35">
    <cfRule type="containsText" dxfId="2657" priority="2" stopIfTrue="1" operator="containsText" text="No aceptable">
      <formula>NOT(ISERROR(SEARCH("No aceptable",AD16)))</formula>
    </cfRule>
    <cfRule type="containsText" dxfId="2656" priority="3" stopIfTrue="1" operator="containsText" text="No Aceptable o aceptable con control específico">
      <formula>NOT(ISERROR(SEARCH("No Aceptable o aceptable con control específico",AD16)))</formula>
    </cfRule>
  </conditionalFormatting>
  <conditionalFormatting sqref="AD17:AD31">
    <cfRule type="cellIs" dxfId="2655" priority="4" stopIfTrue="1" operator="equal">
      <formula>"Aceptable"</formula>
    </cfRule>
    <cfRule type="cellIs" dxfId="2654" priority="5" stopIfTrue="1" operator="equal">
      <formula>"No aceptable"</formula>
    </cfRule>
  </conditionalFormatting>
  <conditionalFormatting sqref="AD17:AD35">
    <cfRule type="containsText" dxfId="2653" priority="1" stopIfTrue="1" operator="containsText" text="No aceptable o aceptable con control específico">
      <formula>NOT(ISERROR(SEARCH("No aceptable o aceptable con control específico",AD17)))</formula>
    </cfRule>
  </conditionalFormatting>
  <conditionalFormatting sqref="AD35">
    <cfRule type="cellIs" dxfId="2652" priority="38" stopIfTrue="1" operator="equal">
      <formula>"Aceptable"</formula>
    </cfRule>
    <cfRule type="cellIs" dxfId="2651" priority="39" stopIfTrue="1" operator="equal">
      <formula>"No aceptable"</formula>
    </cfRule>
  </conditionalFormatting>
  <conditionalFormatting sqref="AD35:AD751">
    <cfRule type="containsText" dxfId="2650" priority="35" stopIfTrue="1" operator="containsText" text="No aceptable o aceptable con control específico">
      <formula>NOT(ISERROR(SEARCH("No aceptable o aceptable con control específico",AD35)))</formula>
    </cfRule>
    <cfRule type="containsText" dxfId="2649" priority="36" stopIfTrue="1" operator="containsText" text="No aceptable">
      <formula>NOT(ISERROR(SEARCH("No aceptable",AD35)))</formula>
    </cfRule>
    <cfRule type="containsText" dxfId="2648" priority="37" stopIfTrue="1" operator="containsText" text="No Aceptable o aceptable con control específico">
      <formula>NOT(ISERROR(SEARCH("No Aceptable o aceptable con control específico",AD35)))</formula>
    </cfRule>
  </conditionalFormatting>
  <conditionalFormatting sqref="AD9:AE12">
    <cfRule type="cellIs" dxfId="2647" priority="174" stopIfTrue="1" operator="equal">
      <formula>"No aceptable"</formula>
    </cfRule>
  </conditionalFormatting>
  <conditionalFormatting sqref="AD32:AE35">
    <cfRule type="cellIs" dxfId="2646" priority="9" stopIfTrue="1" operator="equal">
      <formula>"Aceptable"</formula>
    </cfRule>
    <cfRule type="cellIs" dxfId="2645" priority="10" stopIfTrue="1" operator="equal">
      <formula>"No aceptable"</formula>
    </cfRule>
  </conditionalFormatting>
  <conditionalFormatting sqref="AD36:AE36 AD37:AF37 AD38:AE45 AD46:AF49 AD50:AE51 AD52:AF52 AD53:AE63 AD64:AF65 AD66:AE66 AD67:AF67 AD68:AE76 AD77:AF78 AD79:AE79 AD80:AF80 AD81:AE91 AD92:AF93 AD94:AE94 AD95:AF95 AD96:AE105 AD106:AD160 AD161:AF233 AD234:AE235 AD236:AF236 AD237:AE248 AD249:AD261 AD262:AF262 AD263:AD516 AD517:AF602 AD603:AE604 AD605:AF605 AD606:AE613 AD614:AF615 AD616:AE616 AD617:AF676 AD677:AE678 AD679:AF679 AD680:AE683 AD684:AF684 AD685:AE687 AD688:AF689 AD690:AE690 AD691:AF751 AF91 AF105:AF106 AE106:AE107 AE108:AF108 AE109:AE118 AF118 AE119:AF120 AE121 AE122:AF122 AE123:AE132 AF132 AE133:AF134 AE135 AE136:AF136 AE137:AE146 AF146 AE147:AF148 AE149 AE150:AF150 AE151:AE160 AF160 AF248:AF249 AE249:AE250 AE251:AF251 AE252:AE261 AF261 AE263:AF501 AE502:AE503 AE504:AF504 AE505:AE515 AE516:AF516">
    <cfRule type="cellIs" dxfId="2644" priority="292" stopIfTrue="1" operator="equal">
      <formula>"Aceptable"</formula>
    </cfRule>
  </conditionalFormatting>
  <conditionalFormatting sqref="AD36:AE36 AD37:AF37 AD38:AE45 AD46:AF49 AD50:AE51 AD52:AF52 AD53:AE63 AD64:AF65 AD66:AE66 AD67:AF67 AD68:AE76 AD77:AF78 AD79:AE79 AD80:AF80 AD81:AE91 AF91 AD92:AF93 AD94:AE94 AD95:AF95 AD96:AE105 AF105:AF106 AE106:AE107 AD106:AD160 AE108:AF108 AE109:AE118 AF118 AE119:AF120 AE121 AE122:AF122 AE123:AE132 AF132 AE133:AF134 AE135 AE136:AF136 AE137:AE146 AF146 AE147:AF148 AE149 AE150:AF150 AE151:AE160 AF160 AD161:AF233 AD234:AE235 AD236:AF236 AD237:AE248 AF248:AF249 AE249:AE250 AD249:AD261 AE251:AF251 AE252:AE261 AF261 AD262:AF262 AE263:AF501 AD263:AD516 AE502:AE503 AE504:AF504 AE505:AE515 AE516:AF516 AD517:AF602 AD603:AE604 AD605:AF605 AD606:AE613 AD614:AF615 AD616:AE616 AD617:AF676 AD677:AE678 AD679:AF679 AD680:AE683 AD684:AF684 AD685:AE687 AD688:AF689 AD690:AE690 AD691:AF751">
    <cfRule type="cellIs" dxfId="2643" priority="293" stopIfTrue="1" operator="equal">
      <formula>"No aceptable"</formula>
    </cfRule>
  </conditionalFormatting>
  <conditionalFormatting sqref="AE9:AE11">
    <cfRule type="cellIs" dxfId="2642" priority="175" stopIfTrue="1" operator="equal">
      <formula>"I"</formula>
    </cfRule>
    <cfRule type="cellIs" dxfId="2641" priority="176" stopIfTrue="1" operator="equal">
      <formula>"II"</formula>
    </cfRule>
    <cfRule type="cellIs" dxfId="2640" priority="177" stopIfTrue="1" operator="between">
      <formula>"III"</formula>
      <formula>"IV"</formula>
    </cfRule>
  </conditionalFormatting>
  <conditionalFormatting sqref="AE9:AE12">
    <cfRule type="cellIs" dxfId="2639" priority="173" stopIfTrue="1" operator="equal">
      <formula>"Aceptable"</formula>
    </cfRule>
  </conditionalFormatting>
  <conditionalFormatting sqref="AE18">
    <cfRule type="cellIs" dxfId="2638" priority="141" stopIfTrue="1" operator="equal">
      <formula>"Aceptable"</formula>
    </cfRule>
    <cfRule type="cellIs" dxfId="2637" priority="142" stopIfTrue="1" operator="equal">
      <formula>"No aceptable"</formula>
    </cfRule>
    <cfRule type="cellIs" dxfId="2636" priority="143" stopIfTrue="1" operator="equal">
      <formula>"I"</formula>
    </cfRule>
    <cfRule type="cellIs" dxfId="2635" priority="144" stopIfTrue="1" operator="equal">
      <formula>"II"</formula>
    </cfRule>
    <cfRule type="cellIs" dxfId="2634" priority="145" stopIfTrue="1" operator="between">
      <formula>"III"</formula>
      <formula>"IV"</formula>
    </cfRule>
  </conditionalFormatting>
  <conditionalFormatting sqref="AE20">
    <cfRule type="cellIs" dxfId="2633" priority="158" stopIfTrue="1" operator="equal">
      <formula>"I"</formula>
    </cfRule>
    <cfRule type="cellIs" dxfId="2632" priority="159" stopIfTrue="1" operator="equal">
      <formula>"II"</formula>
    </cfRule>
    <cfRule type="cellIs" dxfId="2631" priority="160" stopIfTrue="1" operator="between">
      <formula>"III"</formula>
      <formula>"IV"</formula>
    </cfRule>
  </conditionalFormatting>
  <conditionalFormatting sqref="AE20:AE28">
    <cfRule type="cellIs" dxfId="2630" priority="54" stopIfTrue="1" operator="equal">
      <formula>"Aceptable"</formula>
    </cfRule>
    <cfRule type="cellIs" dxfId="2629" priority="55" stopIfTrue="1" operator="equal">
      <formula>"No aceptable"</formula>
    </cfRule>
  </conditionalFormatting>
  <conditionalFormatting sqref="AE22:AE28">
    <cfRule type="cellIs" dxfId="2628" priority="56" stopIfTrue="1" operator="equal">
      <formula>"I"</formula>
    </cfRule>
    <cfRule type="cellIs" dxfId="2627" priority="57" stopIfTrue="1" operator="equal">
      <formula>"II"</formula>
    </cfRule>
    <cfRule type="cellIs" dxfId="2626" priority="58" stopIfTrue="1" operator="between">
      <formula>"III"</formula>
      <formula>"IV"</formula>
    </cfRule>
  </conditionalFormatting>
  <conditionalFormatting sqref="AE35">
    <cfRule type="cellIs" dxfId="2625" priority="30" stopIfTrue="1" operator="equal">
      <formula>"Aceptable"</formula>
    </cfRule>
    <cfRule type="cellIs" dxfId="2624" priority="31" stopIfTrue="1" operator="equal">
      <formula>"No aceptable"</formula>
    </cfRule>
    <cfRule type="cellIs" dxfId="2623" priority="32" stopIfTrue="1" operator="equal">
      <formula>"I"</formula>
    </cfRule>
    <cfRule type="cellIs" dxfId="2622" priority="33" stopIfTrue="1" operator="equal">
      <formula>"II"</formula>
    </cfRule>
    <cfRule type="cellIs" dxfId="2621" priority="34" stopIfTrue="1" operator="between">
      <formula>"III"</formula>
      <formula>"IV"</formula>
    </cfRule>
  </conditionalFormatting>
  <dataValidations count="4">
    <dataValidation allowBlank="1" sqref="AA9:AA35"/>
    <dataValidation type="list" allowBlank="1" showInputMessage="1" showErrorMessage="1" prompt="10 = Muy Alto_x000a_6 = Alto_x000a_2 = Medio_x000a_0 = Bajo" sqref="U9:U35">
      <formula1>"10, 6, 2, 0, "</formula1>
    </dataValidation>
    <dataValidation type="list" allowBlank="1" showInputMessage="1" prompt="4 = Continua_x000a_3 = Frecuente_x000a_2 = Ocasional_x000a_1 = Esporádica" sqref="V9:V35">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35">
      <formula1>"100,60,25,10"</formula1>
    </dataValidation>
  </dataValidations>
  <pageMargins left="0.7" right="0.7" top="0.75" bottom="0.75" header="0.3" footer="0.3"/>
  <pageSetup paperSize="9" scale="33"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25"/>
  <sheetViews>
    <sheetView view="pageBreakPreview" topLeftCell="H1" zoomScale="60" zoomScaleNormal="60" workbookViewId="0">
      <selection activeCell="U5" sqref="U5:AC6"/>
    </sheetView>
  </sheetViews>
  <sheetFormatPr baseColWidth="10" defaultColWidth="8.453125" defaultRowHeight="87.75" customHeight="1" x14ac:dyDescent="0.25"/>
  <cols>
    <col min="36" max="36" width="12.36328125" customWidth="1"/>
    <col min="37" max="37" width="14.453125" customWidth="1"/>
  </cols>
  <sheetData>
    <row r="1" spans="1:37" s="2" customFormat="1" ht="33"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row>
    <row r="2" spans="1:37" s="2" customFormat="1" ht="33" customHeight="1" x14ac:dyDescent="0.35">
      <c r="B2" s="14"/>
      <c r="H2" s="3"/>
      <c r="AI2" s="15"/>
      <c r="AJ2" s="382" t="s">
        <v>78</v>
      </c>
      <c r="AK2" s="383">
        <v>2</v>
      </c>
    </row>
    <row r="3" spans="1:37" s="2" customFormat="1" ht="33"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67"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1:37" s="1" customFormat="1" ht="33"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20.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42.7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37" s="1" customFormat="1" ht="54.75" customHeight="1" thickBot="1" x14ac:dyDescent="0.4">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1:37" s="1" customFormat="1" ht="87.75" customHeight="1" x14ac:dyDescent="0.35">
      <c r="A9" s="27"/>
      <c r="B9" s="281" t="s">
        <v>142</v>
      </c>
      <c r="C9" s="281" t="s">
        <v>185</v>
      </c>
      <c r="D9" s="281" t="s">
        <v>179</v>
      </c>
      <c r="E9" s="323" t="s">
        <v>181</v>
      </c>
      <c r="F9" s="323" t="s">
        <v>178</v>
      </c>
      <c r="G9" s="24" t="s">
        <v>42</v>
      </c>
      <c r="H9" s="243" t="s">
        <v>36</v>
      </c>
      <c r="I9" s="90" t="s">
        <v>46</v>
      </c>
      <c r="J9" s="91" t="s">
        <v>269</v>
      </c>
      <c r="K9" s="91" t="s">
        <v>270</v>
      </c>
      <c r="L9" s="106">
        <v>1</v>
      </c>
      <c r="M9" s="94">
        <v>3</v>
      </c>
      <c r="N9" s="106">
        <v>0</v>
      </c>
      <c r="O9" s="106">
        <f>SUM(L9:N9)</f>
        <v>4</v>
      </c>
      <c r="P9" s="91" t="s">
        <v>271</v>
      </c>
      <c r="Q9" s="94">
        <v>8</v>
      </c>
      <c r="R9" s="91" t="s">
        <v>499</v>
      </c>
      <c r="S9" s="91" t="s">
        <v>273</v>
      </c>
      <c r="T9" s="91" t="s">
        <v>272</v>
      </c>
      <c r="U9" s="95">
        <v>2</v>
      </c>
      <c r="V9" s="95">
        <v>4</v>
      </c>
      <c r="W9" s="95">
        <f>V9*U9</f>
        <v>8</v>
      </c>
      <c r="X9" s="96" t="str">
        <f>+IF(AND(U9*V9&gt;=24,U9*V9&lt;=40),"MA",IF(AND(U9*V9&gt;=10,U9*V9&lt;=20),"A",IF(AND(U9*V9&gt;=6,U9*V9&lt;=8),"M",IF(AND(U9*V9&gt;=0,U9*V9&lt;=4),"B",""))))</f>
        <v>M</v>
      </c>
      <c r="Y9" s="97"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W9*Z9</f>
        <v>80</v>
      </c>
      <c r="AB9" s="98" t="str">
        <f>+IF(AND(U9*V9*Z9&gt;=600,U9*V9*Z9&lt;=4000),"I",IF(AND(U9*V9*Z9&gt;=150,U9*V9*Z9&lt;=500),"II",IF(AND(U9*V9*Z9&gt;=40,U9*V9*Z9&lt;=120),"III",IF(AND(U9*V9*Z9&gt;=0,U9*V9*Z9&lt;=20),"IV",""))))</f>
        <v>III</v>
      </c>
      <c r="AC9" s="97"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+IF(AB9="I","No aceptable",IF(AB9="II","No aceptable o aceptable con control específico",IF(AB9="III","Aceptable",IF(AB9="IV","Aceptable",""))))</f>
        <v>Aceptable</v>
      </c>
      <c r="AE9" s="97" t="s">
        <v>55</v>
      </c>
      <c r="AF9" s="94" t="s">
        <v>34</v>
      </c>
      <c r="AG9" s="94" t="s">
        <v>34</v>
      </c>
      <c r="AH9" s="94" t="s">
        <v>278</v>
      </c>
      <c r="AI9" s="90" t="s">
        <v>274</v>
      </c>
      <c r="AJ9" s="94" t="s">
        <v>34</v>
      </c>
      <c r="AK9" s="100" t="s">
        <v>575</v>
      </c>
    </row>
    <row r="10" spans="1:37" s="1" customFormat="1" ht="87.75" customHeight="1" x14ac:dyDescent="0.35">
      <c r="A10" s="28"/>
      <c r="B10" s="269"/>
      <c r="C10" s="269"/>
      <c r="D10" s="269"/>
      <c r="E10" s="323"/>
      <c r="F10" s="323"/>
      <c r="G10" s="24" t="s">
        <v>42</v>
      </c>
      <c r="H10" s="244"/>
      <c r="I10" s="90" t="s">
        <v>107</v>
      </c>
      <c r="J10" s="91" t="s">
        <v>275</v>
      </c>
      <c r="K10" s="101" t="s">
        <v>276</v>
      </c>
      <c r="L10" s="106">
        <v>1</v>
      </c>
      <c r="M10" s="94">
        <v>3</v>
      </c>
      <c r="N10" s="106">
        <v>0</v>
      </c>
      <c r="O10" s="106">
        <f t="shared" ref="O10:O24" si="0">SUM(L10:N10)</f>
        <v>4</v>
      </c>
      <c r="P10" s="91" t="s">
        <v>271</v>
      </c>
      <c r="Q10" s="94">
        <v>8</v>
      </c>
      <c r="R10" s="101" t="s">
        <v>500</v>
      </c>
      <c r="S10" s="101" t="s">
        <v>273</v>
      </c>
      <c r="T10" s="101" t="s">
        <v>272</v>
      </c>
      <c r="U10" s="95">
        <v>2</v>
      </c>
      <c r="V10" s="95">
        <v>4</v>
      </c>
      <c r="W10" s="95">
        <f t="shared" ref="W10:W24" si="1">V10*U10</f>
        <v>8</v>
      </c>
      <c r="X10" s="96" t="str">
        <f t="shared" ref="X10:X24" si="2">+IF(AND(U10*V10&gt;=24,U10*V10&lt;=40),"MA",IF(AND(U10*V10&gt;=10,U10*V10&lt;=20),"A",IF(AND(U10*V10&gt;=6,U10*V10&lt;=8),"M",IF(AND(U10*V10&gt;=0,U10*V10&lt;=4),"B",""))))</f>
        <v>M</v>
      </c>
      <c r="Y10" s="97" t="str">
        <f t="shared" ref="Y10:Y24"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AA24" si="4">W10*Z10</f>
        <v>80</v>
      </c>
      <c r="AB10" s="98" t="str">
        <f t="shared" ref="AB10:AB24" si="5">+IF(AND(U10*V10*Z10&gt;=600,U10*V10*Z10&lt;=4000),"I",IF(AND(U10*V10*Z10&gt;=150,U10*V10*Z10&lt;=500),"II",IF(AND(U10*V10*Z10&gt;=40,U10*V10*Z10&lt;=120),"III",IF(AND(U10*V10*Z10&gt;=0,U10*V10*Z10&lt;=20),"IV",""))))</f>
        <v>III</v>
      </c>
      <c r="AC10" s="97" t="str">
        <f t="shared" ref="AC10:AC24"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AD24" si="7">+IF(AB10="I","No aceptable",IF(AB10="II","No aceptable o aceptable con control específico",IF(AB10="III","Aceptable",IF(AB10="IV","Aceptable",""))))</f>
        <v>Aceptable</v>
      </c>
      <c r="AE10" s="97" t="s">
        <v>108</v>
      </c>
      <c r="AF10" s="94" t="s">
        <v>34</v>
      </c>
      <c r="AG10" s="94" t="s">
        <v>34</v>
      </c>
      <c r="AH10" s="94" t="s">
        <v>279</v>
      </c>
      <c r="AI10" s="90" t="s">
        <v>274</v>
      </c>
      <c r="AJ10" s="94" t="s">
        <v>34</v>
      </c>
      <c r="AK10" s="100" t="s">
        <v>35</v>
      </c>
    </row>
    <row r="11" spans="1:37" s="1" customFormat="1" ht="87.75" customHeight="1" x14ac:dyDescent="0.35">
      <c r="A11" s="28"/>
      <c r="B11" s="269"/>
      <c r="C11" s="269"/>
      <c r="D11" s="269"/>
      <c r="E11" s="323"/>
      <c r="F11" s="323"/>
      <c r="G11" s="24" t="s">
        <v>42</v>
      </c>
      <c r="H11" s="244"/>
      <c r="I11" s="90" t="s">
        <v>107</v>
      </c>
      <c r="J11" s="97" t="s">
        <v>294</v>
      </c>
      <c r="K11" s="94" t="s">
        <v>282</v>
      </c>
      <c r="L11" s="106">
        <v>1</v>
      </c>
      <c r="M11" s="94">
        <v>3</v>
      </c>
      <c r="N11" s="106">
        <v>0</v>
      </c>
      <c r="O11" s="106">
        <f t="shared" si="0"/>
        <v>4</v>
      </c>
      <c r="P11" s="94" t="s">
        <v>281</v>
      </c>
      <c r="Q11" s="94">
        <v>4</v>
      </c>
      <c r="R11" s="94" t="s">
        <v>33</v>
      </c>
      <c r="S11" s="94" t="s">
        <v>33</v>
      </c>
      <c r="T11" s="94" t="s">
        <v>285</v>
      </c>
      <c r="U11" s="95">
        <v>2</v>
      </c>
      <c r="V11" s="95">
        <v>2</v>
      </c>
      <c r="W11" s="95">
        <f t="shared" si="1"/>
        <v>4</v>
      </c>
      <c r="X11" s="96" t="str">
        <f t="shared" si="2"/>
        <v>B</v>
      </c>
      <c r="Y11" s="97" t="str">
        <f t="shared" si="3"/>
        <v>Situación mejorable con exposición ocasional o esporádica, o situación sin anomalía destacable con cualquier nivel de exposición. No es esperable que se materialice el riesgo, aunque puede ser concebible.</v>
      </c>
      <c r="Z11" s="95">
        <v>10</v>
      </c>
      <c r="AA11" s="95">
        <f t="shared" si="4"/>
        <v>40</v>
      </c>
      <c r="AB11" s="98" t="str">
        <f>+IF(AND(U11*V11*Z11&gt;=600,U11*V11*Z11&lt;=4000),"I",IF(AND(U11*V11*Z11&gt;=150,U11*V11*Z11&lt;=500),"II",IF(AND(U11*V11*Z11&gt;=40,U11*V11*Z11&lt;=120),"III",IF(AND(U11*V11*Z11&gt;=0,U11*V11*Z11&lt;=20),"IV",""))))</f>
        <v>III</v>
      </c>
      <c r="AC11" s="97"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+IF(AB11="I","No aceptable",IF(AB11="II","No aceptable o aceptable con control específico",IF(AB11="III","Aceptable",IF(AB11="IV","Aceptable",""))))</f>
        <v>Aceptable</v>
      </c>
      <c r="AE11" s="97" t="s">
        <v>108</v>
      </c>
      <c r="AF11" s="94" t="s">
        <v>34</v>
      </c>
      <c r="AG11" s="94" t="s">
        <v>34</v>
      </c>
      <c r="AH11" s="94" t="s">
        <v>34</v>
      </c>
      <c r="AI11" s="90" t="s">
        <v>284</v>
      </c>
      <c r="AJ11" s="100" t="s">
        <v>283</v>
      </c>
      <c r="AK11" s="100" t="s">
        <v>35</v>
      </c>
    </row>
    <row r="12" spans="1:37" s="1" customFormat="1" ht="87.75" customHeight="1" x14ac:dyDescent="0.35">
      <c r="A12" s="28"/>
      <c r="B12" s="269"/>
      <c r="C12" s="269"/>
      <c r="D12" s="269"/>
      <c r="E12" s="323"/>
      <c r="F12" s="323"/>
      <c r="G12" s="24" t="s">
        <v>42</v>
      </c>
      <c r="H12" s="243" t="s">
        <v>44</v>
      </c>
      <c r="I12" s="90" t="s">
        <v>59</v>
      </c>
      <c r="J12" s="118" t="s">
        <v>261</v>
      </c>
      <c r="K12" s="90" t="s">
        <v>250</v>
      </c>
      <c r="L12" s="106">
        <v>1</v>
      </c>
      <c r="M12" s="90">
        <v>3</v>
      </c>
      <c r="N12" s="111">
        <v>0</v>
      </c>
      <c r="O12" s="111">
        <f t="shared" si="0"/>
        <v>4</v>
      </c>
      <c r="P12" s="90" t="s">
        <v>259</v>
      </c>
      <c r="Q12" s="90">
        <v>8</v>
      </c>
      <c r="R12" s="90" t="s">
        <v>254</v>
      </c>
      <c r="S12" s="90" t="s">
        <v>252</v>
      </c>
      <c r="T12" s="90" t="s">
        <v>354</v>
      </c>
      <c r="U12" s="95">
        <v>2</v>
      </c>
      <c r="V12" s="96">
        <v>3</v>
      </c>
      <c r="W12" s="95">
        <f t="shared" si="1"/>
        <v>6</v>
      </c>
      <c r="X12" s="95" t="str">
        <f t="shared" si="2"/>
        <v>M</v>
      </c>
      <c r="Y12" s="97" t="str">
        <f t="shared" si="3"/>
        <v>Situación deficiente con exposición esporádica, o bien situación mejorable con exposición continuada o frecuente. Es posible que suceda el daño alguna vez.</v>
      </c>
      <c r="Z12" s="95">
        <v>25</v>
      </c>
      <c r="AA12" s="95">
        <f t="shared" si="4"/>
        <v>150</v>
      </c>
      <c r="AB12" s="98" t="str">
        <f t="shared" si="5"/>
        <v>II</v>
      </c>
      <c r="AC12" s="97" t="str">
        <f t="shared" si="6"/>
        <v>Corregir y adoptar medidas de control de inmediato. Sin embargo suspenda actividades si el nivel de riesgo está por encima o igual de 360.</v>
      </c>
      <c r="AD12" s="90" t="str">
        <f t="shared" si="7"/>
        <v>No aceptable o aceptable con control específico</v>
      </c>
      <c r="AE12" s="262" t="s">
        <v>565</v>
      </c>
      <c r="AF12" s="90" t="s">
        <v>34</v>
      </c>
      <c r="AG12" s="90" t="s">
        <v>34</v>
      </c>
      <c r="AH12" s="90" t="s">
        <v>34</v>
      </c>
      <c r="AI12" s="90" t="s">
        <v>260</v>
      </c>
      <c r="AJ12" s="90" t="s">
        <v>34</v>
      </c>
      <c r="AK12" s="100" t="s">
        <v>35</v>
      </c>
    </row>
    <row r="13" spans="1:37" s="1" customFormat="1" ht="87.75" customHeight="1" x14ac:dyDescent="0.35">
      <c r="A13" s="28"/>
      <c r="B13" s="269"/>
      <c r="C13" s="269"/>
      <c r="D13" s="269"/>
      <c r="E13" s="323"/>
      <c r="F13" s="323"/>
      <c r="G13" s="24" t="s">
        <v>42</v>
      </c>
      <c r="H13" s="244"/>
      <c r="I13" s="90" t="s">
        <v>550</v>
      </c>
      <c r="J13" s="90" t="s">
        <v>519</v>
      </c>
      <c r="K13" s="90" t="s">
        <v>520</v>
      </c>
      <c r="L13" s="106">
        <v>1</v>
      </c>
      <c r="M13" s="90">
        <v>3</v>
      </c>
      <c r="N13" s="111">
        <v>0</v>
      </c>
      <c r="O13" s="111">
        <f t="shared" ref="O13" si="8">SUM(L13:N13)</f>
        <v>4</v>
      </c>
      <c r="P13" s="90" t="s">
        <v>521</v>
      </c>
      <c r="Q13" s="94">
        <v>8</v>
      </c>
      <c r="R13" s="90" t="s">
        <v>549</v>
      </c>
      <c r="S13" s="90" t="s">
        <v>551</v>
      </c>
      <c r="T13" s="90" t="s">
        <v>525</v>
      </c>
      <c r="U13" s="95">
        <v>2</v>
      </c>
      <c r="V13" s="95">
        <v>3</v>
      </c>
      <c r="W13" s="95">
        <f t="shared" si="1"/>
        <v>6</v>
      </c>
      <c r="X13" s="96" t="str">
        <f t="shared" si="2"/>
        <v>M</v>
      </c>
      <c r="Y13" s="97"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552</v>
      </c>
      <c r="AJ13" s="90" t="s">
        <v>34</v>
      </c>
      <c r="AK13" s="100" t="s">
        <v>511</v>
      </c>
    </row>
    <row r="14" spans="1:37" s="1" customFormat="1" ht="87.75" customHeight="1" x14ac:dyDescent="0.35">
      <c r="A14" s="28"/>
      <c r="B14" s="269"/>
      <c r="C14" s="269"/>
      <c r="D14" s="269"/>
      <c r="E14" s="323"/>
      <c r="F14" s="323"/>
      <c r="G14" s="24" t="s">
        <v>42</v>
      </c>
      <c r="H14" s="244"/>
      <c r="I14" s="90" t="s">
        <v>505</v>
      </c>
      <c r="J14" s="90" t="s">
        <v>506</v>
      </c>
      <c r="K14" s="90" t="s">
        <v>507</v>
      </c>
      <c r="L14" s="106">
        <v>1</v>
      </c>
      <c r="M14" s="90">
        <v>3</v>
      </c>
      <c r="N14" s="111">
        <v>0</v>
      </c>
      <c r="O14" s="111">
        <f t="shared" ref="O14" si="9">SUM(L14:N14)</f>
        <v>4</v>
      </c>
      <c r="P14" s="90" t="s">
        <v>508</v>
      </c>
      <c r="Q14" s="94">
        <v>8</v>
      </c>
      <c r="R14" s="90" t="s">
        <v>254</v>
      </c>
      <c r="S14" s="90" t="s">
        <v>509</v>
      </c>
      <c r="T14" s="90" t="s">
        <v>510</v>
      </c>
      <c r="U14" s="95">
        <v>2</v>
      </c>
      <c r="V14" s="95">
        <v>1</v>
      </c>
      <c r="W14" s="95">
        <f t="shared" ref="W14:W15" si="10">V14*U14</f>
        <v>2</v>
      </c>
      <c r="X14" s="96" t="str">
        <f t="shared" ref="X14:X15" si="11">+IF(AND(U14*V14&gt;=24,U14*V14&lt;=40),"MA",IF(AND(U14*V14&gt;=10,U14*V14&lt;=20),"A",IF(AND(U14*V14&gt;=6,U14*V14&lt;=8),"M",IF(AND(U14*V14&gt;=0,U14*V14&lt;=4),"B",""))))</f>
        <v>B</v>
      </c>
      <c r="Y14" s="97" t="str">
        <f t="shared" ref="Y14:Y15" si="12">+IF(X14="MA","Situación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95">
        <v>10</v>
      </c>
      <c r="AA14" s="95">
        <f t="shared" ref="AA14:AA15" si="13">W14*Z14</f>
        <v>20</v>
      </c>
      <c r="AB14" s="98" t="str">
        <f t="shared" ref="AB14:AB15" si="14">+IF(AND(U14*V14*Z14&gt;=600,U14*V14*Z14&lt;=4000),"I",IF(AND(U14*V14*Z14&gt;=150,U14*V14*Z14&lt;=500),"II",IF(AND(U14*V14*Z14&gt;=40,U14*V14*Z14&lt;=120),"III",IF(AND(U14*V14*Z14&gt;=0,U14*V14*Z14&lt;=20),"IV",""))))</f>
        <v>IV</v>
      </c>
      <c r="AC14" s="97" t="str">
        <f t="shared" ref="AC14:AC15" si="15">+IF(AB14="I","Situación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4" s="90" t="str">
        <f t="shared" ref="AD14:AD15" si="16">+IF(AB14="I","No aceptable",IF(AB14="II","No aceptable o aceptable con control específico",IF(AB14="III","Aceptable",IF(AB14="IV","Aceptable",""))))</f>
        <v>Aceptable</v>
      </c>
      <c r="AE14" s="263"/>
      <c r="AF14" s="90" t="s">
        <v>34</v>
      </c>
      <c r="AG14" s="90" t="s">
        <v>34</v>
      </c>
      <c r="AH14" s="90" t="s">
        <v>34</v>
      </c>
      <c r="AI14" s="90" t="s">
        <v>257</v>
      </c>
      <c r="AJ14" s="90" t="s">
        <v>34</v>
      </c>
      <c r="AK14" s="100" t="s">
        <v>511</v>
      </c>
    </row>
    <row r="15" spans="1:37" s="1" customFormat="1" ht="87.75" customHeight="1" x14ac:dyDescent="0.35">
      <c r="A15" s="28"/>
      <c r="B15" s="269"/>
      <c r="C15" s="269"/>
      <c r="D15" s="269"/>
      <c r="E15" s="323"/>
      <c r="F15" s="323"/>
      <c r="G15" s="24" t="s">
        <v>42</v>
      </c>
      <c r="H15" s="245"/>
      <c r="I15" s="94" t="s">
        <v>61</v>
      </c>
      <c r="J15" s="90" t="s">
        <v>253</v>
      </c>
      <c r="K15" s="90" t="s">
        <v>250</v>
      </c>
      <c r="L15" s="106">
        <v>1</v>
      </c>
      <c r="M15" s="90">
        <v>3</v>
      </c>
      <c r="N15" s="111">
        <v>0</v>
      </c>
      <c r="O15" s="111">
        <f t="shared" si="0"/>
        <v>4</v>
      </c>
      <c r="P15" s="90" t="s">
        <v>259</v>
      </c>
      <c r="Q15" s="94">
        <v>8</v>
      </c>
      <c r="R15" s="90" t="s">
        <v>549</v>
      </c>
      <c r="S15" s="90" t="s">
        <v>252</v>
      </c>
      <c r="T15" s="90" t="s">
        <v>354</v>
      </c>
      <c r="U15" s="95">
        <v>2</v>
      </c>
      <c r="V15" s="95">
        <v>3</v>
      </c>
      <c r="W15" s="95">
        <f t="shared" si="10"/>
        <v>6</v>
      </c>
      <c r="X15" s="96" t="str">
        <f t="shared" si="11"/>
        <v>M</v>
      </c>
      <c r="Y15" s="97" t="str">
        <f t="shared" si="12"/>
        <v>Situación deficiente con exposición esporádica, o bien situación mejorable con exposición continuada o frecuente. Es posible que suceda el daño alguna vez.</v>
      </c>
      <c r="Z15" s="95">
        <v>10</v>
      </c>
      <c r="AA15" s="95">
        <f t="shared" si="13"/>
        <v>60</v>
      </c>
      <c r="AB15" s="98" t="str">
        <f t="shared" si="14"/>
        <v>III</v>
      </c>
      <c r="AC15" s="97" t="str">
        <f t="shared" si="15"/>
        <v>Mejorar si es posible. Sería conveniente justificar la intervención y su rentabilidad.</v>
      </c>
      <c r="AD15" s="90" t="str">
        <f t="shared" si="16"/>
        <v>Aceptable</v>
      </c>
      <c r="AE15" s="264"/>
      <c r="AF15" s="90" t="s">
        <v>34</v>
      </c>
      <c r="AG15" s="90" t="s">
        <v>34</v>
      </c>
      <c r="AH15" s="90" t="s">
        <v>34</v>
      </c>
      <c r="AI15" s="90" t="s">
        <v>552</v>
      </c>
      <c r="AJ15" s="90" t="s">
        <v>34</v>
      </c>
      <c r="AK15" s="100" t="s">
        <v>554</v>
      </c>
    </row>
    <row r="16" spans="1:37" s="1" customFormat="1" ht="87.75" customHeight="1" x14ac:dyDescent="0.35">
      <c r="A16" s="28"/>
      <c r="B16" s="269"/>
      <c r="C16" s="269"/>
      <c r="D16" s="269"/>
      <c r="E16" s="323"/>
      <c r="F16" s="323"/>
      <c r="G16" s="66" t="s">
        <v>33</v>
      </c>
      <c r="H16" s="127" t="s">
        <v>230</v>
      </c>
      <c r="I16" s="127" t="s">
        <v>556</v>
      </c>
      <c r="J16" s="101" t="s">
        <v>416</v>
      </c>
      <c r="K16" s="101" t="s">
        <v>417</v>
      </c>
      <c r="L16" s="106">
        <v>1</v>
      </c>
      <c r="M16" s="90">
        <v>3</v>
      </c>
      <c r="N16" s="90">
        <v>0</v>
      </c>
      <c r="O16" s="90">
        <v>6</v>
      </c>
      <c r="P16" s="101" t="s">
        <v>415</v>
      </c>
      <c r="Q16" s="94">
        <v>2</v>
      </c>
      <c r="R16" s="101" t="s">
        <v>33</v>
      </c>
      <c r="S16" s="101" t="s">
        <v>33</v>
      </c>
      <c r="T16" s="101" t="s">
        <v>418</v>
      </c>
      <c r="U16" s="95">
        <v>2</v>
      </c>
      <c r="V16" s="96">
        <v>3</v>
      </c>
      <c r="W16" s="95">
        <f t="shared" ref="W16:W18" si="17">V16*U16</f>
        <v>6</v>
      </c>
      <c r="X16" s="95" t="str">
        <f t="shared" ref="X16:X18" si="18">+IF(AND(U16*V16&gt;=24,U16*V16&lt;=40),"MA",IF(AND(U16*V16&gt;=10,U16*V16&lt;=20),"A",IF(AND(U16*V16&gt;=6,U16*V16&lt;=8),"M",IF(AND(U16*V16&gt;=0,U16*V16&lt;=4),"B",""))))</f>
        <v>M</v>
      </c>
      <c r="Y16" s="97" t="str">
        <f t="shared" ref="Y16:Y18" si="19">+IF(X16="MA","Situación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95">
        <v>10</v>
      </c>
      <c r="AA16" s="95">
        <f t="shared" ref="AA16:AA18" si="20">W16*Z16</f>
        <v>60</v>
      </c>
      <c r="AB16" s="98" t="str">
        <f t="shared" ref="AB16:AB18" si="21">+IF(AND(U16*V16*Z16&gt;=600,U16*V16*Z16&lt;=4000),"I",IF(AND(U16*V16*Z16&gt;=150,U16*V16*Z16&lt;=500),"II",IF(AND(U16*V16*Z16&gt;=40,U16*V16*Z16&lt;=120),"III",IF(AND(U16*V16*Z16&gt;=0,U16*V16*Z16&lt;=20),"IV",""))))</f>
        <v>III</v>
      </c>
      <c r="AC16" s="97" t="str">
        <f t="shared" ref="AC16:AC18" si="22">+IF(AB16="I","Situación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90" t="str">
        <f t="shared" ref="AD16:AD18" si="23">+IF(AB16="I","No aceptable",IF(AB16="II","No aceptable o aceptable con control específico",IF(AB16="III","Aceptable",IF(AB16="IV","Aceptable",""))))</f>
        <v>Aceptable</v>
      </c>
      <c r="AE16" s="97" t="s">
        <v>560</v>
      </c>
      <c r="AF16" s="97" t="s">
        <v>419</v>
      </c>
      <c r="AG16" s="90" t="s">
        <v>34</v>
      </c>
      <c r="AH16" s="90" t="s">
        <v>34</v>
      </c>
      <c r="AI16" s="95" t="s">
        <v>420</v>
      </c>
      <c r="AJ16" s="100" t="s">
        <v>174</v>
      </c>
      <c r="AK16" s="100" t="s">
        <v>35</v>
      </c>
    </row>
    <row r="17" spans="1:39" s="1" customFormat="1" ht="87.75" customHeight="1" x14ac:dyDescent="0.35">
      <c r="A17" s="28"/>
      <c r="B17" s="269"/>
      <c r="C17" s="269"/>
      <c r="D17" s="269"/>
      <c r="E17" s="323"/>
      <c r="F17" s="323"/>
      <c r="G17" s="24" t="s">
        <v>42</v>
      </c>
      <c r="H17" s="260" t="s">
        <v>49</v>
      </c>
      <c r="I17" s="101" t="s">
        <v>233</v>
      </c>
      <c r="J17" s="101" t="s">
        <v>234</v>
      </c>
      <c r="K17" s="101" t="s">
        <v>237</v>
      </c>
      <c r="L17" s="106">
        <v>1</v>
      </c>
      <c r="M17" s="90">
        <v>3</v>
      </c>
      <c r="N17" s="90">
        <v>0</v>
      </c>
      <c r="O17" s="90">
        <f t="shared" si="0"/>
        <v>4</v>
      </c>
      <c r="P17" s="107" t="s">
        <v>240</v>
      </c>
      <c r="Q17" s="94">
        <v>8</v>
      </c>
      <c r="R17" s="107" t="s">
        <v>242</v>
      </c>
      <c r="S17" s="107" t="s">
        <v>243</v>
      </c>
      <c r="T17" s="107" t="s">
        <v>244</v>
      </c>
      <c r="U17" s="94">
        <v>2</v>
      </c>
      <c r="V17" s="94">
        <v>4</v>
      </c>
      <c r="W17" s="94">
        <f t="shared" si="17"/>
        <v>8</v>
      </c>
      <c r="X17" s="94" t="str">
        <f t="shared" si="18"/>
        <v>M</v>
      </c>
      <c r="Y17" s="97" t="str">
        <f t="shared" si="19"/>
        <v>Situación deficiente con exposición esporádica, o bien situación mejorable con exposición continuada o frecuente. Es posible que suceda el daño alguna vez.</v>
      </c>
      <c r="Z17" s="95">
        <v>10</v>
      </c>
      <c r="AA17" s="95">
        <f t="shared" si="20"/>
        <v>80</v>
      </c>
      <c r="AB17" s="98" t="str">
        <f t="shared" si="21"/>
        <v>III</v>
      </c>
      <c r="AC17" s="97" t="str">
        <f t="shared" si="22"/>
        <v>Mejorar si es posible. Sería conveniente justificar la intervención y su rentabilidad.</v>
      </c>
      <c r="AD17" s="90" t="str">
        <f t="shared" si="23"/>
        <v>Aceptable</v>
      </c>
      <c r="AE17" s="262" t="s">
        <v>566</v>
      </c>
      <c r="AF17" s="90" t="s">
        <v>34</v>
      </c>
      <c r="AG17" s="90" t="s">
        <v>34</v>
      </c>
      <c r="AH17" s="101" t="s">
        <v>248</v>
      </c>
      <c r="AI17" s="101" t="s">
        <v>249</v>
      </c>
      <c r="AJ17" s="94" t="s">
        <v>34</v>
      </c>
      <c r="AK17" s="100" t="s">
        <v>35</v>
      </c>
    </row>
    <row r="18" spans="1:39" s="1" customFormat="1" ht="87.75" customHeight="1" x14ac:dyDescent="0.35">
      <c r="A18" s="28"/>
      <c r="B18" s="269"/>
      <c r="C18" s="269"/>
      <c r="D18" s="269"/>
      <c r="E18" s="323"/>
      <c r="F18" s="323"/>
      <c r="G18" s="24" t="s">
        <v>42</v>
      </c>
      <c r="H18" s="260"/>
      <c r="I18" s="101" t="s">
        <v>236</v>
      </c>
      <c r="J18" s="101" t="s">
        <v>235</v>
      </c>
      <c r="K18" s="101" t="s">
        <v>238</v>
      </c>
      <c r="L18" s="106">
        <v>1</v>
      </c>
      <c r="M18" s="90">
        <v>3</v>
      </c>
      <c r="N18" s="90">
        <v>0</v>
      </c>
      <c r="O18" s="90">
        <f t="shared" si="0"/>
        <v>4</v>
      </c>
      <c r="P18" s="107" t="s">
        <v>241</v>
      </c>
      <c r="Q18" s="94">
        <v>8</v>
      </c>
      <c r="R18" s="107" t="s">
        <v>245</v>
      </c>
      <c r="S18" s="107" t="s">
        <v>246</v>
      </c>
      <c r="T18" s="107" t="s">
        <v>247</v>
      </c>
      <c r="U18" s="94">
        <v>2</v>
      </c>
      <c r="V18" s="94">
        <v>4</v>
      </c>
      <c r="W18" s="94">
        <f t="shared" si="17"/>
        <v>8</v>
      </c>
      <c r="X18" s="94" t="str">
        <f t="shared" si="18"/>
        <v>M</v>
      </c>
      <c r="Y18" s="97" t="str">
        <f t="shared" si="19"/>
        <v>Situación deficiente con exposición esporádica, o bien situación mejorable con exposición continuada o frecuente. Es posible que suceda el daño alguna vez.</v>
      </c>
      <c r="Z18" s="95">
        <v>10</v>
      </c>
      <c r="AA18" s="95">
        <f t="shared" si="20"/>
        <v>80</v>
      </c>
      <c r="AB18" s="98" t="str">
        <f t="shared" si="21"/>
        <v>III</v>
      </c>
      <c r="AC18" s="97" t="str">
        <f t="shared" si="22"/>
        <v>Mejorar si es posible. Sería conveniente justificar la intervención y su rentabilidad.</v>
      </c>
      <c r="AD18" s="90" t="str">
        <f t="shared" si="23"/>
        <v>Aceptable</v>
      </c>
      <c r="AE18" s="264"/>
      <c r="AF18" s="90" t="s">
        <v>34</v>
      </c>
      <c r="AG18" s="90" t="s">
        <v>34</v>
      </c>
      <c r="AH18" s="101" t="s">
        <v>248</v>
      </c>
      <c r="AI18" s="101" t="s">
        <v>249</v>
      </c>
      <c r="AJ18" s="94" t="s">
        <v>34</v>
      </c>
      <c r="AK18" s="100" t="s">
        <v>35</v>
      </c>
    </row>
    <row r="19" spans="1:39" s="1" customFormat="1" ht="87.75" customHeight="1" x14ac:dyDescent="0.35">
      <c r="A19" s="28"/>
      <c r="B19" s="269"/>
      <c r="C19" s="269"/>
      <c r="D19" s="269"/>
      <c r="E19" s="323"/>
      <c r="F19" s="323"/>
      <c r="G19" s="26" t="s">
        <v>33</v>
      </c>
      <c r="H19" s="243" t="s">
        <v>45</v>
      </c>
      <c r="I19" s="101" t="s">
        <v>88</v>
      </c>
      <c r="J19" s="101" t="s">
        <v>338</v>
      </c>
      <c r="K19" s="101" t="s">
        <v>315</v>
      </c>
      <c r="L19" s="106">
        <v>1</v>
      </c>
      <c r="M19" s="90">
        <v>3</v>
      </c>
      <c r="N19" s="90">
        <v>0</v>
      </c>
      <c r="O19" s="90">
        <f t="shared" si="0"/>
        <v>4</v>
      </c>
      <c r="P19" s="101" t="s">
        <v>336</v>
      </c>
      <c r="Q19" s="94">
        <v>4</v>
      </c>
      <c r="R19" s="101" t="s">
        <v>168</v>
      </c>
      <c r="S19" s="90" t="s">
        <v>350</v>
      </c>
      <c r="T19" s="90" t="s">
        <v>356</v>
      </c>
      <c r="U19" s="95">
        <v>6</v>
      </c>
      <c r="V19" s="95">
        <v>2</v>
      </c>
      <c r="W19" s="96">
        <f t="shared" si="1"/>
        <v>12</v>
      </c>
      <c r="X19" s="95" t="str">
        <f t="shared" si="2"/>
        <v>A</v>
      </c>
      <c r="Y19" s="97" t="str">
        <f t="shared" si="3"/>
        <v>Situación deficiente con exposición frecuente u ocasional, o bien situación muy deficiente con exposición ocasional o esporádica. La materialización de Riesgo es posible que suceda varias veces en la vida laboral</v>
      </c>
      <c r="Z19" s="95">
        <v>10</v>
      </c>
      <c r="AA19" s="95">
        <f t="shared" si="4"/>
        <v>120</v>
      </c>
      <c r="AB19" s="98" t="str">
        <f t="shared" si="5"/>
        <v>III</v>
      </c>
      <c r="AC19" s="97" t="str">
        <f t="shared" si="6"/>
        <v>Mejorar si es posible. Sería conveniente justificar la intervención y su rentabilidad.</v>
      </c>
      <c r="AD19" s="90" t="str">
        <f t="shared" si="7"/>
        <v>Aceptable</v>
      </c>
      <c r="AE19" s="97" t="s">
        <v>65</v>
      </c>
      <c r="AF19" s="94" t="s">
        <v>34</v>
      </c>
      <c r="AG19" s="94" t="s">
        <v>34</v>
      </c>
      <c r="AH19" s="101" t="s">
        <v>158</v>
      </c>
      <c r="AI19" s="101" t="s">
        <v>357</v>
      </c>
      <c r="AJ19" s="94" t="s">
        <v>34</v>
      </c>
      <c r="AK19" s="100" t="s">
        <v>35</v>
      </c>
    </row>
    <row r="20" spans="1:39" s="1" customFormat="1" ht="87.75" customHeight="1" x14ac:dyDescent="0.35">
      <c r="A20" s="28"/>
      <c r="B20" s="269"/>
      <c r="C20" s="269"/>
      <c r="D20" s="269"/>
      <c r="E20" s="323"/>
      <c r="F20" s="323"/>
      <c r="G20" s="26" t="s">
        <v>33</v>
      </c>
      <c r="H20" s="244"/>
      <c r="I20" s="101" t="s">
        <v>63</v>
      </c>
      <c r="J20" s="101" t="s">
        <v>329</v>
      </c>
      <c r="K20" s="101" t="s">
        <v>315</v>
      </c>
      <c r="L20" s="106">
        <v>1</v>
      </c>
      <c r="M20" s="90">
        <v>3</v>
      </c>
      <c r="N20" s="90">
        <v>0</v>
      </c>
      <c r="O20" s="90">
        <f t="shared" si="0"/>
        <v>4</v>
      </c>
      <c r="P20" s="101" t="s">
        <v>330</v>
      </c>
      <c r="Q20" s="94">
        <v>1</v>
      </c>
      <c r="R20" s="101" t="s">
        <v>332</v>
      </c>
      <c r="S20" s="101" t="s">
        <v>532</v>
      </c>
      <c r="T20" s="90" t="s">
        <v>355</v>
      </c>
      <c r="U20" s="95">
        <v>6</v>
      </c>
      <c r="V20" s="95">
        <v>2</v>
      </c>
      <c r="W20" s="95">
        <f t="shared" si="1"/>
        <v>12</v>
      </c>
      <c r="X20" s="96" t="str">
        <f t="shared" si="2"/>
        <v>A</v>
      </c>
      <c r="Y20" s="97" t="str">
        <f t="shared" si="3"/>
        <v>Situación deficiente con exposición frecuente u ocasional, o bien situación muy deficiente con exposición ocasional o esporádica. La materialización de Riesgo es posible que suceda varias veces en la vida laboral</v>
      </c>
      <c r="Z20" s="95">
        <v>10</v>
      </c>
      <c r="AA20" s="95">
        <f t="shared" si="4"/>
        <v>120</v>
      </c>
      <c r="AB20" s="98" t="str">
        <f t="shared" si="5"/>
        <v>III</v>
      </c>
      <c r="AC20" s="97" t="str">
        <f t="shared" si="6"/>
        <v>Mejorar si es posible. Sería conveniente justificar la intervención y su rentabilidad.</v>
      </c>
      <c r="AD20" s="90" t="str">
        <f t="shared" si="7"/>
        <v>Aceptable</v>
      </c>
      <c r="AE20" s="97" t="s">
        <v>115</v>
      </c>
      <c r="AF20" s="97" t="s">
        <v>34</v>
      </c>
      <c r="AG20" s="90" t="s">
        <v>168</v>
      </c>
      <c r="AH20" s="101" t="s">
        <v>333</v>
      </c>
      <c r="AI20" s="101" t="s">
        <v>334</v>
      </c>
      <c r="AJ20" s="94" t="s">
        <v>34</v>
      </c>
      <c r="AK20" s="100" t="s">
        <v>35</v>
      </c>
    </row>
    <row r="21" spans="1:39" s="1" customFormat="1" ht="87.75" customHeight="1" x14ac:dyDescent="0.35">
      <c r="A21" s="28"/>
      <c r="B21" s="269"/>
      <c r="C21" s="269"/>
      <c r="D21" s="269"/>
      <c r="E21" s="323"/>
      <c r="F21" s="323"/>
      <c r="G21" s="26" t="s">
        <v>33</v>
      </c>
      <c r="H21" s="244"/>
      <c r="I21" s="101" t="s">
        <v>63</v>
      </c>
      <c r="J21" s="101" t="s">
        <v>331</v>
      </c>
      <c r="K21" s="101" t="s">
        <v>64</v>
      </c>
      <c r="L21" s="106">
        <v>1</v>
      </c>
      <c r="M21" s="90">
        <v>3</v>
      </c>
      <c r="N21" s="90">
        <v>0</v>
      </c>
      <c r="O21" s="90">
        <f t="shared" si="0"/>
        <v>4</v>
      </c>
      <c r="P21" s="101" t="s">
        <v>325</v>
      </c>
      <c r="Q21" s="94">
        <v>8</v>
      </c>
      <c r="R21" s="90" t="s">
        <v>168</v>
      </c>
      <c r="S21" s="101" t="s">
        <v>326</v>
      </c>
      <c r="T21" s="90" t="s">
        <v>359</v>
      </c>
      <c r="U21" s="94">
        <v>0</v>
      </c>
      <c r="V21" s="94">
        <v>1</v>
      </c>
      <c r="W21" s="94">
        <f t="shared" si="1"/>
        <v>0</v>
      </c>
      <c r="X21" s="94" t="str">
        <f t="shared" si="2"/>
        <v>B</v>
      </c>
      <c r="Y21" s="97" t="str">
        <f t="shared" si="3"/>
        <v>Situación mejorable con exposición ocasional o esporádica, o situación sin anomalía destacable con cualquier nivel de exposición. No es esperable que se materialice el riesgo, aunque puede ser concebible.</v>
      </c>
      <c r="Z21" s="95">
        <v>10</v>
      </c>
      <c r="AA21" s="95">
        <f t="shared" si="4"/>
        <v>0</v>
      </c>
      <c r="AB21" s="98" t="str">
        <f t="shared" si="5"/>
        <v>IV</v>
      </c>
      <c r="AC21" s="97" t="str">
        <f t="shared" si="6"/>
        <v>Mantener las medidas de control existentes, pero se deberían considerar soluciones o mejoras y se deben hacer comprobaciones periódicas para asegurar que el riesgo aún es tolerable.</v>
      </c>
      <c r="AD21" s="90" t="str">
        <f t="shared" si="7"/>
        <v>Aceptable</v>
      </c>
      <c r="AE21" s="97" t="s">
        <v>65</v>
      </c>
      <c r="AF21" s="94" t="s">
        <v>34</v>
      </c>
      <c r="AG21" s="94" t="s">
        <v>34</v>
      </c>
      <c r="AH21" s="101" t="s">
        <v>327</v>
      </c>
      <c r="AI21" s="101" t="s">
        <v>328</v>
      </c>
      <c r="AJ21" s="94" t="s">
        <v>34</v>
      </c>
      <c r="AK21" s="100" t="s">
        <v>35</v>
      </c>
    </row>
    <row r="22" spans="1:39" s="1" customFormat="1" ht="87.75" customHeight="1" x14ac:dyDescent="0.35">
      <c r="A22" s="28"/>
      <c r="B22" s="269"/>
      <c r="C22" s="269"/>
      <c r="D22" s="269"/>
      <c r="E22" s="323"/>
      <c r="F22" s="323"/>
      <c r="G22" s="26" t="s">
        <v>33</v>
      </c>
      <c r="H22" s="244"/>
      <c r="I22" s="101" t="s">
        <v>558</v>
      </c>
      <c r="J22" s="101" t="s">
        <v>324</v>
      </c>
      <c r="K22" s="101" t="s">
        <v>315</v>
      </c>
      <c r="L22" s="106">
        <v>1</v>
      </c>
      <c r="M22" s="90">
        <v>3</v>
      </c>
      <c r="N22" s="90">
        <v>0</v>
      </c>
      <c r="O22" s="90">
        <f t="shared" ref="O22" si="24">SUM(L22:N22)</f>
        <v>4</v>
      </c>
      <c r="P22" s="101" t="s">
        <v>330</v>
      </c>
      <c r="Q22" s="94">
        <v>1</v>
      </c>
      <c r="R22" s="101" t="s">
        <v>168</v>
      </c>
      <c r="S22" s="90" t="s">
        <v>351</v>
      </c>
      <c r="T22" s="101" t="s">
        <v>360</v>
      </c>
      <c r="U22" s="95">
        <v>2</v>
      </c>
      <c r="V22" s="95">
        <v>2</v>
      </c>
      <c r="W22" s="95">
        <f t="shared" si="1"/>
        <v>4</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100</v>
      </c>
      <c r="AB22" s="98" t="str">
        <f t="shared" si="5"/>
        <v>III</v>
      </c>
      <c r="AC22" s="97" t="str">
        <f t="shared" si="6"/>
        <v>Mejorar si es posible. Sería conveniente justificar la intervención y su rentabilidad.</v>
      </c>
      <c r="AD22" s="90" t="str">
        <f t="shared" si="7"/>
        <v>Aceptable</v>
      </c>
      <c r="AE22" s="97" t="s">
        <v>548</v>
      </c>
      <c r="AF22" s="90" t="s">
        <v>34</v>
      </c>
      <c r="AG22" s="90" t="s">
        <v>34</v>
      </c>
      <c r="AH22" s="101" t="s">
        <v>67</v>
      </c>
      <c r="AI22" s="101" t="s">
        <v>557</v>
      </c>
      <c r="AJ22" s="90" t="s">
        <v>34</v>
      </c>
      <c r="AK22" s="100" t="s">
        <v>559</v>
      </c>
    </row>
    <row r="23" spans="1:39" s="1" customFormat="1" ht="87.75" customHeight="1" x14ac:dyDescent="0.35">
      <c r="A23" s="28"/>
      <c r="B23" s="269"/>
      <c r="C23" s="269"/>
      <c r="D23" s="269"/>
      <c r="E23" s="323"/>
      <c r="F23" s="323"/>
      <c r="G23" s="26" t="s">
        <v>33</v>
      </c>
      <c r="H23" s="245"/>
      <c r="I23" s="101" t="s">
        <v>207</v>
      </c>
      <c r="J23" s="101" t="s">
        <v>322</v>
      </c>
      <c r="K23" s="101" t="s">
        <v>320</v>
      </c>
      <c r="L23" s="106">
        <v>1</v>
      </c>
      <c r="M23" s="94">
        <v>3</v>
      </c>
      <c r="N23" s="106">
        <v>0</v>
      </c>
      <c r="O23" s="106">
        <f t="shared" si="0"/>
        <v>4</v>
      </c>
      <c r="P23" s="101" t="s">
        <v>321</v>
      </c>
      <c r="Q23" s="94">
        <v>2</v>
      </c>
      <c r="R23" s="90" t="s">
        <v>168</v>
      </c>
      <c r="S23" s="101" t="s">
        <v>362</v>
      </c>
      <c r="T23" s="90" t="s">
        <v>364</v>
      </c>
      <c r="U23" s="94">
        <v>2</v>
      </c>
      <c r="V23" s="94">
        <v>1</v>
      </c>
      <c r="W23" s="94">
        <f t="shared" si="1"/>
        <v>2</v>
      </c>
      <c r="X23" s="96" t="str">
        <f t="shared" si="2"/>
        <v>B</v>
      </c>
      <c r="Y23" s="97" t="str">
        <f t="shared" si="3"/>
        <v>Situación mejorable con exposición ocasional o esporádica, o situación sin anomalía destacable con cualquier nivel de exposición. No es esperable que se materialice el riesgo, aunque puede ser concebible.</v>
      </c>
      <c r="Z23" s="95">
        <v>25</v>
      </c>
      <c r="AA23" s="95">
        <f t="shared" si="4"/>
        <v>50</v>
      </c>
      <c r="AB23" s="98" t="str">
        <f t="shared" si="5"/>
        <v>III</v>
      </c>
      <c r="AC23" s="97" t="str">
        <f t="shared" si="6"/>
        <v>Mejorar si es posible. Sería conveniente justificar la intervención y su rentabilidad.</v>
      </c>
      <c r="AD23" s="90" t="str">
        <f t="shared" si="7"/>
        <v>Aceptable</v>
      </c>
      <c r="AE23" s="99" t="s">
        <v>601</v>
      </c>
      <c r="AF23" s="90" t="s">
        <v>34</v>
      </c>
      <c r="AG23" s="90" t="s">
        <v>34</v>
      </c>
      <c r="AH23" s="101" t="s">
        <v>323</v>
      </c>
      <c r="AI23" s="90" t="s">
        <v>171</v>
      </c>
      <c r="AJ23" s="90" t="s">
        <v>34</v>
      </c>
      <c r="AK23" s="100" t="s">
        <v>35</v>
      </c>
    </row>
    <row r="24" spans="1:39" ht="87.75" customHeight="1" thickBot="1" x14ac:dyDescent="0.3">
      <c r="A24" s="32"/>
      <c r="B24" s="282"/>
      <c r="C24" s="282"/>
      <c r="D24" s="282"/>
      <c r="E24" s="323"/>
      <c r="F24" s="323"/>
      <c r="G24" s="26" t="s">
        <v>33</v>
      </c>
      <c r="H24" s="101" t="s">
        <v>70</v>
      </c>
      <c r="I24" s="101" t="s">
        <v>313</v>
      </c>
      <c r="J24" s="101" t="s">
        <v>314</v>
      </c>
      <c r="K24" s="101" t="s">
        <v>315</v>
      </c>
      <c r="L24" s="106">
        <v>1</v>
      </c>
      <c r="M24" s="114">
        <v>3</v>
      </c>
      <c r="N24" s="113">
        <v>0</v>
      </c>
      <c r="O24" s="113">
        <f t="shared" si="0"/>
        <v>4</v>
      </c>
      <c r="P24" s="101" t="s">
        <v>316</v>
      </c>
      <c r="Q24" s="94">
        <v>8</v>
      </c>
      <c r="R24" s="101" t="s">
        <v>317</v>
      </c>
      <c r="S24" s="101" t="s">
        <v>318</v>
      </c>
      <c r="T24" s="90" t="s">
        <v>379</v>
      </c>
      <c r="U24" s="95">
        <v>2</v>
      </c>
      <c r="V24" s="95">
        <v>1</v>
      </c>
      <c r="W24" s="96">
        <f t="shared" si="1"/>
        <v>2</v>
      </c>
      <c r="X24" s="95" t="str">
        <f t="shared" si="2"/>
        <v>B</v>
      </c>
      <c r="Y24" s="97" t="str">
        <f t="shared" si="3"/>
        <v>Situación mejorable con exposición ocasional o esporádica, o situación sin anomalía destacable con cualquier nivel de exposición. No es esperable que se materialice el riesgo, aunque puede ser concebible.</v>
      </c>
      <c r="Z24" s="95">
        <v>10</v>
      </c>
      <c r="AA24" s="95">
        <f t="shared" si="4"/>
        <v>20</v>
      </c>
      <c r="AB24" s="98" t="str">
        <f t="shared" si="5"/>
        <v>IV</v>
      </c>
      <c r="AC24" s="97" t="str">
        <f t="shared" si="6"/>
        <v>Mantener las medidas de control existentes, pero se deberían considerar soluciones o mejoras y se deben hacer comprobaciones periódicas para asegurar que el riesgo aún es tolerable.</v>
      </c>
      <c r="AD24" s="90" t="str">
        <f t="shared" si="7"/>
        <v>Aceptable</v>
      </c>
      <c r="AE24" s="97" t="s">
        <v>514</v>
      </c>
      <c r="AF24" s="94" t="s">
        <v>34</v>
      </c>
      <c r="AG24" s="94" t="s">
        <v>34</v>
      </c>
      <c r="AH24" s="101" t="s">
        <v>71</v>
      </c>
      <c r="AI24" s="101" t="s">
        <v>319</v>
      </c>
      <c r="AJ24" s="94" t="s">
        <v>34</v>
      </c>
      <c r="AK24" s="100" t="s">
        <v>515</v>
      </c>
      <c r="AL24" s="22"/>
      <c r="AM24" s="22"/>
    </row>
    <row r="25" spans="1:39" ht="87.75" customHeight="1" x14ac:dyDescent="0.25">
      <c r="H25" s="22"/>
      <c r="I25" s="22"/>
      <c r="J25" s="22"/>
      <c r="K25" s="22"/>
      <c r="L25" s="22"/>
      <c r="M25" s="22"/>
      <c r="N25" s="22"/>
      <c r="O25" s="22"/>
      <c r="P25" s="22"/>
      <c r="Q25" s="22"/>
      <c r="R25" s="22"/>
      <c r="S25" s="22"/>
      <c r="T25" s="22"/>
      <c r="AE25" s="22"/>
      <c r="AF25" s="22"/>
      <c r="AG25" s="22"/>
      <c r="AH25" s="22"/>
      <c r="AI25" s="22"/>
      <c r="AJ25" s="22"/>
      <c r="AK25" s="22"/>
      <c r="AL25" s="22"/>
      <c r="AM25" s="22"/>
    </row>
  </sheetData>
  <mergeCells count="47">
    <mergeCell ref="B4:T4"/>
    <mergeCell ref="U4:AK4"/>
    <mergeCell ref="B5:T6"/>
    <mergeCell ref="U5:AC6"/>
    <mergeCell ref="AD5:AD6"/>
    <mergeCell ref="AE5:AK5"/>
    <mergeCell ref="AE6:AK6"/>
    <mergeCell ref="B7:B8"/>
    <mergeCell ref="C7:C8"/>
    <mergeCell ref="D7:D8"/>
    <mergeCell ref="E7:E8"/>
    <mergeCell ref="F7:F8"/>
    <mergeCell ref="H19:H23"/>
    <mergeCell ref="AG7:AG8"/>
    <mergeCell ref="AB7:AB8"/>
    <mergeCell ref="AC7:AC8"/>
    <mergeCell ref="AD7:AD8"/>
    <mergeCell ref="AE7:AE8"/>
    <mergeCell ref="L7:O7"/>
    <mergeCell ref="P7:P8"/>
    <mergeCell ref="Q7:Q8"/>
    <mergeCell ref="AE17:AE18"/>
    <mergeCell ref="AE12:AE15"/>
    <mergeCell ref="H17:H18"/>
    <mergeCell ref="H12:H15"/>
    <mergeCell ref="H9:H11"/>
    <mergeCell ref="B9:B24"/>
    <mergeCell ref="C9:C24"/>
    <mergeCell ref="D9:D24"/>
    <mergeCell ref="E9:E24"/>
    <mergeCell ref="F9:F24"/>
    <mergeCell ref="AH7:AH8"/>
    <mergeCell ref="AI7:AI8"/>
    <mergeCell ref="AJ7:AJ8"/>
    <mergeCell ref="R7:T7"/>
    <mergeCell ref="AK7:AK8"/>
    <mergeCell ref="AA7:AA8"/>
    <mergeCell ref="AF7:AF8"/>
    <mergeCell ref="U7:U8"/>
    <mergeCell ref="V7:V8"/>
    <mergeCell ref="W7:W8"/>
    <mergeCell ref="G7:G8"/>
    <mergeCell ref="X7:X8"/>
    <mergeCell ref="Y7:Y8"/>
    <mergeCell ref="Z7:Z8"/>
    <mergeCell ref="H7:J7"/>
    <mergeCell ref="K7:K8"/>
  </mergeCells>
  <conditionalFormatting sqref="AB683:AF683 AE515:AF515 AE503:AF503 AE235:AF235 AB51:AF51 AB36:AF36 AB30:AF33 AB34:AE35 AB45:AF48 AB37:AE44 AB49:AE50 AB63:AF64 AB52:AE62 AB66:AF66 AB65:AE65 AB76:AF77 AB67:AE75 AB79:AF79 AB78:AE78 AB91:AF92 AB80:AE90 AB94:AF94 AB93:AE93 AB95:AE104 AF90 AF104:AF105 AE107:AF107 AE105:AE106 AE108:AE117 AF117 AE118:AF119 AE121:AF121 AE120 AE122:AE131 AF131 AE132:AF133 AE135:AF135 AE134 AE136:AE145 AF145 AE146:AF147 AE149:AF149 AE148 AE150:AE159 AF159 AB105:AD159 AB160:AF232 AE247:AF248 AE250:AF250 AE249 AE251:AE260 AF260 AB261:AF261 AE262:AF500 AE501:AE502 AE504:AE514 AB262:AD515 AB516:AF601 AB678:AF678 AB613:AF614 AB604:AF604 AB602:AE603 AB605:AE612 AB616:AF675 AB615:AE615 AB676:AE677 AB679:AE682 AB687:AF688 AB684:AE686 AB690:AF750 AB689:AE689 AB233:AE234 AE236:AE246 AB235:AD260 AB25:AE29 AB12:AD12 AB19:AB21 AB23:AB24">
    <cfRule type="cellIs" dxfId="2620" priority="250" stopIfTrue="1" operator="equal">
      <formula>"I"</formula>
    </cfRule>
    <cfRule type="cellIs" dxfId="2619" priority="251" stopIfTrue="1" operator="equal">
      <formula>"II"</formula>
    </cfRule>
    <cfRule type="cellIs" dxfId="2618" priority="252" stopIfTrue="1" operator="between">
      <formula>"III"</formula>
      <formula>"IV"</formula>
    </cfRule>
  </conditionalFormatting>
  <conditionalFormatting sqref="AD683:AF683 AE515:AF515 AE503:AF503 AD235:AF235 AD233:AE234 AD236:AE247 AD51:AF51 AD36:AF36 AD30:AF33 AD34:AE35 AD45:AF48 AD37:AE44 AD49:AE50 AD63:AF64 AD52:AE62 AD66:AF66 AD65:AE65 AD76:AF77 AD67:AE75 AD79:AF79 AD78:AE78 AD91:AF92 AD80:AE90 AD94:AF94 AD93:AE93 AD95:AE104 AF90 AF104:AF105 AE107:AF107 AE105:AE106 AE108:AE117 AF117 AE118:AF119 AE121:AF121 AE120 AE122:AE131 AF131 AE132:AF133 AE135:AF135 AE134 AE136:AE145 AF145 AE146:AF147 AE149:AF149 AE148 AE150:AE159 AF159 AD105:AD159 AD160:AF232 AF247:AF248 AE250:AF250 AE248:AE249 AE251:AE260 AF260 AD248:AD260 AD261:AF261 AE262:AF500 AE501:AE502 AE504:AE514 AD262:AD515 AD516:AF601 AD678:AF678 AD613:AF614 AD604:AF604 AD602:AE603 AD605:AE612 AD616:AF675 AD615:AE615 AD676:AE677 AD679:AE682 AD687:AF688 AD684:AE686 AD690:AF750 AD689:AE689 AD25:AE29 AD12">
    <cfRule type="cellIs" dxfId="2617" priority="248" stopIfTrue="1" operator="equal">
      <formula>"Aceptable"</formula>
    </cfRule>
    <cfRule type="cellIs" dxfId="2616" priority="249" stopIfTrue="1" operator="equal">
      <formula>"No aceptable"</formula>
    </cfRule>
  </conditionalFormatting>
  <conditionalFormatting sqref="AD25:AD750 AD12">
    <cfRule type="containsText" dxfId="2615" priority="245" stopIfTrue="1" operator="containsText" text="No aceptable o aceptable con control específico">
      <formula>NOT(ISERROR(SEARCH("No aceptable o aceptable con control específico",AD12)))</formula>
    </cfRule>
    <cfRule type="containsText" dxfId="2614" priority="246" stopIfTrue="1" operator="containsText" text="No aceptable">
      <formula>NOT(ISERROR(SEARCH("No aceptable",AD12)))</formula>
    </cfRule>
    <cfRule type="containsText" dxfId="2613" priority="247" stopIfTrue="1" operator="containsText" text="No Aceptable o aceptable con control específico">
      <formula>NOT(ISERROR(SEARCH("No Aceptable o aceptable con control específico",AD12)))</formula>
    </cfRule>
  </conditionalFormatting>
  <conditionalFormatting sqref="AD9">
    <cfRule type="containsText" dxfId="2612" priority="237" stopIfTrue="1" operator="containsText" text="No aceptable o aceptable con control específico">
      <formula>NOT(ISERROR(SEARCH("No aceptable o aceptable con control específico",AD9)))</formula>
    </cfRule>
    <cfRule type="containsText" dxfId="2611" priority="238" stopIfTrue="1" operator="containsText" text="No aceptable">
      <formula>NOT(ISERROR(SEARCH("No aceptable",AD9)))</formula>
    </cfRule>
    <cfRule type="containsText" dxfId="2610" priority="239" stopIfTrue="1" operator="containsText" text="No Aceptable o aceptable con control específico">
      <formula>NOT(ISERROR(SEARCH("No Aceptable o aceptable con control específico",AD9)))</formula>
    </cfRule>
  </conditionalFormatting>
  <conditionalFormatting sqref="AD9">
    <cfRule type="cellIs" dxfId="2609" priority="240" stopIfTrue="1" operator="equal">
      <formula>"Aceptable"</formula>
    </cfRule>
    <cfRule type="cellIs" dxfId="2608" priority="241" stopIfTrue="1" operator="equal">
      <formula>"No aceptable"</formula>
    </cfRule>
  </conditionalFormatting>
  <conditionalFormatting sqref="AD10">
    <cfRule type="cellIs" dxfId="2607" priority="232" stopIfTrue="1" operator="equal">
      <formula>"Aceptable"</formula>
    </cfRule>
    <cfRule type="cellIs" dxfId="2606" priority="233" stopIfTrue="1" operator="equal">
      <formula>"No aceptable"</formula>
    </cfRule>
  </conditionalFormatting>
  <conditionalFormatting sqref="AD10">
    <cfRule type="containsText" dxfId="2605" priority="229" stopIfTrue="1" operator="containsText" text="No aceptable o aceptable con control específico">
      <formula>NOT(ISERROR(SEARCH("No aceptable o aceptable con control específico",AD10)))</formula>
    </cfRule>
    <cfRule type="containsText" dxfId="2604" priority="230" stopIfTrue="1" operator="containsText" text="No aceptable">
      <formula>NOT(ISERROR(SEARCH("No aceptable",AD10)))</formula>
    </cfRule>
    <cfRule type="containsText" dxfId="2603" priority="231" stopIfTrue="1" operator="containsText" text="No Aceptable o aceptable con control específico">
      <formula>NOT(ISERROR(SEARCH("No Aceptable o aceptable con control específico",AD10)))</formula>
    </cfRule>
  </conditionalFormatting>
  <conditionalFormatting sqref="AD11">
    <cfRule type="cellIs" dxfId="2602" priority="216" stopIfTrue="1" operator="equal">
      <formula>"Aceptable"</formula>
    </cfRule>
    <cfRule type="cellIs" dxfId="2601" priority="217" stopIfTrue="1" operator="equal">
      <formula>"No aceptable"</formula>
    </cfRule>
  </conditionalFormatting>
  <conditionalFormatting sqref="AD11">
    <cfRule type="containsText" dxfId="2600" priority="213" stopIfTrue="1" operator="containsText" text="No aceptable o aceptable con control específico">
      <formula>NOT(ISERROR(SEARCH("No aceptable o aceptable con control específico",AD11)))</formula>
    </cfRule>
    <cfRule type="containsText" dxfId="2599" priority="214" stopIfTrue="1" operator="containsText" text="No aceptable">
      <formula>NOT(ISERROR(SEARCH("No aceptable",AD11)))</formula>
    </cfRule>
    <cfRule type="containsText" dxfId="2598" priority="215" stopIfTrue="1" operator="containsText" text="No Aceptable o aceptable con control específico">
      <formula>NOT(ISERROR(SEARCH("No Aceptable o aceptable con control específico",AD11)))</formula>
    </cfRule>
  </conditionalFormatting>
  <conditionalFormatting sqref="AD20">
    <cfRule type="cellIs" dxfId="2597" priority="187" stopIfTrue="1" operator="equal">
      <formula>"Aceptable"</formula>
    </cfRule>
    <cfRule type="cellIs" dxfId="2596" priority="188" stopIfTrue="1" operator="equal">
      <formula>"No aceptable"</formula>
    </cfRule>
  </conditionalFormatting>
  <conditionalFormatting sqref="AD20">
    <cfRule type="containsText" dxfId="2595" priority="184" stopIfTrue="1" operator="containsText" text="No aceptable o aceptable con control específico">
      <formula>NOT(ISERROR(SEARCH("No aceptable o aceptable con control específico",AD20)))</formula>
    </cfRule>
    <cfRule type="containsText" dxfId="2594" priority="185" stopIfTrue="1" operator="containsText" text="No aceptable">
      <formula>NOT(ISERROR(SEARCH("No aceptable",AD20)))</formula>
    </cfRule>
    <cfRule type="containsText" dxfId="2593" priority="186" stopIfTrue="1" operator="containsText" text="No Aceptable o aceptable con control específico">
      <formula>NOT(ISERROR(SEARCH("No Aceptable o aceptable con control específico",AD20)))</formula>
    </cfRule>
  </conditionalFormatting>
  <conditionalFormatting sqref="AD21 AD23:AD24">
    <cfRule type="cellIs" dxfId="2592" priority="208" stopIfTrue="1" operator="equal">
      <formula>"Aceptable"</formula>
    </cfRule>
    <cfRule type="cellIs" dxfId="2591" priority="209" stopIfTrue="1" operator="equal">
      <formula>"No aceptable"</formula>
    </cfRule>
  </conditionalFormatting>
  <conditionalFormatting sqref="AD21 AD23:AD24">
    <cfRule type="containsText" dxfId="2590" priority="205" stopIfTrue="1" operator="containsText" text="No aceptable o aceptable con control específico">
      <formula>NOT(ISERROR(SEARCH("No aceptable o aceptable con control específico",AD21)))</formula>
    </cfRule>
    <cfRule type="containsText" dxfId="2589" priority="206" stopIfTrue="1" operator="containsText" text="No aceptable">
      <formula>NOT(ISERROR(SEARCH("No aceptable",AD21)))</formula>
    </cfRule>
    <cfRule type="containsText" dxfId="2588" priority="207" stopIfTrue="1" operator="containsText" text="No Aceptable o aceptable con control específico">
      <formula>NOT(ISERROR(SEARCH("No Aceptable o aceptable con control específico",AD21)))</formula>
    </cfRule>
  </conditionalFormatting>
  <conditionalFormatting sqref="AD19">
    <cfRule type="cellIs" dxfId="2587" priority="195" stopIfTrue="1" operator="equal">
      <formula>"Aceptable"</formula>
    </cfRule>
    <cfRule type="cellIs" dxfId="2586" priority="196" stopIfTrue="1" operator="equal">
      <formula>"No aceptable"</formula>
    </cfRule>
  </conditionalFormatting>
  <conditionalFormatting sqref="AD19">
    <cfRule type="containsText" dxfId="2585" priority="192" stopIfTrue="1" operator="containsText" text="No aceptable o aceptable con control específico">
      <formula>NOT(ISERROR(SEARCH("No aceptable o aceptable con control específico",AD19)))</formula>
    </cfRule>
    <cfRule type="containsText" dxfId="2584" priority="193" stopIfTrue="1" operator="containsText" text="No aceptable">
      <formula>NOT(ISERROR(SEARCH("No aceptable",AD19)))</formula>
    </cfRule>
    <cfRule type="containsText" dxfId="2583" priority="194" stopIfTrue="1" operator="containsText" text="No Aceptable o aceptable con control específico">
      <formula>NOT(ISERROR(SEARCH("No Aceptable o aceptable con control específico",AD19)))</formula>
    </cfRule>
  </conditionalFormatting>
  <conditionalFormatting sqref="AD16">
    <cfRule type="containsText" dxfId="2582" priority="166" stopIfTrue="1" operator="containsText" text="No aceptable o aceptable con control específico">
      <formula>NOT(ISERROR(SEARCH("No aceptable o aceptable con control específico",AD16)))</formula>
    </cfRule>
    <cfRule type="containsText" dxfId="2581" priority="167" stopIfTrue="1" operator="containsText" text="No aceptable">
      <formula>NOT(ISERROR(SEARCH("No aceptable",AD16)))</formula>
    </cfRule>
    <cfRule type="containsText" dxfId="2580" priority="168" stopIfTrue="1" operator="containsText" text="No Aceptable o aceptable con control específico">
      <formula>NOT(ISERROR(SEARCH("No Aceptable o aceptable con control específico",AD16)))</formula>
    </cfRule>
  </conditionalFormatting>
  <conditionalFormatting sqref="AD16">
    <cfRule type="cellIs" dxfId="2579" priority="169" stopIfTrue="1" operator="equal">
      <formula>"Aceptable"</formula>
    </cfRule>
    <cfRule type="cellIs" dxfId="2578" priority="170" stopIfTrue="1" operator="equal">
      <formula>"No aceptable"</formula>
    </cfRule>
  </conditionalFormatting>
  <conditionalFormatting sqref="AB9">
    <cfRule type="cellIs" dxfId="2577" priority="163" stopIfTrue="1" operator="equal">
      <formula>"I"</formula>
    </cfRule>
    <cfRule type="cellIs" dxfId="2576" priority="164" stopIfTrue="1" operator="equal">
      <formula>"II"</formula>
    </cfRule>
    <cfRule type="cellIs" dxfId="2575" priority="165" stopIfTrue="1" operator="between">
      <formula>"III"</formula>
      <formula>"IV"</formula>
    </cfRule>
  </conditionalFormatting>
  <conditionalFormatting sqref="AB10">
    <cfRule type="cellIs" dxfId="2574" priority="160" stopIfTrue="1" operator="equal">
      <formula>"I"</formula>
    </cfRule>
    <cfRule type="cellIs" dxfId="2573" priority="161" stopIfTrue="1" operator="equal">
      <formula>"II"</formula>
    </cfRule>
    <cfRule type="cellIs" dxfId="2572" priority="162" stopIfTrue="1" operator="between">
      <formula>"III"</formula>
      <formula>"IV"</formula>
    </cfRule>
  </conditionalFormatting>
  <conditionalFormatting sqref="AB11">
    <cfRule type="cellIs" dxfId="2571" priority="157" stopIfTrue="1" operator="equal">
      <formula>"I"</formula>
    </cfRule>
    <cfRule type="cellIs" dxfId="2570" priority="158" stopIfTrue="1" operator="equal">
      <formula>"II"</formula>
    </cfRule>
    <cfRule type="cellIs" dxfId="2569" priority="159" stopIfTrue="1" operator="between">
      <formula>"III"</formula>
      <formula>"IV"</formula>
    </cfRule>
  </conditionalFormatting>
  <conditionalFormatting sqref="AB16">
    <cfRule type="cellIs" dxfId="2568" priority="151" stopIfTrue="1" operator="equal">
      <formula>"I"</formula>
    </cfRule>
    <cfRule type="cellIs" dxfId="2567" priority="152" stopIfTrue="1" operator="equal">
      <formula>"II"</formula>
    </cfRule>
    <cfRule type="cellIs" dxfId="2566" priority="153" stopIfTrue="1" operator="between">
      <formula>"III"</formula>
      <formula>"IV"</formula>
    </cfRule>
  </conditionalFormatting>
  <conditionalFormatting sqref="AE9:AE11">
    <cfRule type="cellIs" dxfId="2565" priority="130" stopIfTrue="1" operator="equal">
      <formula>"I"</formula>
    </cfRule>
    <cfRule type="cellIs" dxfId="2564" priority="131" stopIfTrue="1" operator="equal">
      <formula>"II"</formula>
    </cfRule>
    <cfRule type="cellIs" dxfId="2563" priority="132" stopIfTrue="1" operator="between">
      <formula>"III"</formula>
      <formula>"IV"</formula>
    </cfRule>
  </conditionalFormatting>
  <conditionalFormatting sqref="AE9:AE11">
    <cfRule type="cellIs" dxfId="2562" priority="128" stopIfTrue="1" operator="equal">
      <formula>"Aceptable"</formula>
    </cfRule>
    <cfRule type="cellIs" dxfId="2561" priority="129" stopIfTrue="1" operator="equal">
      <formula>"No aceptable"</formula>
    </cfRule>
  </conditionalFormatting>
  <conditionalFormatting sqref="AE21">
    <cfRule type="cellIs" dxfId="2560" priority="125" stopIfTrue="1" operator="equal">
      <formula>"I"</formula>
    </cfRule>
    <cfRule type="cellIs" dxfId="2559" priority="126" stopIfTrue="1" operator="equal">
      <formula>"II"</formula>
    </cfRule>
    <cfRule type="cellIs" dxfId="2558" priority="127" stopIfTrue="1" operator="between">
      <formula>"III"</formula>
      <formula>"IV"</formula>
    </cfRule>
  </conditionalFormatting>
  <conditionalFormatting sqref="AE21">
    <cfRule type="cellIs" dxfId="2557" priority="123" stopIfTrue="1" operator="equal">
      <formula>"Aceptable"</formula>
    </cfRule>
    <cfRule type="cellIs" dxfId="2556" priority="124" stopIfTrue="1" operator="equal">
      <formula>"No aceptable"</formula>
    </cfRule>
  </conditionalFormatting>
  <conditionalFormatting sqref="AE20">
    <cfRule type="cellIs" dxfId="2555" priority="121" stopIfTrue="1" operator="equal">
      <formula>"Aceptable"</formula>
    </cfRule>
    <cfRule type="cellIs" dxfId="2554" priority="122" stopIfTrue="1" operator="equal">
      <formula>"No aceptable"</formula>
    </cfRule>
  </conditionalFormatting>
  <conditionalFormatting sqref="AE19">
    <cfRule type="cellIs" dxfId="2553" priority="118" stopIfTrue="1" operator="equal">
      <formula>"I"</formula>
    </cfRule>
    <cfRule type="cellIs" dxfId="2552" priority="119" stopIfTrue="1" operator="equal">
      <formula>"II"</formula>
    </cfRule>
    <cfRule type="cellIs" dxfId="2551" priority="120" stopIfTrue="1" operator="between">
      <formula>"III"</formula>
      <formula>"IV"</formula>
    </cfRule>
  </conditionalFormatting>
  <conditionalFormatting sqref="AE19">
    <cfRule type="cellIs" dxfId="2550" priority="116" stopIfTrue="1" operator="equal">
      <formula>"Aceptable"</formula>
    </cfRule>
    <cfRule type="cellIs" dxfId="2549" priority="117" stopIfTrue="1" operator="equal">
      <formula>"No aceptable"</formula>
    </cfRule>
  </conditionalFormatting>
  <conditionalFormatting sqref="AE17">
    <cfRule type="cellIs" dxfId="2548" priority="103" stopIfTrue="1" operator="equal">
      <formula>"I"</formula>
    </cfRule>
    <cfRule type="cellIs" dxfId="2547" priority="104" stopIfTrue="1" operator="equal">
      <formula>"II"</formula>
    </cfRule>
    <cfRule type="cellIs" dxfId="2546" priority="105" stopIfTrue="1" operator="between">
      <formula>"III"</formula>
      <formula>"IV"</formula>
    </cfRule>
  </conditionalFormatting>
  <conditionalFormatting sqref="AE17">
    <cfRule type="cellIs" dxfId="2545" priority="101" stopIfTrue="1" operator="equal">
      <formula>"Aceptable"</formula>
    </cfRule>
    <cfRule type="cellIs" dxfId="2544" priority="102" stopIfTrue="1" operator="equal">
      <formula>"No aceptable"</formula>
    </cfRule>
  </conditionalFormatting>
  <conditionalFormatting sqref="AB17:AD18">
    <cfRule type="cellIs" dxfId="2543" priority="80" stopIfTrue="1" operator="equal">
      <formula>"I"</formula>
    </cfRule>
    <cfRule type="cellIs" dxfId="2542" priority="81" stopIfTrue="1" operator="equal">
      <formula>"II"</formula>
    </cfRule>
    <cfRule type="cellIs" dxfId="2541" priority="82" stopIfTrue="1" operator="between">
      <formula>"III"</formula>
      <formula>"IV"</formula>
    </cfRule>
  </conditionalFormatting>
  <conditionalFormatting sqref="AD17:AD18">
    <cfRule type="cellIs" dxfId="2540" priority="78" stopIfTrue="1" operator="equal">
      <formula>"Aceptable"</formula>
    </cfRule>
    <cfRule type="cellIs" dxfId="2539" priority="79" stopIfTrue="1" operator="equal">
      <formula>"No aceptable"</formula>
    </cfRule>
  </conditionalFormatting>
  <conditionalFormatting sqref="AD17:AD18">
    <cfRule type="containsText" dxfId="2538" priority="75" stopIfTrue="1" operator="containsText" text="No aceptable o aceptable con control específico">
      <formula>NOT(ISERROR(SEARCH("No aceptable o aceptable con control específico",AD17)))</formula>
    </cfRule>
    <cfRule type="containsText" dxfId="2537" priority="76" stopIfTrue="1" operator="containsText" text="No aceptable">
      <formula>NOT(ISERROR(SEARCH("No aceptable",AD17)))</formula>
    </cfRule>
    <cfRule type="containsText" dxfId="2536" priority="77" stopIfTrue="1" operator="containsText" text="No Aceptable o aceptable con control específico">
      <formula>NOT(ISERROR(SEARCH("No Aceptable o aceptable con control específico",AD17)))</formula>
    </cfRule>
  </conditionalFormatting>
  <conditionalFormatting sqref="AB14:AC14">
    <cfRule type="cellIs" dxfId="2535" priority="72" stopIfTrue="1" operator="equal">
      <formula>"I"</formula>
    </cfRule>
    <cfRule type="cellIs" dxfId="2534" priority="73" stopIfTrue="1" operator="equal">
      <formula>"II"</formula>
    </cfRule>
    <cfRule type="cellIs" dxfId="2533" priority="74" stopIfTrue="1" operator="between">
      <formula>"III"</formula>
      <formula>"IV"</formula>
    </cfRule>
  </conditionalFormatting>
  <conditionalFormatting sqref="AD14">
    <cfRule type="cellIs" dxfId="2532" priority="69" stopIfTrue="1" operator="equal">
      <formula>"I"</formula>
    </cfRule>
    <cfRule type="cellIs" dxfId="2531" priority="70" stopIfTrue="1" operator="equal">
      <formula>"II"</formula>
    </cfRule>
    <cfRule type="cellIs" dxfId="2530" priority="71" stopIfTrue="1" operator="between">
      <formula>"III"</formula>
      <formula>"IV"</formula>
    </cfRule>
  </conditionalFormatting>
  <conditionalFormatting sqref="AD14">
    <cfRule type="cellIs" dxfId="2529" priority="67" stopIfTrue="1" operator="equal">
      <formula>"Aceptable"</formula>
    </cfRule>
    <cfRule type="cellIs" dxfId="2528" priority="68" stopIfTrue="1" operator="equal">
      <formula>"No aceptable"</formula>
    </cfRule>
  </conditionalFormatting>
  <conditionalFormatting sqref="AD14">
    <cfRule type="containsText" dxfId="2527" priority="64" stopIfTrue="1" operator="containsText" text="No aceptable o aceptable con control específico">
      <formula>NOT(ISERROR(SEARCH("No aceptable o aceptable con control específico",AD14)))</formula>
    </cfRule>
    <cfRule type="containsText" dxfId="2526" priority="65" stopIfTrue="1" operator="containsText" text="No aceptable">
      <formula>NOT(ISERROR(SEARCH("No aceptable",AD14)))</formula>
    </cfRule>
    <cfRule type="containsText" dxfId="2525" priority="66" stopIfTrue="1" operator="containsText" text="No Aceptable o aceptable con control específico">
      <formula>NOT(ISERROR(SEARCH("No Aceptable o aceptable con control específico",AD14)))</formula>
    </cfRule>
  </conditionalFormatting>
  <conditionalFormatting sqref="AD14">
    <cfRule type="containsText" dxfId="2524" priority="62" stopIfTrue="1" operator="containsText" text="No aceptable">
      <formula>NOT(ISERROR(SEARCH("No aceptable",AD14)))</formula>
    </cfRule>
    <cfRule type="containsText" dxfId="2523" priority="63" stopIfTrue="1" operator="containsText" text="No Aceptable o aceptable con control específico">
      <formula>NOT(ISERROR(SEARCH("No Aceptable o aceptable con control específico",AD14)))</formula>
    </cfRule>
  </conditionalFormatting>
  <conditionalFormatting sqref="AE24">
    <cfRule type="cellIs" dxfId="2522" priority="44" stopIfTrue="1" operator="equal">
      <formula>"I"</formula>
    </cfRule>
    <cfRule type="cellIs" dxfId="2521" priority="45" stopIfTrue="1" operator="equal">
      <formula>"II"</formula>
    </cfRule>
    <cfRule type="cellIs" dxfId="2520" priority="46" stopIfTrue="1" operator="between">
      <formula>"III"</formula>
      <formula>"IV"</formula>
    </cfRule>
  </conditionalFormatting>
  <conditionalFormatting sqref="AE24">
    <cfRule type="cellIs" dxfId="2519" priority="42" stopIfTrue="1" operator="equal">
      <formula>"Aceptable"</formula>
    </cfRule>
    <cfRule type="cellIs" dxfId="2518" priority="43" stopIfTrue="1" operator="equal">
      <formula>"No aceptable"</formula>
    </cfRule>
  </conditionalFormatting>
  <conditionalFormatting sqref="AB13:AD13">
    <cfRule type="cellIs" dxfId="2517" priority="39" stopIfTrue="1" operator="equal">
      <formula>"I"</formula>
    </cfRule>
    <cfRule type="cellIs" dxfId="2516" priority="40" stopIfTrue="1" operator="equal">
      <formula>"II"</formula>
    </cfRule>
    <cfRule type="cellIs" dxfId="2515" priority="41" stopIfTrue="1" operator="between">
      <formula>"III"</formula>
      <formula>"IV"</formula>
    </cfRule>
  </conditionalFormatting>
  <conditionalFormatting sqref="AD13">
    <cfRule type="cellIs" dxfId="2514" priority="37" stopIfTrue="1" operator="equal">
      <formula>"Aceptable"</formula>
    </cfRule>
    <cfRule type="cellIs" dxfId="2513" priority="38" stopIfTrue="1" operator="equal">
      <formula>"No aceptable"</formula>
    </cfRule>
  </conditionalFormatting>
  <conditionalFormatting sqref="AD13">
    <cfRule type="containsText" dxfId="2512" priority="34" stopIfTrue="1" operator="containsText" text="No aceptable o aceptable con control específico">
      <formula>NOT(ISERROR(SEARCH("No aceptable o aceptable con control específico",AD13)))</formula>
    </cfRule>
    <cfRule type="containsText" dxfId="2511" priority="35" stopIfTrue="1" operator="containsText" text="No aceptable">
      <formula>NOT(ISERROR(SEARCH("No aceptable",AD13)))</formula>
    </cfRule>
    <cfRule type="containsText" dxfId="2510" priority="36" stopIfTrue="1" operator="containsText" text="No Aceptable o aceptable con control específico">
      <formula>NOT(ISERROR(SEARCH("No Aceptable o aceptable con control específico",AD13)))</formula>
    </cfRule>
  </conditionalFormatting>
  <conditionalFormatting sqref="AD13">
    <cfRule type="containsText" dxfId="2509" priority="32" stopIfTrue="1" operator="containsText" text="No aceptable">
      <formula>NOT(ISERROR(SEARCH("No aceptable",AD13)))</formula>
    </cfRule>
    <cfRule type="containsText" dxfId="2508" priority="33" stopIfTrue="1" operator="containsText" text="No Aceptable o aceptable con control específico">
      <formula>NOT(ISERROR(SEARCH("No Aceptable o aceptable con control específico",AD13)))</formula>
    </cfRule>
  </conditionalFormatting>
  <conditionalFormatting sqref="AB15:AD15">
    <cfRule type="cellIs" dxfId="2507" priority="29" stopIfTrue="1" operator="equal">
      <formula>"I"</formula>
    </cfRule>
    <cfRule type="cellIs" dxfId="2506" priority="30" stopIfTrue="1" operator="equal">
      <formula>"II"</formula>
    </cfRule>
    <cfRule type="cellIs" dxfId="2505" priority="31" stopIfTrue="1" operator="between">
      <formula>"III"</formula>
      <formula>"IV"</formula>
    </cfRule>
  </conditionalFormatting>
  <conditionalFormatting sqref="AD15">
    <cfRule type="cellIs" dxfId="2504" priority="27" stopIfTrue="1" operator="equal">
      <formula>"Aceptable"</formula>
    </cfRule>
    <cfRule type="cellIs" dxfId="2503" priority="28" stopIfTrue="1" operator="equal">
      <formula>"No aceptable"</formula>
    </cfRule>
  </conditionalFormatting>
  <conditionalFormatting sqref="AD15">
    <cfRule type="containsText" dxfId="2502" priority="24" stopIfTrue="1" operator="containsText" text="No aceptable o aceptable con control específico">
      <formula>NOT(ISERROR(SEARCH("No aceptable o aceptable con control específico",AD15)))</formula>
    </cfRule>
    <cfRule type="containsText" dxfId="2501" priority="25" stopIfTrue="1" operator="containsText" text="No aceptable">
      <formula>NOT(ISERROR(SEARCH("No aceptable",AD15)))</formula>
    </cfRule>
    <cfRule type="containsText" dxfId="2500" priority="26" stopIfTrue="1" operator="containsText" text="No Aceptable o aceptable con control específico">
      <formula>NOT(ISERROR(SEARCH("No Aceptable o aceptable con control específico",AD15)))</formula>
    </cfRule>
  </conditionalFormatting>
  <conditionalFormatting sqref="AB22:AD22">
    <cfRule type="cellIs" dxfId="2499" priority="21" stopIfTrue="1" operator="equal">
      <formula>"I"</formula>
    </cfRule>
    <cfRule type="cellIs" dxfId="2498" priority="22" stopIfTrue="1" operator="equal">
      <formula>"II"</formula>
    </cfRule>
    <cfRule type="cellIs" dxfId="2497" priority="23" stopIfTrue="1" operator="between">
      <formula>"III"</formula>
      <formula>"IV"</formula>
    </cfRule>
  </conditionalFormatting>
  <conditionalFormatting sqref="AD22">
    <cfRule type="cellIs" dxfId="2496" priority="19" stopIfTrue="1" operator="equal">
      <formula>"Aceptable"</formula>
    </cfRule>
    <cfRule type="cellIs" dxfId="2495" priority="20" stopIfTrue="1" operator="equal">
      <formula>"No aceptable"</formula>
    </cfRule>
  </conditionalFormatting>
  <conditionalFormatting sqref="AD22">
    <cfRule type="containsText" dxfId="2494" priority="16" stopIfTrue="1" operator="containsText" text="No aceptable o aceptable con control específico">
      <formula>NOT(ISERROR(SEARCH("No aceptable o aceptable con control específico",AD22)))</formula>
    </cfRule>
    <cfRule type="containsText" dxfId="2493" priority="17" stopIfTrue="1" operator="containsText" text="No aceptable">
      <formula>NOT(ISERROR(SEARCH("No aceptable",AD22)))</formula>
    </cfRule>
    <cfRule type="containsText" dxfId="2492" priority="18" stopIfTrue="1" operator="containsText" text="No Aceptable o aceptable con control específico">
      <formula>NOT(ISERROR(SEARCH("No Aceptable o aceptable con control específico",AD22)))</formula>
    </cfRule>
  </conditionalFormatting>
  <conditionalFormatting sqref="AE22">
    <cfRule type="cellIs" dxfId="2491" priority="13" stopIfTrue="1" operator="equal">
      <formula>"I"</formula>
    </cfRule>
    <cfRule type="cellIs" dxfId="2490" priority="14" stopIfTrue="1" operator="equal">
      <formula>"II"</formula>
    </cfRule>
    <cfRule type="cellIs" dxfId="2489" priority="15" stopIfTrue="1" operator="between">
      <formula>"III"</formula>
      <formula>"IV"</formula>
    </cfRule>
  </conditionalFormatting>
  <conditionalFormatting sqref="AE22">
    <cfRule type="cellIs" dxfId="2488" priority="11" stopIfTrue="1" operator="equal">
      <formula>"Aceptable"</formula>
    </cfRule>
    <cfRule type="cellIs" dxfId="2487" priority="12" stopIfTrue="1" operator="equal">
      <formula>"No aceptable"</formula>
    </cfRule>
  </conditionalFormatting>
  <conditionalFormatting sqref="AE16">
    <cfRule type="cellIs" dxfId="2486" priority="8" stopIfTrue="1" operator="equal">
      <formula>"I"</formula>
    </cfRule>
    <cfRule type="cellIs" dxfId="2485" priority="9" stopIfTrue="1" operator="equal">
      <formula>"II"</formula>
    </cfRule>
    <cfRule type="cellIs" dxfId="2484" priority="10" stopIfTrue="1" operator="between">
      <formula>"III"</formula>
      <formula>"IV"</formula>
    </cfRule>
  </conditionalFormatting>
  <conditionalFormatting sqref="AE16">
    <cfRule type="cellIs" dxfId="2483" priority="6" stopIfTrue="1" operator="equal">
      <formula>"Aceptable"</formula>
    </cfRule>
    <cfRule type="cellIs" dxfId="2482" priority="7" stopIfTrue="1" operator="equal">
      <formula>"No aceptable"</formula>
    </cfRule>
  </conditionalFormatting>
  <conditionalFormatting sqref="AE23">
    <cfRule type="cellIs" dxfId="2481" priority="3" stopIfTrue="1" operator="equal">
      <formula>"I"</formula>
    </cfRule>
    <cfRule type="cellIs" dxfId="2480" priority="4" stopIfTrue="1" operator="equal">
      <formula>"II"</formula>
    </cfRule>
    <cfRule type="cellIs" dxfId="2479" priority="5" stopIfTrue="1" operator="between">
      <formula>"III"</formula>
      <formula>"IV"</formula>
    </cfRule>
  </conditionalFormatting>
  <conditionalFormatting sqref="AE23">
    <cfRule type="cellIs" dxfId="2478" priority="1" stopIfTrue="1" operator="equal">
      <formula>"Aceptable"</formula>
    </cfRule>
    <cfRule type="cellIs" dxfId="2477"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4">
      <formula1>"100,60,25,10"</formula1>
    </dataValidation>
    <dataValidation type="list" allowBlank="1" showInputMessage="1" prompt="4 = Continua_x000a_3 = Frecuente_x000a_2 = Ocasional_x000a_1 = Esporádica" sqref="V9:V24">
      <formula1>"4, 3, 2, 1"</formula1>
    </dataValidation>
    <dataValidation type="list" allowBlank="1" showInputMessage="1" showErrorMessage="1" prompt="10 = Muy Alto_x000a_6 = Alto_x000a_2 = Medio_x000a_0 = Bajo" sqref="U9:U24">
      <formula1>"10, 6, 2, 0, "</formula1>
    </dataValidation>
    <dataValidation allowBlank="1" sqref="AA9:AA24"/>
  </dataValidations>
  <pageMargins left="0.7" right="0.7" top="0.75" bottom="0.75" header="0.3" footer="0.3"/>
  <pageSetup paperSize="9" scale="26" fitToHeight="0" orientation="portrait" r:id="rId1"/>
  <colBreaks count="1" manualBreakCount="1">
    <brk id="37"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28"/>
  <sheetViews>
    <sheetView view="pageBreakPreview" topLeftCell="F1" zoomScale="60" zoomScaleNormal="70" workbookViewId="0">
      <selection activeCell="AJ1" sqref="AJ1:AK1"/>
    </sheetView>
  </sheetViews>
  <sheetFormatPr baseColWidth="10" defaultColWidth="8.1796875" defaultRowHeight="42.75" customHeight="1" x14ac:dyDescent="0.25"/>
  <cols>
    <col min="16" max="16" width="12.7265625" customWidth="1"/>
    <col min="36" max="36" width="11.81640625" customWidth="1"/>
    <col min="37" max="37" width="14.81640625" customWidth="1"/>
  </cols>
  <sheetData>
    <row r="1" spans="1:37" s="2" customFormat="1" ht="24"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row>
    <row r="2" spans="1:37" s="2" customFormat="1" ht="24" customHeight="1" x14ac:dyDescent="0.35">
      <c r="B2" s="14"/>
      <c r="H2" s="3"/>
      <c r="AI2" s="15"/>
      <c r="AJ2" s="382" t="s">
        <v>78</v>
      </c>
      <c r="AK2" s="383">
        <v>2</v>
      </c>
    </row>
    <row r="3" spans="1:37" s="2" customFormat="1" ht="48"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24" customHeight="1" x14ac:dyDescent="0.35">
      <c r="H4" s="3"/>
      <c r="AJ4" s="3"/>
    </row>
    <row r="5" spans="1:37" s="2" customFormat="1" ht="62.25" customHeight="1" x14ac:dyDescent="0.35">
      <c r="B5" s="392" t="s">
        <v>232</v>
      </c>
      <c r="C5" s="393"/>
      <c r="D5" s="393"/>
      <c r="E5" s="393"/>
      <c r="F5" s="393"/>
      <c r="G5" s="393"/>
      <c r="H5" s="393"/>
      <c r="I5" s="393"/>
      <c r="J5" s="393"/>
      <c r="K5" s="393"/>
      <c r="L5" s="393"/>
      <c r="M5" s="393"/>
      <c r="N5" s="393"/>
      <c r="O5" s="393"/>
      <c r="P5" s="393"/>
      <c r="Q5" s="393"/>
      <c r="R5" s="393"/>
      <c r="S5" s="393"/>
      <c r="T5" s="416"/>
      <c r="U5" s="392" t="s">
        <v>757</v>
      </c>
      <c r="V5" s="393"/>
      <c r="W5" s="393"/>
      <c r="X5" s="393"/>
      <c r="Y5" s="393"/>
      <c r="Z5" s="393"/>
      <c r="AA5" s="393"/>
      <c r="AB5" s="393"/>
      <c r="AC5" s="393"/>
      <c r="AD5" s="393"/>
      <c r="AE5" s="393"/>
      <c r="AF5" s="393"/>
      <c r="AG5" s="393"/>
      <c r="AH5" s="393"/>
      <c r="AI5" s="393"/>
      <c r="AJ5" s="393"/>
      <c r="AK5" s="416"/>
    </row>
    <row r="6" spans="1:37" s="2" customFormat="1" ht="18.75" customHeight="1" x14ac:dyDescent="0.35">
      <c r="B6" s="421"/>
      <c r="C6" s="421"/>
      <c r="D6" s="421"/>
      <c r="E6" s="421"/>
      <c r="F6" s="421"/>
      <c r="G6" s="421"/>
      <c r="H6" s="422"/>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2"/>
      <c r="AK6" s="421"/>
    </row>
    <row r="7" spans="1:37" s="1" customFormat="1" ht="41.25" customHeight="1" x14ac:dyDescent="0.35">
      <c r="B7" s="417" t="s">
        <v>16</v>
      </c>
      <c r="C7" s="417"/>
      <c r="D7" s="417"/>
      <c r="E7" s="417"/>
      <c r="F7" s="417"/>
      <c r="G7" s="417"/>
      <c r="H7" s="417"/>
      <c r="I7" s="417"/>
      <c r="J7" s="417"/>
      <c r="K7" s="417"/>
      <c r="L7" s="417"/>
      <c r="M7" s="417"/>
      <c r="N7" s="417"/>
      <c r="O7" s="417"/>
      <c r="P7" s="417"/>
      <c r="Q7" s="417"/>
      <c r="R7" s="417"/>
      <c r="S7" s="417"/>
      <c r="T7" s="417"/>
      <c r="U7" s="418" t="s">
        <v>7</v>
      </c>
      <c r="V7" s="418"/>
      <c r="W7" s="418"/>
      <c r="X7" s="418"/>
      <c r="Y7" s="418"/>
      <c r="Z7" s="418"/>
      <c r="AA7" s="418"/>
      <c r="AB7" s="418"/>
      <c r="AC7" s="418"/>
      <c r="AD7" s="419" t="s">
        <v>19</v>
      </c>
      <c r="AE7" s="418" t="s">
        <v>17</v>
      </c>
      <c r="AF7" s="418"/>
      <c r="AG7" s="418"/>
      <c r="AH7" s="418"/>
      <c r="AI7" s="418"/>
      <c r="AJ7" s="418"/>
      <c r="AK7" s="418"/>
    </row>
    <row r="8" spans="1:37" s="1" customFormat="1" ht="29.25" customHeight="1" x14ac:dyDescent="0.35">
      <c r="B8" s="417"/>
      <c r="C8" s="417"/>
      <c r="D8" s="417"/>
      <c r="E8" s="417"/>
      <c r="F8" s="417"/>
      <c r="G8" s="417"/>
      <c r="H8" s="417"/>
      <c r="I8" s="417"/>
      <c r="J8" s="417"/>
      <c r="K8" s="417"/>
      <c r="L8" s="417"/>
      <c r="M8" s="417"/>
      <c r="N8" s="417"/>
      <c r="O8" s="417"/>
      <c r="P8" s="417"/>
      <c r="Q8" s="417"/>
      <c r="R8" s="417"/>
      <c r="S8" s="417"/>
      <c r="T8" s="417"/>
      <c r="U8" s="418"/>
      <c r="V8" s="418"/>
      <c r="W8" s="418"/>
      <c r="X8" s="418"/>
      <c r="Y8" s="418"/>
      <c r="Z8" s="418"/>
      <c r="AA8" s="418"/>
      <c r="AB8" s="418"/>
      <c r="AC8" s="418"/>
      <c r="AD8" s="419"/>
      <c r="AE8" s="420" t="s">
        <v>10</v>
      </c>
      <c r="AF8" s="420"/>
      <c r="AG8" s="420"/>
      <c r="AH8" s="420"/>
      <c r="AI8" s="420"/>
      <c r="AJ8" s="420"/>
      <c r="AK8" s="420"/>
    </row>
    <row r="9" spans="1:37" s="1" customFormat="1" ht="62.25" customHeight="1" x14ac:dyDescent="0.35">
      <c r="B9" s="423" t="s">
        <v>22</v>
      </c>
      <c r="C9" s="423" t="s">
        <v>23</v>
      </c>
      <c r="D9" s="423" t="s">
        <v>38</v>
      </c>
      <c r="E9" s="423" t="s">
        <v>20</v>
      </c>
      <c r="F9" s="423" t="s">
        <v>21</v>
      </c>
      <c r="G9" s="423" t="s">
        <v>76</v>
      </c>
      <c r="H9" s="424" t="s">
        <v>2</v>
      </c>
      <c r="I9" s="424"/>
      <c r="J9" s="424"/>
      <c r="K9" s="424" t="s">
        <v>5</v>
      </c>
      <c r="L9" s="425" t="s">
        <v>80</v>
      </c>
      <c r="M9" s="426"/>
      <c r="N9" s="426"/>
      <c r="O9" s="427"/>
      <c r="P9" s="424" t="s">
        <v>239</v>
      </c>
      <c r="Q9" s="423" t="s">
        <v>81</v>
      </c>
      <c r="R9" s="424" t="s">
        <v>0</v>
      </c>
      <c r="S9" s="424"/>
      <c r="T9" s="424"/>
      <c r="U9" s="423" t="s">
        <v>30</v>
      </c>
      <c r="V9" s="423" t="s">
        <v>31</v>
      </c>
      <c r="W9" s="423" t="s">
        <v>8</v>
      </c>
      <c r="X9" s="428" t="s">
        <v>29</v>
      </c>
      <c r="Y9" s="424" t="s">
        <v>25</v>
      </c>
      <c r="Z9" s="423" t="s">
        <v>32</v>
      </c>
      <c r="AA9" s="423" t="s">
        <v>28</v>
      </c>
      <c r="AB9" s="423" t="s">
        <v>27</v>
      </c>
      <c r="AC9" s="424" t="s">
        <v>26</v>
      </c>
      <c r="AD9" s="423" t="s">
        <v>9</v>
      </c>
      <c r="AE9" s="424" t="s">
        <v>24</v>
      </c>
      <c r="AF9" s="424" t="s">
        <v>11</v>
      </c>
      <c r="AG9" s="424" t="s">
        <v>12</v>
      </c>
      <c r="AH9" s="424" t="s">
        <v>13</v>
      </c>
      <c r="AI9" s="424" t="s">
        <v>14</v>
      </c>
      <c r="AJ9" s="424" t="s">
        <v>15</v>
      </c>
      <c r="AK9" s="424" t="s">
        <v>18</v>
      </c>
    </row>
    <row r="10" spans="1:37" s="1" customFormat="1" ht="62.25" customHeight="1" thickBot="1" x14ac:dyDescent="0.4">
      <c r="B10" s="423"/>
      <c r="C10" s="423"/>
      <c r="D10" s="423"/>
      <c r="E10" s="423"/>
      <c r="F10" s="423"/>
      <c r="G10" s="423"/>
      <c r="H10" s="429" t="s">
        <v>3</v>
      </c>
      <c r="I10" s="429" t="s">
        <v>4</v>
      </c>
      <c r="J10" s="429" t="s">
        <v>6</v>
      </c>
      <c r="K10" s="424"/>
      <c r="L10" s="430" t="s">
        <v>39</v>
      </c>
      <c r="M10" s="430" t="s">
        <v>40</v>
      </c>
      <c r="N10" s="431" t="s">
        <v>41</v>
      </c>
      <c r="O10" s="431" t="s">
        <v>43</v>
      </c>
      <c r="P10" s="424"/>
      <c r="Q10" s="423"/>
      <c r="R10" s="429" t="s">
        <v>6</v>
      </c>
      <c r="S10" s="429" t="s">
        <v>1</v>
      </c>
      <c r="T10" s="429" t="s">
        <v>82</v>
      </c>
      <c r="U10" s="423"/>
      <c r="V10" s="423"/>
      <c r="W10" s="423"/>
      <c r="X10" s="428"/>
      <c r="Y10" s="424"/>
      <c r="Z10" s="423"/>
      <c r="AA10" s="423"/>
      <c r="AB10" s="423"/>
      <c r="AC10" s="424"/>
      <c r="AD10" s="423"/>
      <c r="AE10" s="424"/>
      <c r="AF10" s="424"/>
      <c r="AG10" s="424"/>
      <c r="AH10" s="424"/>
      <c r="AI10" s="424"/>
      <c r="AJ10" s="424"/>
      <c r="AK10" s="424"/>
    </row>
    <row r="11" spans="1:37" s="1" customFormat="1" ht="90" customHeight="1" x14ac:dyDescent="0.35">
      <c r="A11" s="27"/>
      <c r="B11" s="281" t="s">
        <v>142</v>
      </c>
      <c r="C11" s="281" t="s">
        <v>185</v>
      </c>
      <c r="D11" s="281" t="s">
        <v>179</v>
      </c>
      <c r="E11" s="323" t="s">
        <v>181</v>
      </c>
      <c r="F11" s="323" t="s">
        <v>178</v>
      </c>
      <c r="G11" s="24" t="s">
        <v>42</v>
      </c>
      <c r="H11" s="243" t="s">
        <v>36</v>
      </c>
      <c r="I11" s="90" t="s">
        <v>46</v>
      </c>
      <c r="J11" s="91" t="s">
        <v>269</v>
      </c>
      <c r="K11" s="91" t="s">
        <v>270</v>
      </c>
      <c r="L11" s="106">
        <v>1</v>
      </c>
      <c r="M11" s="106">
        <v>8</v>
      </c>
      <c r="N11" s="106">
        <v>0</v>
      </c>
      <c r="O11" s="106">
        <f>SUM(L11:N11)</f>
        <v>9</v>
      </c>
      <c r="P11" s="91" t="s">
        <v>271</v>
      </c>
      <c r="Q11" s="94">
        <v>8</v>
      </c>
      <c r="R11" s="91" t="s">
        <v>499</v>
      </c>
      <c r="S11" s="91" t="s">
        <v>273</v>
      </c>
      <c r="T11" s="91" t="s">
        <v>272</v>
      </c>
      <c r="U11" s="95">
        <v>2</v>
      </c>
      <c r="V11" s="95">
        <v>4</v>
      </c>
      <c r="W11" s="95">
        <f>V11*U11</f>
        <v>8</v>
      </c>
      <c r="X11" s="95" t="str">
        <f>+IF(AND(U11*V11&gt;=24,U11*V11&lt;=40),"MA",IF(AND(U11*V11&gt;=10,U11*V11&lt;=20),"A",IF(AND(U11*V11&gt;=6,U11*V11&lt;=8),"M",IF(AND(U11*V11&gt;=0,U11*V11&lt;=4),"B",""))))</f>
        <v>M</v>
      </c>
      <c r="Y11" s="9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95">
        <v>10</v>
      </c>
      <c r="AA11" s="95">
        <f>W11*Z11</f>
        <v>80</v>
      </c>
      <c r="AB11" s="98" t="str">
        <f>+IF(AND(U11*V11*Z11&gt;=600,U11*V11*Z11&lt;=4000),"I",IF(AND(U11*V11*Z11&gt;=150,U11*V11*Z11&lt;=500),"II",IF(AND(U11*V11*Z11&gt;=40,U11*V11*Z11&lt;=120),"III",IF(AND(U11*V11*Z11&gt;=0,U11*V11*Z11&lt;=20),"IV",""))))</f>
        <v>III</v>
      </c>
      <c r="AC11" s="9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+IF(AB11="I","No aceptable",IF(AB11="II","No aceptable o aceptable con control específico",IF(AB11="III","Aceptable",IF(AB11="IV","Aceptable",""))))</f>
        <v>Aceptable</v>
      </c>
      <c r="AE11" s="90" t="s">
        <v>55</v>
      </c>
      <c r="AF11" s="94" t="s">
        <v>34</v>
      </c>
      <c r="AG11" s="94" t="s">
        <v>34</v>
      </c>
      <c r="AH11" s="94" t="s">
        <v>278</v>
      </c>
      <c r="AI11" s="90" t="s">
        <v>274</v>
      </c>
      <c r="AJ11" s="94" t="s">
        <v>34</v>
      </c>
      <c r="AK11" s="100" t="s">
        <v>575</v>
      </c>
    </row>
    <row r="12" spans="1:37" s="1" customFormat="1" ht="90" customHeight="1" x14ac:dyDescent="0.35">
      <c r="A12" s="28"/>
      <c r="B12" s="269"/>
      <c r="C12" s="269"/>
      <c r="D12" s="269"/>
      <c r="E12" s="323"/>
      <c r="F12" s="323"/>
      <c r="G12" s="24" t="s">
        <v>42</v>
      </c>
      <c r="H12" s="244"/>
      <c r="I12" s="90" t="s">
        <v>107</v>
      </c>
      <c r="J12" s="91" t="s">
        <v>275</v>
      </c>
      <c r="K12" s="101" t="s">
        <v>276</v>
      </c>
      <c r="L12" s="106">
        <v>1</v>
      </c>
      <c r="M12" s="106">
        <v>8</v>
      </c>
      <c r="N12" s="106">
        <v>0</v>
      </c>
      <c r="O12" s="106">
        <f t="shared" ref="O12:O27" si="0">SUM(L12:N12)</f>
        <v>9</v>
      </c>
      <c r="P12" s="91" t="s">
        <v>271</v>
      </c>
      <c r="Q12" s="94">
        <v>8</v>
      </c>
      <c r="R12" s="101" t="s">
        <v>500</v>
      </c>
      <c r="S12" s="101" t="s">
        <v>273</v>
      </c>
      <c r="T12" s="101" t="s">
        <v>272</v>
      </c>
      <c r="U12" s="95">
        <v>2</v>
      </c>
      <c r="V12" s="95">
        <v>4</v>
      </c>
      <c r="W12" s="95">
        <f t="shared" ref="W12:W27" si="1">V12*U12</f>
        <v>8</v>
      </c>
      <c r="X12" s="96" t="str">
        <f t="shared" ref="X12:X27" si="2">+IF(AND(U12*V12&gt;=24,U12*V12&lt;=40),"MA",IF(AND(U12*V12&gt;=10,U12*V12&lt;=20),"A",IF(AND(U12*V12&gt;=6,U12*V12&lt;=8),"M",IF(AND(U12*V12&gt;=0,U12*V12&lt;=4),"B",""))))</f>
        <v>M</v>
      </c>
      <c r="Y12" s="90" t="str">
        <f t="shared" ref="Y12:Y27"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95">
        <v>10</v>
      </c>
      <c r="AA12" s="95">
        <f t="shared" ref="AA12:AA27" si="4">W12*Z12</f>
        <v>80</v>
      </c>
      <c r="AB12" s="98" t="str">
        <f t="shared" ref="AB12:AB27" si="5">+IF(AND(U12*V12*Z12&gt;=600,U12*V12*Z12&lt;=4000),"I",IF(AND(U12*V12*Z12&gt;=150,U12*V12*Z12&lt;=500),"II",IF(AND(U12*V12*Z12&gt;=40,U12*V12*Z12&lt;=120),"III",IF(AND(U12*V12*Z12&gt;=0,U12*V12*Z12&lt;=20),"IV",""))))</f>
        <v>III</v>
      </c>
      <c r="AC12" s="90" t="str">
        <f t="shared" ref="AC12:AC27"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90" t="str">
        <f t="shared" ref="AD12:AD27" si="7">+IF(AB12="I","No aceptable",IF(AB12="II","No aceptable o aceptable con control específico",IF(AB12="III","Aceptable",IF(AB12="IV","Aceptable",""))))</f>
        <v>Aceptable</v>
      </c>
      <c r="AE12" s="90" t="s">
        <v>108</v>
      </c>
      <c r="AF12" s="94" t="s">
        <v>34</v>
      </c>
      <c r="AG12" s="94" t="s">
        <v>34</v>
      </c>
      <c r="AH12" s="94" t="s">
        <v>279</v>
      </c>
      <c r="AI12" s="90" t="s">
        <v>274</v>
      </c>
      <c r="AJ12" s="94" t="s">
        <v>34</v>
      </c>
      <c r="AK12" s="60" t="s">
        <v>35</v>
      </c>
    </row>
    <row r="13" spans="1:37" s="1" customFormat="1" ht="90" customHeight="1" x14ac:dyDescent="0.35">
      <c r="A13" s="28"/>
      <c r="B13" s="269"/>
      <c r="C13" s="269"/>
      <c r="D13" s="269"/>
      <c r="E13" s="323"/>
      <c r="F13" s="323"/>
      <c r="G13" s="52" t="s">
        <v>33</v>
      </c>
      <c r="H13" s="244"/>
      <c r="I13" s="90" t="s">
        <v>107</v>
      </c>
      <c r="J13" s="90" t="s">
        <v>295</v>
      </c>
      <c r="K13" s="94" t="s">
        <v>282</v>
      </c>
      <c r="L13" s="106">
        <v>1</v>
      </c>
      <c r="M13" s="106">
        <v>8</v>
      </c>
      <c r="N13" s="106">
        <v>0</v>
      </c>
      <c r="O13" s="106">
        <f t="shared" si="0"/>
        <v>9</v>
      </c>
      <c r="P13" s="94" t="s">
        <v>281</v>
      </c>
      <c r="Q13" s="94">
        <v>4</v>
      </c>
      <c r="R13" s="94" t="s">
        <v>33</v>
      </c>
      <c r="S13" s="94" t="s">
        <v>33</v>
      </c>
      <c r="T13" s="94" t="s">
        <v>285</v>
      </c>
      <c r="U13" s="95">
        <v>2</v>
      </c>
      <c r="V13" s="95">
        <v>3</v>
      </c>
      <c r="W13" s="95">
        <f t="shared" si="1"/>
        <v>6</v>
      </c>
      <c r="X13" s="96" t="str">
        <f t="shared" si="2"/>
        <v>M</v>
      </c>
      <c r="Y13" s="90"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0"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90" t="str">
        <f>+IF(AB13="I","No aceptable",IF(AB13="II","No aceptable o aceptable con control específico",IF(AB13="III","Aceptable",IF(AB13="IV","Aceptable",""))))</f>
        <v>Aceptable</v>
      </c>
      <c r="AE13" s="90" t="s">
        <v>108</v>
      </c>
      <c r="AF13" s="94" t="s">
        <v>34</v>
      </c>
      <c r="AG13" s="94" t="s">
        <v>34</v>
      </c>
      <c r="AH13" s="94" t="s">
        <v>34</v>
      </c>
      <c r="AI13" s="90" t="s">
        <v>284</v>
      </c>
      <c r="AJ13" s="94" t="s">
        <v>283</v>
      </c>
      <c r="AK13" s="60" t="s">
        <v>35</v>
      </c>
    </row>
    <row r="14" spans="1:37" s="1" customFormat="1" ht="90" customHeight="1" x14ac:dyDescent="0.35">
      <c r="A14" s="28"/>
      <c r="B14" s="269"/>
      <c r="C14" s="269"/>
      <c r="D14" s="269"/>
      <c r="E14" s="323"/>
      <c r="F14" s="323"/>
      <c r="G14" s="66" t="s">
        <v>42</v>
      </c>
      <c r="H14" s="262" t="s">
        <v>44</v>
      </c>
      <c r="I14" s="90" t="s">
        <v>59</v>
      </c>
      <c r="J14" s="118" t="s">
        <v>261</v>
      </c>
      <c r="K14" s="90" t="s">
        <v>250</v>
      </c>
      <c r="L14" s="111">
        <v>1</v>
      </c>
      <c r="M14" s="106">
        <v>8</v>
      </c>
      <c r="N14" s="111">
        <v>0</v>
      </c>
      <c r="O14" s="111">
        <f t="shared" si="0"/>
        <v>9</v>
      </c>
      <c r="P14" s="90" t="s">
        <v>259</v>
      </c>
      <c r="Q14" s="90">
        <v>8</v>
      </c>
      <c r="R14" s="90" t="s">
        <v>254</v>
      </c>
      <c r="S14" s="90" t="s">
        <v>252</v>
      </c>
      <c r="T14" s="90" t="s">
        <v>354</v>
      </c>
      <c r="U14" s="95">
        <v>2</v>
      </c>
      <c r="V14" s="95">
        <v>3</v>
      </c>
      <c r="W14" s="95">
        <f t="shared" si="1"/>
        <v>6</v>
      </c>
      <c r="X14" s="95" t="str">
        <f t="shared" si="2"/>
        <v>M</v>
      </c>
      <c r="Y14" s="90" t="str">
        <f t="shared" si="3"/>
        <v>Situación deficiente con exposición esporádica, o bien situación mejorable con exposición continuada o frecuente. Es posible que suceda el daño alguna vez.</v>
      </c>
      <c r="Z14" s="95">
        <v>25</v>
      </c>
      <c r="AA14" s="95">
        <f t="shared" si="4"/>
        <v>150</v>
      </c>
      <c r="AB14" s="98" t="str">
        <f t="shared" si="5"/>
        <v>II</v>
      </c>
      <c r="AC14" s="90" t="str">
        <f t="shared" si="6"/>
        <v>Corregir y adoptar medidas de control de inmediato. Sin embargo suspenda actividades si el nivel de riesgo está por encima o igual de 360.</v>
      </c>
      <c r="AD14" s="90" t="str">
        <f t="shared" si="7"/>
        <v>No aceptable o aceptable con control específico</v>
      </c>
      <c r="AE14" s="262" t="s">
        <v>565</v>
      </c>
      <c r="AF14" s="90" t="s">
        <v>34</v>
      </c>
      <c r="AG14" s="90" t="s">
        <v>34</v>
      </c>
      <c r="AH14" s="90" t="s">
        <v>34</v>
      </c>
      <c r="AI14" s="90" t="s">
        <v>260</v>
      </c>
      <c r="AJ14" s="90" t="s">
        <v>34</v>
      </c>
      <c r="AK14" s="6" t="s">
        <v>35</v>
      </c>
    </row>
    <row r="15" spans="1:37" s="1" customFormat="1" ht="90" customHeight="1" x14ac:dyDescent="0.35">
      <c r="A15" s="28"/>
      <c r="B15" s="269"/>
      <c r="C15" s="269"/>
      <c r="D15" s="269"/>
      <c r="E15" s="323"/>
      <c r="F15" s="323"/>
      <c r="G15" s="66" t="s">
        <v>42</v>
      </c>
      <c r="H15" s="263"/>
      <c r="I15" s="90" t="s">
        <v>550</v>
      </c>
      <c r="J15" s="90" t="s">
        <v>519</v>
      </c>
      <c r="K15" s="90" t="s">
        <v>520</v>
      </c>
      <c r="L15" s="111">
        <v>1</v>
      </c>
      <c r="M15" s="106">
        <v>8</v>
      </c>
      <c r="N15" s="111">
        <v>0</v>
      </c>
      <c r="O15" s="111">
        <f t="shared" ref="O15" si="8">SUM(L15:N15)</f>
        <v>9</v>
      </c>
      <c r="P15" s="90" t="s">
        <v>521</v>
      </c>
      <c r="Q15" s="94">
        <v>8</v>
      </c>
      <c r="R15" s="90" t="s">
        <v>549</v>
      </c>
      <c r="S15" s="90" t="s">
        <v>551</v>
      </c>
      <c r="T15" s="90" t="s">
        <v>525</v>
      </c>
      <c r="U15" s="95">
        <v>2</v>
      </c>
      <c r="V15" s="95">
        <v>3</v>
      </c>
      <c r="W15" s="95">
        <f t="shared" si="1"/>
        <v>6</v>
      </c>
      <c r="X15" s="95" t="str">
        <f t="shared" si="2"/>
        <v>M</v>
      </c>
      <c r="Y15" s="97" t="str">
        <f t="shared" si="3"/>
        <v>Situación deficiente con exposición esporádica, o bien situación mejorable con exposición continuada o frecuente. Es posible que suceda el daño alguna vez.</v>
      </c>
      <c r="Z15" s="95">
        <v>10</v>
      </c>
      <c r="AA15" s="95">
        <f t="shared" si="4"/>
        <v>60</v>
      </c>
      <c r="AB15" s="98" t="str">
        <f t="shared" si="5"/>
        <v>III</v>
      </c>
      <c r="AC15" s="97" t="str">
        <f t="shared" si="6"/>
        <v>Mejorar si es posible. Sería conveniente justificar la intervención y su rentabilidad.</v>
      </c>
      <c r="AD15" s="90" t="str">
        <f t="shared" si="7"/>
        <v>Aceptable</v>
      </c>
      <c r="AE15" s="263"/>
      <c r="AF15" s="90" t="s">
        <v>34</v>
      </c>
      <c r="AG15" s="90" t="s">
        <v>34</v>
      </c>
      <c r="AH15" s="90" t="s">
        <v>34</v>
      </c>
      <c r="AI15" s="90" t="s">
        <v>552</v>
      </c>
      <c r="AJ15" s="90" t="s">
        <v>34</v>
      </c>
      <c r="AK15" s="100" t="s">
        <v>511</v>
      </c>
    </row>
    <row r="16" spans="1:37" s="1" customFormat="1" ht="90" customHeight="1" x14ac:dyDescent="0.35">
      <c r="A16" s="28"/>
      <c r="B16" s="269"/>
      <c r="C16" s="269"/>
      <c r="D16" s="269"/>
      <c r="E16" s="323"/>
      <c r="F16" s="323"/>
      <c r="G16" s="66" t="s">
        <v>42</v>
      </c>
      <c r="H16" s="263"/>
      <c r="I16" s="90" t="s">
        <v>505</v>
      </c>
      <c r="J16" s="90" t="s">
        <v>506</v>
      </c>
      <c r="K16" s="90" t="s">
        <v>507</v>
      </c>
      <c r="L16" s="111">
        <v>1</v>
      </c>
      <c r="M16" s="106">
        <v>8</v>
      </c>
      <c r="N16" s="111">
        <v>0</v>
      </c>
      <c r="O16" s="111">
        <f t="shared" ref="O16" si="9">SUM(L16:N16)</f>
        <v>9</v>
      </c>
      <c r="P16" s="90" t="s">
        <v>508</v>
      </c>
      <c r="Q16" s="94">
        <v>8</v>
      </c>
      <c r="R16" s="90" t="s">
        <v>254</v>
      </c>
      <c r="S16" s="90" t="s">
        <v>509</v>
      </c>
      <c r="T16" s="90" t="s">
        <v>510</v>
      </c>
      <c r="U16" s="95">
        <v>2</v>
      </c>
      <c r="V16" s="95">
        <v>1</v>
      </c>
      <c r="W16" s="95">
        <f t="shared" ref="W16:W17" si="10">V16*U16</f>
        <v>2</v>
      </c>
      <c r="X16" s="96" t="str">
        <f t="shared" ref="X16:X17" si="11">+IF(AND(U16*V16&gt;=24,U16*V16&lt;=40),"MA",IF(AND(U16*V16&gt;=10,U16*V16&lt;=20),"A",IF(AND(U16*V16&gt;=6,U16*V16&lt;=8),"M",IF(AND(U16*V16&gt;=0,U16*V16&lt;=4),"B",""))))</f>
        <v>B</v>
      </c>
      <c r="Y16" s="90" t="str">
        <f t="shared" ref="Y16:Y17" si="12">+IF(X16="MA","Situación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6" s="95">
        <v>10</v>
      </c>
      <c r="AA16" s="95">
        <f t="shared" ref="AA16:AA17" si="13">W16*Z16</f>
        <v>20</v>
      </c>
      <c r="AB16" s="98" t="str">
        <f t="shared" ref="AB16:AB17" si="14">+IF(AND(U16*V16*Z16&gt;=600,U16*V16*Z16&lt;=4000),"I",IF(AND(U16*V16*Z16&gt;=150,U16*V16*Z16&lt;=500),"II",IF(AND(U16*V16*Z16&gt;=40,U16*V16*Z16&lt;=120),"III",IF(AND(U16*V16*Z16&gt;=0,U16*V16*Z16&lt;=20),"IV",""))))</f>
        <v>IV</v>
      </c>
      <c r="AC16" s="90" t="str">
        <f t="shared" ref="AC16:AC17" si="15">+IF(AB16="I","Situación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6" s="90" t="str">
        <f t="shared" si="7"/>
        <v>Aceptable</v>
      </c>
      <c r="AE16" s="263"/>
      <c r="AF16" s="90" t="s">
        <v>34</v>
      </c>
      <c r="AG16" s="90" t="s">
        <v>34</v>
      </c>
      <c r="AH16" s="90" t="s">
        <v>34</v>
      </c>
      <c r="AI16" s="90" t="s">
        <v>257</v>
      </c>
      <c r="AJ16" s="90" t="s">
        <v>34</v>
      </c>
      <c r="AK16" s="60" t="s">
        <v>511</v>
      </c>
    </row>
    <row r="17" spans="1:37" s="1" customFormat="1" ht="90" customHeight="1" x14ac:dyDescent="0.35">
      <c r="A17" s="28"/>
      <c r="B17" s="269"/>
      <c r="C17" s="269"/>
      <c r="D17" s="269"/>
      <c r="E17" s="323"/>
      <c r="F17" s="323"/>
      <c r="G17" s="66" t="s">
        <v>42</v>
      </c>
      <c r="H17" s="264"/>
      <c r="I17" s="94" t="s">
        <v>61</v>
      </c>
      <c r="J17" s="90" t="s">
        <v>262</v>
      </c>
      <c r="K17" s="90" t="s">
        <v>250</v>
      </c>
      <c r="L17" s="96">
        <v>1</v>
      </c>
      <c r="M17" s="106">
        <v>8</v>
      </c>
      <c r="N17" s="111">
        <v>0</v>
      </c>
      <c r="O17" s="111">
        <f t="shared" si="0"/>
        <v>9</v>
      </c>
      <c r="P17" s="90" t="s">
        <v>259</v>
      </c>
      <c r="Q17" s="94">
        <v>8</v>
      </c>
      <c r="R17" s="90" t="s">
        <v>549</v>
      </c>
      <c r="S17" s="90" t="s">
        <v>252</v>
      </c>
      <c r="T17" s="90" t="s">
        <v>354</v>
      </c>
      <c r="U17" s="95">
        <v>2</v>
      </c>
      <c r="V17" s="95">
        <v>3</v>
      </c>
      <c r="W17" s="95">
        <f t="shared" si="10"/>
        <v>6</v>
      </c>
      <c r="X17" s="96" t="str">
        <f t="shared" si="11"/>
        <v>M</v>
      </c>
      <c r="Y17" s="97" t="str">
        <f t="shared" si="12"/>
        <v>Situación deficiente con exposición esporádica, o bien situación mejorable con exposición continuada o frecuente. Es posible que suceda el daño alguna vez.</v>
      </c>
      <c r="Z17" s="95">
        <v>10</v>
      </c>
      <c r="AA17" s="95">
        <f t="shared" si="13"/>
        <v>60</v>
      </c>
      <c r="AB17" s="98" t="str">
        <f t="shared" si="14"/>
        <v>III</v>
      </c>
      <c r="AC17" s="97" t="str">
        <f t="shared" si="15"/>
        <v>Mejorar si es posible. Sería conveniente justificar la intervención y su rentabilidad.</v>
      </c>
      <c r="AD17" s="90" t="str">
        <f t="shared" si="7"/>
        <v>Aceptable</v>
      </c>
      <c r="AE17" s="264"/>
      <c r="AF17" s="90" t="s">
        <v>34</v>
      </c>
      <c r="AG17" s="90" t="s">
        <v>34</v>
      </c>
      <c r="AH17" s="90" t="s">
        <v>34</v>
      </c>
      <c r="AI17" s="90" t="s">
        <v>552</v>
      </c>
      <c r="AJ17" s="90" t="s">
        <v>34</v>
      </c>
      <c r="AK17" s="100" t="s">
        <v>554</v>
      </c>
    </row>
    <row r="18" spans="1:37" s="1" customFormat="1" ht="90" customHeight="1" x14ac:dyDescent="0.35">
      <c r="A18" s="28"/>
      <c r="B18" s="269"/>
      <c r="C18" s="269"/>
      <c r="D18" s="269"/>
      <c r="E18" s="323"/>
      <c r="F18" s="323"/>
      <c r="G18" s="66" t="s">
        <v>33</v>
      </c>
      <c r="H18" s="127" t="s">
        <v>230</v>
      </c>
      <c r="I18" s="127" t="s">
        <v>421</v>
      </c>
      <c r="J18" s="101" t="s">
        <v>416</v>
      </c>
      <c r="K18" s="101" t="s">
        <v>417</v>
      </c>
      <c r="L18" s="96">
        <v>1</v>
      </c>
      <c r="M18" s="106">
        <v>8</v>
      </c>
      <c r="N18" s="111">
        <v>0</v>
      </c>
      <c r="O18" s="111">
        <v>1</v>
      </c>
      <c r="P18" s="101" t="s">
        <v>415</v>
      </c>
      <c r="Q18" s="94">
        <v>2</v>
      </c>
      <c r="R18" s="101" t="s">
        <v>33</v>
      </c>
      <c r="S18" s="101" t="s">
        <v>33</v>
      </c>
      <c r="T18" s="101" t="s">
        <v>418</v>
      </c>
      <c r="U18" s="95">
        <v>2</v>
      </c>
      <c r="V18" s="95">
        <v>2</v>
      </c>
      <c r="W18" s="95">
        <f>V18*U18</f>
        <v>4</v>
      </c>
      <c r="X18" s="95" t="str">
        <f>+IF(AND(U18*V18&gt;=24,U18*V18&lt;=40),"MA",IF(AND(U18*V18&gt;=10,U18*V18&lt;=20),"A",IF(AND(U18*V18&gt;=6,U18*V18&lt;=8),"M",IF(AND(U18*V18&gt;=0,U18*V18&lt;=4),"B",""))))</f>
        <v>B</v>
      </c>
      <c r="Y18" s="90"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95">
        <v>25</v>
      </c>
      <c r="AA18" s="95">
        <f>W18*Z18</f>
        <v>100</v>
      </c>
      <c r="AB18" s="98" t="str">
        <f t="shared" ref="AB18" si="16">+IF(AND(U18*V18*Z18&gt;=600,U18*V18*Z18&lt;=4000),"I",IF(AND(U18*V18*Z18&gt;=150,U18*V18*Z18&lt;=500),"II",IF(AND(U18*V18*Z18&gt;=40,U18*V18*Z18&lt;=120),"III",IF(AND(U18*V18*Z18&gt;=0,U18*V18*Z18&lt;=20),"IV",""))))</f>
        <v>III</v>
      </c>
      <c r="AC18" s="90"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90" t="str">
        <f>+IF(AB18="I","No aceptable",IF(AB18="II","No aceptable o aceptable con control específico",IF(AB18="III","Aceptable",IF(AB18="IV","Aceptable",""))))</f>
        <v>Aceptable</v>
      </c>
      <c r="AE18" s="97" t="s">
        <v>560</v>
      </c>
      <c r="AF18" s="90" t="s">
        <v>419</v>
      </c>
      <c r="AG18" s="90" t="s">
        <v>34</v>
      </c>
      <c r="AH18" s="90" t="s">
        <v>34</v>
      </c>
      <c r="AI18" s="95" t="s">
        <v>420</v>
      </c>
      <c r="AJ18" s="94" t="s">
        <v>174</v>
      </c>
      <c r="AK18" s="60" t="s">
        <v>35</v>
      </c>
    </row>
    <row r="19" spans="1:37" s="1" customFormat="1" ht="90" customHeight="1" x14ac:dyDescent="0.35">
      <c r="A19" s="28"/>
      <c r="B19" s="269"/>
      <c r="C19" s="269"/>
      <c r="D19" s="269"/>
      <c r="E19" s="323"/>
      <c r="F19" s="323"/>
      <c r="G19" s="24" t="s">
        <v>42</v>
      </c>
      <c r="H19" s="260" t="s">
        <v>49</v>
      </c>
      <c r="I19" s="101" t="s">
        <v>233</v>
      </c>
      <c r="J19" s="101" t="s">
        <v>234</v>
      </c>
      <c r="K19" s="101" t="s">
        <v>237</v>
      </c>
      <c r="L19" s="106">
        <v>1</v>
      </c>
      <c r="M19" s="106">
        <v>8</v>
      </c>
      <c r="N19" s="106">
        <v>0</v>
      </c>
      <c r="O19" s="106">
        <f t="shared" si="0"/>
        <v>9</v>
      </c>
      <c r="P19" s="101" t="s">
        <v>240</v>
      </c>
      <c r="Q19" s="94">
        <v>8</v>
      </c>
      <c r="R19" s="101" t="s">
        <v>242</v>
      </c>
      <c r="S19" s="101" t="s">
        <v>243</v>
      </c>
      <c r="T19" s="101" t="s">
        <v>244</v>
      </c>
      <c r="U19" s="95">
        <v>2</v>
      </c>
      <c r="V19" s="95">
        <v>4</v>
      </c>
      <c r="W19" s="95">
        <f t="shared" si="1"/>
        <v>8</v>
      </c>
      <c r="X19" s="95" t="str">
        <f t="shared" si="2"/>
        <v>M</v>
      </c>
      <c r="Y19" s="90" t="str">
        <f t="shared" si="3"/>
        <v>Situación deficiente con exposición esporádica, o bien situación mejorable con exposición continuada o frecuente. Es posible que suceda el daño alguna vez.</v>
      </c>
      <c r="Z19" s="95">
        <v>10</v>
      </c>
      <c r="AA19" s="95">
        <f t="shared" si="4"/>
        <v>80</v>
      </c>
      <c r="AB19" s="98" t="str">
        <f t="shared" si="5"/>
        <v>III</v>
      </c>
      <c r="AC19" s="90" t="str">
        <f t="shared" si="6"/>
        <v>Mejorar si es posible. Sería conveniente justificar la intervención y su rentabilidad.</v>
      </c>
      <c r="AD19" s="90" t="str">
        <f t="shared" si="7"/>
        <v>Aceptable</v>
      </c>
      <c r="AE19" s="262" t="s">
        <v>566</v>
      </c>
      <c r="AF19" s="90" t="s">
        <v>34</v>
      </c>
      <c r="AG19" s="90" t="s">
        <v>34</v>
      </c>
      <c r="AH19" s="101" t="s">
        <v>248</v>
      </c>
      <c r="AI19" s="101" t="s">
        <v>249</v>
      </c>
      <c r="AJ19" s="94" t="s">
        <v>34</v>
      </c>
      <c r="AK19" s="60" t="s">
        <v>35</v>
      </c>
    </row>
    <row r="20" spans="1:37" s="1" customFormat="1" ht="90" customHeight="1" x14ac:dyDescent="0.35">
      <c r="A20" s="28"/>
      <c r="B20" s="269"/>
      <c r="C20" s="269"/>
      <c r="D20" s="269"/>
      <c r="E20" s="323"/>
      <c r="F20" s="323"/>
      <c r="G20" s="24" t="s">
        <v>42</v>
      </c>
      <c r="H20" s="260"/>
      <c r="I20" s="101" t="s">
        <v>430</v>
      </c>
      <c r="J20" s="101" t="s">
        <v>431</v>
      </c>
      <c r="K20" s="101" t="s">
        <v>432</v>
      </c>
      <c r="L20" s="106">
        <v>1</v>
      </c>
      <c r="M20" s="106">
        <v>8</v>
      </c>
      <c r="N20" s="106">
        <v>0</v>
      </c>
      <c r="O20" s="106">
        <f t="shared" ref="O20" si="17">SUM(L20:N20)</f>
        <v>9</v>
      </c>
      <c r="P20" s="101" t="s">
        <v>433</v>
      </c>
      <c r="Q20" s="94">
        <v>8</v>
      </c>
      <c r="R20" s="101" t="s">
        <v>434</v>
      </c>
      <c r="S20" s="101" t="s">
        <v>435</v>
      </c>
      <c r="T20" s="101" t="s">
        <v>436</v>
      </c>
      <c r="U20" s="95">
        <v>2</v>
      </c>
      <c r="V20" s="95">
        <v>4</v>
      </c>
      <c r="W20" s="95">
        <f t="shared" ref="W20" si="18">V20*U20</f>
        <v>8</v>
      </c>
      <c r="X20" s="95" t="str">
        <f t="shared" ref="X20" si="19">+IF(AND(U20*V20&gt;=24,U20*V20&lt;=40),"MA",IF(AND(U20*V20&gt;=10,U20*V20&lt;=20),"A",IF(AND(U20*V20&gt;=6,U20*V20&lt;=8),"M",IF(AND(U20*V20&gt;=0,U20*V20&lt;=4),"B",""))))</f>
        <v>M</v>
      </c>
      <c r="Y20" s="90" t="str">
        <f t="shared" ref="Y20" si="20">+IF(X20="MA","Situación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95">
        <v>10</v>
      </c>
      <c r="AA20" s="95">
        <f t="shared" ref="AA20" si="21">W20*Z20</f>
        <v>80</v>
      </c>
      <c r="AB20" s="98" t="str">
        <f t="shared" ref="AB20" si="22">+IF(AND(U20*V20*Z20&gt;=600,U20*V20*Z20&lt;=4000),"I",IF(AND(U20*V20*Z20&gt;=150,U20*V20*Z20&lt;=500),"II",IF(AND(U20*V20*Z20&gt;=40,U20*V20*Z20&lt;=120),"III",IF(AND(U20*V20*Z20&gt;=0,U20*V20*Z20&lt;=20),"IV",""))))</f>
        <v>III</v>
      </c>
      <c r="AC20" s="90" t="str">
        <f t="shared" ref="AC20" si="23">+IF(AB20="I","Situación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90" t="str">
        <f t="shared" ref="AD20" si="24">+IF(AB20="I","No aceptable",IF(AB20="II","No aceptable o aceptable con control específico",IF(AB20="III","Aceptable",IF(AB20="IV","Aceptable",""))))</f>
        <v>Aceptable</v>
      </c>
      <c r="AE20" s="263"/>
      <c r="AF20" s="90" t="s">
        <v>34</v>
      </c>
      <c r="AG20" s="90" t="s">
        <v>34</v>
      </c>
      <c r="AH20" s="90" t="s">
        <v>34</v>
      </c>
      <c r="AI20" s="101" t="s">
        <v>437</v>
      </c>
      <c r="AJ20" s="94" t="s">
        <v>34</v>
      </c>
      <c r="AK20" s="60" t="s">
        <v>35</v>
      </c>
    </row>
    <row r="21" spans="1:37" s="1" customFormat="1" ht="90" customHeight="1" x14ac:dyDescent="0.35">
      <c r="A21" s="28"/>
      <c r="B21" s="269"/>
      <c r="C21" s="269"/>
      <c r="D21" s="269"/>
      <c r="E21" s="323"/>
      <c r="F21" s="323"/>
      <c r="G21" s="24" t="s">
        <v>42</v>
      </c>
      <c r="H21" s="260"/>
      <c r="I21" s="101" t="s">
        <v>236</v>
      </c>
      <c r="J21" s="101" t="s">
        <v>235</v>
      </c>
      <c r="K21" s="101" t="s">
        <v>238</v>
      </c>
      <c r="L21" s="106">
        <v>1</v>
      </c>
      <c r="M21" s="106">
        <v>8</v>
      </c>
      <c r="N21" s="106">
        <v>0</v>
      </c>
      <c r="O21" s="106">
        <f t="shared" si="0"/>
        <v>9</v>
      </c>
      <c r="P21" s="101" t="s">
        <v>241</v>
      </c>
      <c r="Q21" s="94">
        <v>8</v>
      </c>
      <c r="R21" s="101" t="s">
        <v>245</v>
      </c>
      <c r="S21" s="101" t="s">
        <v>246</v>
      </c>
      <c r="T21" s="101" t="s">
        <v>247</v>
      </c>
      <c r="U21" s="95">
        <v>2</v>
      </c>
      <c r="V21" s="95">
        <v>4</v>
      </c>
      <c r="W21" s="95">
        <f t="shared" si="1"/>
        <v>8</v>
      </c>
      <c r="X21" s="95" t="str">
        <f t="shared" si="2"/>
        <v>M</v>
      </c>
      <c r="Y21" s="90" t="str">
        <f t="shared" si="3"/>
        <v>Situación deficiente con exposición esporádica, o bien situación mejorable con exposición continuada o frecuente. Es posible que suceda el daño alguna vez.</v>
      </c>
      <c r="Z21" s="95">
        <v>10</v>
      </c>
      <c r="AA21" s="95">
        <f t="shared" si="4"/>
        <v>80</v>
      </c>
      <c r="AB21" s="98" t="str">
        <f t="shared" si="5"/>
        <v>III</v>
      </c>
      <c r="AC21" s="90" t="str">
        <f t="shared" si="6"/>
        <v>Mejorar si es posible. Sería conveniente justificar la intervención y su rentabilidad.</v>
      </c>
      <c r="AD21" s="90" t="str">
        <f t="shared" si="7"/>
        <v>Aceptable</v>
      </c>
      <c r="AE21" s="264"/>
      <c r="AF21" s="90" t="s">
        <v>34</v>
      </c>
      <c r="AG21" s="90" t="s">
        <v>34</v>
      </c>
      <c r="AH21" s="101" t="s">
        <v>248</v>
      </c>
      <c r="AI21" s="101" t="s">
        <v>249</v>
      </c>
      <c r="AJ21" s="94" t="s">
        <v>34</v>
      </c>
      <c r="AK21" s="60" t="s">
        <v>35</v>
      </c>
    </row>
    <row r="22" spans="1:37" s="1" customFormat="1" ht="90" customHeight="1" x14ac:dyDescent="0.35">
      <c r="A22" s="28"/>
      <c r="B22" s="269"/>
      <c r="C22" s="269"/>
      <c r="D22" s="269"/>
      <c r="E22" s="323"/>
      <c r="F22" s="323"/>
      <c r="G22" s="26" t="s">
        <v>33</v>
      </c>
      <c r="H22" s="243" t="s">
        <v>45</v>
      </c>
      <c r="I22" s="101" t="s">
        <v>88</v>
      </c>
      <c r="J22" s="101" t="s">
        <v>338</v>
      </c>
      <c r="K22" s="101" t="s">
        <v>315</v>
      </c>
      <c r="L22" s="106">
        <v>1</v>
      </c>
      <c r="M22" s="106">
        <v>8</v>
      </c>
      <c r="N22" s="106">
        <v>0</v>
      </c>
      <c r="O22" s="106">
        <f t="shared" si="0"/>
        <v>9</v>
      </c>
      <c r="P22" s="101" t="s">
        <v>336</v>
      </c>
      <c r="Q22" s="94">
        <v>4</v>
      </c>
      <c r="R22" s="101" t="s">
        <v>168</v>
      </c>
      <c r="S22" s="90" t="s">
        <v>350</v>
      </c>
      <c r="T22" s="90" t="s">
        <v>356</v>
      </c>
      <c r="U22" s="95">
        <v>6</v>
      </c>
      <c r="V22" s="95">
        <v>2</v>
      </c>
      <c r="W22" s="95">
        <f t="shared" si="1"/>
        <v>12</v>
      </c>
      <c r="X22" s="96" t="str">
        <f t="shared" si="2"/>
        <v>A</v>
      </c>
      <c r="Y22" s="90" t="str">
        <f t="shared" si="3"/>
        <v>Situación deficiente con exposición frecuente u ocasional, o bien situación muy deficiente con exposición ocasional o esporádica. La materialización de Riesgo es posible que suceda varias veces en la vida laboral</v>
      </c>
      <c r="Z22" s="95">
        <v>10</v>
      </c>
      <c r="AA22" s="95">
        <f t="shared" si="4"/>
        <v>120</v>
      </c>
      <c r="AB22" s="98" t="str">
        <f t="shared" si="5"/>
        <v>III</v>
      </c>
      <c r="AC22" s="90" t="str">
        <f t="shared" si="6"/>
        <v>Mejorar si es posible. Sería conveniente justificar la intervención y su rentabilidad.</v>
      </c>
      <c r="AD22" s="90" t="str">
        <f t="shared" si="7"/>
        <v>Aceptable</v>
      </c>
      <c r="AE22" s="90" t="s">
        <v>65</v>
      </c>
      <c r="AF22" s="94" t="s">
        <v>34</v>
      </c>
      <c r="AG22" s="94" t="s">
        <v>34</v>
      </c>
      <c r="AH22" s="101" t="s">
        <v>158</v>
      </c>
      <c r="AI22" s="101" t="s">
        <v>357</v>
      </c>
      <c r="AJ22" s="94" t="s">
        <v>34</v>
      </c>
      <c r="AK22" s="60" t="s">
        <v>35</v>
      </c>
    </row>
    <row r="23" spans="1:37" s="1" customFormat="1" ht="90" customHeight="1" x14ac:dyDescent="0.35">
      <c r="A23" s="28"/>
      <c r="B23" s="269"/>
      <c r="C23" s="269"/>
      <c r="D23" s="269"/>
      <c r="E23" s="323"/>
      <c r="F23" s="323"/>
      <c r="G23" s="26" t="s">
        <v>33</v>
      </c>
      <c r="H23" s="244"/>
      <c r="I23" s="101" t="s">
        <v>63</v>
      </c>
      <c r="J23" s="101" t="s">
        <v>329</v>
      </c>
      <c r="K23" s="101" t="s">
        <v>315</v>
      </c>
      <c r="L23" s="106">
        <v>1</v>
      </c>
      <c r="M23" s="106">
        <v>8</v>
      </c>
      <c r="N23" s="106">
        <v>0</v>
      </c>
      <c r="O23" s="106">
        <f t="shared" si="0"/>
        <v>9</v>
      </c>
      <c r="P23" s="101" t="s">
        <v>330</v>
      </c>
      <c r="Q23" s="94">
        <v>1</v>
      </c>
      <c r="R23" s="101" t="s">
        <v>332</v>
      </c>
      <c r="S23" s="101" t="s">
        <v>532</v>
      </c>
      <c r="T23" s="90" t="s">
        <v>355</v>
      </c>
      <c r="U23" s="95">
        <v>6</v>
      </c>
      <c r="V23" s="95">
        <v>2</v>
      </c>
      <c r="W23" s="95">
        <f t="shared" si="1"/>
        <v>12</v>
      </c>
      <c r="X23" s="96" t="str">
        <f t="shared" si="2"/>
        <v>A</v>
      </c>
      <c r="Y23" s="90" t="str">
        <f t="shared" si="3"/>
        <v>Situación deficiente con exposición frecuente u ocasional, o bien situación muy deficiente con exposición ocasional o esporádica. La materialización de Riesgo es posible que suceda varias veces en la vida laboral</v>
      </c>
      <c r="Z23" s="95">
        <v>10</v>
      </c>
      <c r="AA23" s="95">
        <f t="shared" si="4"/>
        <v>120</v>
      </c>
      <c r="AB23" s="98" t="str">
        <f t="shared" si="5"/>
        <v>III</v>
      </c>
      <c r="AC23" s="90" t="str">
        <f t="shared" si="6"/>
        <v>Mejorar si es posible. Sería conveniente justificar la intervención y su rentabilidad.</v>
      </c>
      <c r="AD23" s="90" t="str">
        <f t="shared" si="7"/>
        <v>Aceptable</v>
      </c>
      <c r="AE23" s="90" t="s">
        <v>115</v>
      </c>
      <c r="AF23" s="90" t="s">
        <v>34</v>
      </c>
      <c r="AG23" s="90" t="s">
        <v>168</v>
      </c>
      <c r="AH23" s="101" t="s">
        <v>333</v>
      </c>
      <c r="AI23" s="101" t="s">
        <v>334</v>
      </c>
      <c r="AJ23" s="94" t="s">
        <v>34</v>
      </c>
      <c r="AK23" s="60" t="s">
        <v>35</v>
      </c>
    </row>
    <row r="24" spans="1:37" s="1" customFormat="1" ht="90" customHeight="1" x14ac:dyDescent="0.35">
      <c r="A24" s="28"/>
      <c r="B24" s="269"/>
      <c r="C24" s="269"/>
      <c r="D24" s="269"/>
      <c r="E24" s="323"/>
      <c r="F24" s="323"/>
      <c r="G24" s="26" t="s">
        <v>33</v>
      </c>
      <c r="H24" s="244"/>
      <c r="I24" s="101" t="s">
        <v>63</v>
      </c>
      <c r="J24" s="101" t="s">
        <v>331</v>
      </c>
      <c r="K24" s="101" t="s">
        <v>64</v>
      </c>
      <c r="L24" s="106">
        <v>1</v>
      </c>
      <c r="M24" s="106">
        <v>8</v>
      </c>
      <c r="N24" s="106">
        <v>0</v>
      </c>
      <c r="O24" s="106">
        <f t="shared" si="0"/>
        <v>9</v>
      </c>
      <c r="P24" s="101" t="s">
        <v>325</v>
      </c>
      <c r="Q24" s="94">
        <v>8</v>
      </c>
      <c r="R24" s="90" t="s">
        <v>168</v>
      </c>
      <c r="S24" s="101" t="s">
        <v>326</v>
      </c>
      <c r="T24" s="90" t="s">
        <v>359</v>
      </c>
      <c r="U24" s="95">
        <v>0</v>
      </c>
      <c r="V24" s="95">
        <v>1</v>
      </c>
      <c r="W24" s="95">
        <f t="shared" si="1"/>
        <v>0</v>
      </c>
      <c r="X24" s="95" t="str">
        <f t="shared" si="2"/>
        <v>B</v>
      </c>
      <c r="Y24" s="90" t="str">
        <f t="shared" si="3"/>
        <v>Situación mejorable con exposición ocasional o esporádica, o situación sin anomalía destacable con cualquier nivel de exposición. No es esperable que se materialice el riesgo, aunque puede ser concebible.</v>
      </c>
      <c r="Z24" s="95">
        <v>10</v>
      </c>
      <c r="AA24" s="95">
        <f t="shared" si="4"/>
        <v>0</v>
      </c>
      <c r="AB24" s="98" t="str">
        <f t="shared" si="5"/>
        <v>IV</v>
      </c>
      <c r="AC24" s="90" t="str">
        <f t="shared" si="6"/>
        <v>Mantener las medidas de control existentes, pero se deberían considerar soluciones o mejoras y se deben hacer comprobaciones periódicas para asegurar que el riesgo aún es tolerable.</v>
      </c>
      <c r="AD24" s="90" t="str">
        <f t="shared" si="7"/>
        <v>Aceptable</v>
      </c>
      <c r="AE24" s="90" t="s">
        <v>65</v>
      </c>
      <c r="AF24" s="94" t="s">
        <v>34</v>
      </c>
      <c r="AG24" s="94" t="s">
        <v>34</v>
      </c>
      <c r="AH24" s="101" t="s">
        <v>327</v>
      </c>
      <c r="AI24" s="101" t="s">
        <v>328</v>
      </c>
      <c r="AJ24" s="94" t="s">
        <v>34</v>
      </c>
      <c r="AK24" s="60" t="s">
        <v>35</v>
      </c>
    </row>
    <row r="25" spans="1:37" s="1" customFormat="1" ht="90" customHeight="1" x14ac:dyDescent="0.35">
      <c r="A25" s="28"/>
      <c r="B25" s="269"/>
      <c r="C25" s="269"/>
      <c r="D25" s="269"/>
      <c r="E25" s="323"/>
      <c r="F25" s="323"/>
      <c r="G25" s="26" t="s">
        <v>33</v>
      </c>
      <c r="H25" s="244"/>
      <c r="I25" s="101" t="s">
        <v>558</v>
      </c>
      <c r="J25" s="101" t="s">
        <v>324</v>
      </c>
      <c r="K25" s="101" t="s">
        <v>315</v>
      </c>
      <c r="L25" s="106">
        <v>1</v>
      </c>
      <c r="M25" s="106">
        <v>8</v>
      </c>
      <c r="N25" s="106">
        <v>0</v>
      </c>
      <c r="O25" s="106">
        <f t="shared" ref="O25" si="25">SUM(L25:N25)</f>
        <v>9</v>
      </c>
      <c r="P25" s="101" t="s">
        <v>330</v>
      </c>
      <c r="Q25" s="94">
        <v>1</v>
      </c>
      <c r="R25" s="101" t="s">
        <v>168</v>
      </c>
      <c r="S25" s="90" t="s">
        <v>351</v>
      </c>
      <c r="T25" s="101" t="s">
        <v>360</v>
      </c>
      <c r="U25" s="95">
        <v>2</v>
      </c>
      <c r="V25" s="95">
        <v>2</v>
      </c>
      <c r="W25" s="95">
        <f t="shared" si="1"/>
        <v>4</v>
      </c>
      <c r="X25" s="96" t="str">
        <f t="shared" si="2"/>
        <v>B</v>
      </c>
      <c r="Y25" s="97" t="str">
        <f t="shared" si="3"/>
        <v>Situación mejorable con exposición ocasional o esporádica, o situación sin anomalía destacable con cualquier nivel de exposición. No es esperable que se materialice el riesgo, aunque puede ser concebible.</v>
      </c>
      <c r="Z25" s="95">
        <v>25</v>
      </c>
      <c r="AA25" s="95">
        <f t="shared" si="4"/>
        <v>100</v>
      </c>
      <c r="AB25" s="98" t="str">
        <f t="shared" si="5"/>
        <v>III</v>
      </c>
      <c r="AC25" s="97" t="str">
        <f t="shared" si="6"/>
        <v>Mejorar si es posible. Sería conveniente justificar la intervención y su rentabilidad.</v>
      </c>
      <c r="AD25" s="90" t="str">
        <f t="shared" si="7"/>
        <v>Aceptable</v>
      </c>
      <c r="AE25" s="97" t="s">
        <v>548</v>
      </c>
      <c r="AF25" s="90" t="s">
        <v>34</v>
      </c>
      <c r="AG25" s="90" t="s">
        <v>34</v>
      </c>
      <c r="AH25" s="101" t="s">
        <v>67</v>
      </c>
      <c r="AI25" s="101" t="s">
        <v>557</v>
      </c>
      <c r="AJ25" s="90" t="s">
        <v>34</v>
      </c>
      <c r="AK25" s="100" t="s">
        <v>559</v>
      </c>
    </row>
    <row r="26" spans="1:37" s="1" customFormat="1" ht="90" customHeight="1" x14ac:dyDescent="0.35">
      <c r="A26" s="28"/>
      <c r="B26" s="269"/>
      <c r="C26" s="269"/>
      <c r="D26" s="269"/>
      <c r="E26" s="323"/>
      <c r="F26" s="323"/>
      <c r="G26" s="26" t="s">
        <v>33</v>
      </c>
      <c r="H26" s="245"/>
      <c r="I26" s="101" t="s">
        <v>207</v>
      </c>
      <c r="J26" s="101" t="s">
        <v>322</v>
      </c>
      <c r="K26" s="101" t="s">
        <v>320</v>
      </c>
      <c r="L26" s="106">
        <v>1</v>
      </c>
      <c r="M26" s="106">
        <v>8</v>
      </c>
      <c r="N26" s="106">
        <v>0</v>
      </c>
      <c r="O26" s="106">
        <f t="shared" si="0"/>
        <v>9</v>
      </c>
      <c r="P26" s="101" t="s">
        <v>321</v>
      </c>
      <c r="Q26" s="94">
        <v>3</v>
      </c>
      <c r="R26" s="90" t="s">
        <v>168</v>
      </c>
      <c r="S26" s="101" t="s">
        <v>362</v>
      </c>
      <c r="T26" s="90" t="s">
        <v>364</v>
      </c>
      <c r="U26" s="95">
        <v>2</v>
      </c>
      <c r="V26" s="95">
        <v>3</v>
      </c>
      <c r="W26" s="95">
        <f t="shared" si="1"/>
        <v>6</v>
      </c>
      <c r="X26" s="96" t="str">
        <f t="shared" si="2"/>
        <v>M</v>
      </c>
      <c r="Y26" s="90" t="str">
        <f t="shared" si="3"/>
        <v>Situación deficiente con exposición esporádica, o bien situación mejorable con exposición continuada o frecuente. Es posible que suceda el daño alguna vez.</v>
      </c>
      <c r="Z26" s="95">
        <v>25</v>
      </c>
      <c r="AA26" s="95">
        <f t="shared" si="4"/>
        <v>150</v>
      </c>
      <c r="AB26" s="98" t="str">
        <f t="shared" si="5"/>
        <v>II</v>
      </c>
      <c r="AC26" s="90" t="str">
        <f t="shared" si="6"/>
        <v>Corregir y adoptar medidas de control de inmediato. Sin embargo suspenda actividades si el nivel de riesgo está por encima o igual de 360.</v>
      </c>
      <c r="AD26" s="90" t="str">
        <f t="shared" si="7"/>
        <v>No aceptable o aceptable con control específico</v>
      </c>
      <c r="AE26" s="99" t="s">
        <v>601</v>
      </c>
      <c r="AF26" s="90" t="s">
        <v>34</v>
      </c>
      <c r="AG26" s="90" t="s">
        <v>34</v>
      </c>
      <c r="AH26" s="101" t="s">
        <v>323</v>
      </c>
      <c r="AI26" s="90" t="s">
        <v>171</v>
      </c>
      <c r="AJ26" s="90" t="s">
        <v>34</v>
      </c>
      <c r="AK26" s="60" t="s">
        <v>35</v>
      </c>
    </row>
    <row r="27" spans="1:37" ht="90" customHeight="1" thickBot="1" x14ac:dyDescent="0.3">
      <c r="A27" s="32"/>
      <c r="B27" s="282"/>
      <c r="C27" s="282"/>
      <c r="D27" s="282"/>
      <c r="E27" s="323"/>
      <c r="F27" s="323"/>
      <c r="G27" s="26" t="s">
        <v>33</v>
      </c>
      <c r="H27" s="101" t="s">
        <v>70</v>
      </c>
      <c r="I27" s="101" t="s">
        <v>313</v>
      </c>
      <c r="J27" s="101" t="s">
        <v>314</v>
      </c>
      <c r="K27" s="101" t="s">
        <v>315</v>
      </c>
      <c r="L27" s="113">
        <v>1</v>
      </c>
      <c r="M27" s="106">
        <v>8</v>
      </c>
      <c r="N27" s="113">
        <v>0</v>
      </c>
      <c r="O27" s="113">
        <f t="shared" si="0"/>
        <v>9</v>
      </c>
      <c r="P27" s="101" t="s">
        <v>316</v>
      </c>
      <c r="Q27" s="94">
        <v>8</v>
      </c>
      <c r="R27" s="101" t="s">
        <v>317</v>
      </c>
      <c r="S27" s="101" t="s">
        <v>318</v>
      </c>
      <c r="T27" s="90" t="s">
        <v>379</v>
      </c>
      <c r="U27" s="95">
        <v>2</v>
      </c>
      <c r="V27" s="95">
        <v>1</v>
      </c>
      <c r="W27" s="95">
        <f t="shared" si="1"/>
        <v>2</v>
      </c>
      <c r="X27" s="96" t="str">
        <f t="shared" si="2"/>
        <v>B</v>
      </c>
      <c r="Y27" s="90" t="str">
        <f t="shared" si="3"/>
        <v>Situación mejorable con exposición ocasional o esporádica, o situación sin anomalía destacable con cualquier nivel de exposición. No es esperable que se materialice el riesgo, aunque puede ser concebible.</v>
      </c>
      <c r="Z27" s="95">
        <v>10</v>
      </c>
      <c r="AA27" s="95">
        <f t="shared" si="4"/>
        <v>20</v>
      </c>
      <c r="AB27" s="98" t="str">
        <f t="shared" si="5"/>
        <v>IV</v>
      </c>
      <c r="AC27" s="90" t="str">
        <f t="shared" si="6"/>
        <v>Mantener las medidas de control existentes, pero se deberían considerar soluciones o mejoras y se deben hacer comprobaciones periódicas para asegurar que el riesgo aún es tolerable.</v>
      </c>
      <c r="AD27" s="90" t="str">
        <f t="shared" si="7"/>
        <v>Aceptable</v>
      </c>
      <c r="AE27" s="90" t="s">
        <v>514</v>
      </c>
      <c r="AF27" s="94" t="s">
        <v>34</v>
      </c>
      <c r="AG27" s="94" t="s">
        <v>34</v>
      </c>
      <c r="AH27" s="101" t="s">
        <v>71</v>
      </c>
      <c r="AI27" s="101" t="s">
        <v>319</v>
      </c>
      <c r="AJ27" s="94" t="s">
        <v>34</v>
      </c>
      <c r="AK27" s="60" t="s">
        <v>515</v>
      </c>
    </row>
    <row r="28" spans="1:37" ht="90" customHeight="1" x14ac:dyDescent="0.25">
      <c r="AE28" s="22"/>
      <c r="AF28" s="22"/>
      <c r="AG28" s="22"/>
      <c r="AH28" s="22"/>
      <c r="AI28" s="22"/>
      <c r="AJ28" s="22"/>
      <c r="AK28" s="22"/>
    </row>
  </sheetData>
  <mergeCells count="47">
    <mergeCell ref="B5:T5"/>
    <mergeCell ref="U5:AK5"/>
    <mergeCell ref="B7:T8"/>
    <mergeCell ref="U7:AC8"/>
    <mergeCell ref="AD7:AD8"/>
    <mergeCell ref="AE7:AK7"/>
    <mergeCell ref="AE8:AK8"/>
    <mergeCell ref="B9:B10"/>
    <mergeCell ref="C9:C10"/>
    <mergeCell ref="D9:D10"/>
    <mergeCell ref="E9:E10"/>
    <mergeCell ref="F9:F10"/>
    <mergeCell ref="H22:H26"/>
    <mergeCell ref="AG9:AG10"/>
    <mergeCell ref="AB9:AB10"/>
    <mergeCell ref="AC9:AC10"/>
    <mergeCell ref="AD9:AD10"/>
    <mergeCell ref="AE9:AE10"/>
    <mergeCell ref="L9:O9"/>
    <mergeCell ref="P9:P10"/>
    <mergeCell ref="Q9:Q10"/>
    <mergeCell ref="AE19:AE21"/>
    <mergeCell ref="AE14:AE17"/>
    <mergeCell ref="H19:H21"/>
    <mergeCell ref="H14:H17"/>
    <mergeCell ref="H11:H13"/>
    <mergeCell ref="B11:B27"/>
    <mergeCell ref="C11:C27"/>
    <mergeCell ref="D11:D27"/>
    <mergeCell ref="E11:E27"/>
    <mergeCell ref="F11:F27"/>
    <mergeCell ref="AH9:AH10"/>
    <mergeCell ref="AI9:AI10"/>
    <mergeCell ref="AJ9:AJ10"/>
    <mergeCell ref="R9:T9"/>
    <mergeCell ref="AK9:AK10"/>
    <mergeCell ref="AA9:AA10"/>
    <mergeCell ref="AF9:AF10"/>
    <mergeCell ref="U9:U10"/>
    <mergeCell ref="V9:V10"/>
    <mergeCell ref="W9:W10"/>
    <mergeCell ref="G9:G10"/>
    <mergeCell ref="X9:X10"/>
    <mergeCell ref="Y9:Y10"/>
    <mergeCell ref="Z9:Z10"/>
    <mergeCell ref="H9:J9"/>
    <mergeCell ref="K9:K10"/>
  </mergeCells>
  <conditionalFormatting sqref="AB686:AF686 AE518:AF518 AE506:AF506 AE238:AF238 AB54:AF54 AB39:AF39 AB33:AF36 AB37:AE38 AB48:AF51 AB40:AE47 AB52:AE53 AB66:AF67 AB55:AE65 AB69:AF69 AB68:AE68 AB79:AF80 AB70:AE78 AB82:AF82 AB81:AE81 AB94:AF95 AB83:AE93 AB97:AF97 AB96:AE96 AB98:AE107 AF93 AF107:AF108 AE110:AF110 AE108:AE109 AE111:AE120 AF120 AE121:AF122 AE124:AF124 AE123 AE125:AE134 AF134 AE135:AF136 AE138:AF138 AE137 AE139:AE148 AF148 AE149:AF150 AE152:AF152 AE151 AE153:AE162 AF162 AB108:AD162 AB163:AF235 AE250:AF251 AE253:AF253 AE252 AE254:AE263 AF263 AB264:AF264 AE265:AF503 AE504:AE505 AE507:AE517 AB265:AD518 AB519:AF604 AB681:AF681 AB616:AF617 AB607:AF607 AB605:AE606 AB608:AE615 AB619:AF678 AB618:AE618 AB679:AE680 AB682:AE685 AB690:AF691 AB687:AE689 AB693:AF753 AB692:AE692 AB236:AE237 AE239:AE249 AB238:AD263 AB28:AE32 AC14:AD14 AC19:AD19 AC21:AD21 AB21:AB24 AB20:AD20 AB18:AB19 AB26:AB27">
    <cfRule type="cellIs" dxfId="2476" priority="254" stopIfTrue="1" operator="equal">
      <formula>"I"</formula>
    </cfRule>
    <cfRule type="cellIs" dxfId="2475" priority="255" stopIfTrue="1" operator="equal">
      <formula>"II"</formula>
    </cfRule>
    <cfRule type="cellIs" dxfId="2474" priority="256" stopIfTrue="1" operator="between">
      <formula>"III"</formula>
      <formula>"IV"</formula>
    </cfRule>
  </conditionalFormatting>
  <conditionalFormatting sqref="AD686:AF686 AE518:AF518 AE506:AF506 AD238:AF238 AD236:AE237 AD239:AE250 AD54:AF54 AD39:AF39 AD33:AF36 AD37:AE38 AD48:AF51 AD40:AE47 AD52:AE53 AD66:AF67 AD55:AE65 AD69:AF69 AD68:AE68 AD79:AF80 AD70:AE78 AD82:AF82 AD81:AE81 AD94:AF95 AD83:AE93 AD97:AF97 AD96:AE96 AD98:AE107 AF93 AF107:AF108 AE110:AF110 AE108:AE109 AE111:AE120 AF120 AE121:AF122 AE124:AF124 AE123 AE125:AE134 AF134 AE135:AF136 AE138:AF138 AE137 AE139:AE148 AF148 AE149:AF150 AE152:AF152 AE151 AE153:AE162 AF162 AD108:AD162 AD163:AF235 AF250:AF251 AE253:AF253 AE251:AE252 AE254:AE263 AF263 AD251:AD263 AD264:AF264 AE265:AF503 AE504:AE505 AE507:AE517 AD265:AD518 AD519:AF604 AD681:AF681 AD616:AF617 AD607:AF607 AD605:AE606 AD608:AE615 AD619:AF678 AD618:AE618 AD679:AE680 AD682:AE685 AD690:AF691 AD687:AE689 AD693:AF753 AD692:AE692 AD28:AE32 AD14 AD19:AD21">
    <cfRule type="cellIs" dxfId="2473" priority="252" stopIfTrue="1" operator="equal">
      <formula>"Aceptable"</formula>
    </cfRule>
    <cfRule type="cellIs" dxfId="2472" priority="253" stopIfTrue="1" operator="equal">
      <formula>"No aceptable"</formula>
    </cfRule>
  </conditionalFormatting>
  <conditionalFormatting sqref="AD28:AD753 AD14 AD19:AD21">
    <cfRule type="containsText" dxfId="2471" priority="249" stopIfTrue="1" operator="containsText" text="No aceptable o aceptable con control específico">
      <formula>NOT(ISERROR(SEARCH("No aceptable o aceptable con control específico",AD14)))</formula>
    </cfRule>
    <cfRule type="containsText" dxfId="2470" priority="250" stopIfTrue="1" operator="containsText" text="No aceptable">
      <formula>NOT(ISERROR(SEARCH("No aceptable",AD14)))</formula>
    </cfRule>
    <cfRule type="containsText" dxfId="2469" priority="251" stopIfTrue="1" operator="containsText" text="No Aceptable o aceptable con control específico">
      <formula>NOT(ISERROR(SEARCH("No Aceptable o aceptable con control específico",AD14)))</formula>
    </cfRule>
  </conditionalFormatting>
  <conditionalFormatting sqref="AD11">
    <cfRule type="containsText" dxfId="2468" priority="241" stopIfTrue="1" operator="containsText" text="No aceptable o aceptable con control específico">
      <formula>NOT(ISERROR(SEARCH("No aceptable o aceptable con control específico",AD11)))</formula>
    </cfRule>
    <cfRule type="containsText" dxfId="2467" priority="242" stopIfTrue="1" operator="containsText" text="No aceptable">
      <formula>NOT(ISERROR(SEARCH("No aceptable",AD11)))</formula>
    </cfRule>
    <cfRule type="containsText" dxfId="2466" priority="243" stopIfTrue="1" operator="containsText" text="No Aceptable o aceptable con control específico">
      <formula>NOT(ISERROR(SEARCH("No Aceptable o aceptable con control específico",AD11)))</formula>
    </cfRule>
  </conditionalFormatting>
  <conditionalFormatting sqref="AD11">
    <cfRule type="cellIs" dxfId="2465" priority="244" stopIfTrue="1" operator="equal">
      <formula>"Aceptable"</formula>
    </cfRule>
    <cfRule type="cellIs" dxfId="2464" priority="245" stopIfTrue="1" operator="equal">
      <formula>"No aceptable"</formula>
    </cfRule>
  </conditionalFormatting>
  <conditionalFormatting sqref="AD12">
    <cfRule type="cellIs" dxfId="2463" priority="236" stopIfTrue="1" operator="equal">
      <formula>"Aceptable"</formula>
    </cfRule>
    <cfRule type="cellIs" dxfId="2462" priority="237" stopIfTrue="1" operator="equal">
      <formula>"No aceptable"</formula>
    </cfRule>
  </conditionalFormatting>
  <conditionalFormatting sqref="AD12">
    <cfRule type="containsText" dxfId="2461" priority="233" stopIfTrue="1" operator="containsText" text="No aceptable o aceptable con control específico">
      <formula>NOT(ISERROR(SEARCH("No aceptable o aceptable con control específico",AD12)))</formula>
    </cfRule>
    <cfRule type="containsText" dxfId="2460" priority="234" stopIfTrue="1" operator="containsText" text="No aceptable">
      <formula>NOT(ISERROR(SEARCH("No aceptable",AD12)))</formula>
    </cfRule>
    <cfRule type="containsText" dxfId="2459" priority="235" stopIfTrue="1" operator="containsText" text="No Aceptable o aceptable con control específico">
      <formula>NOT(ISERROR(SEARCH("No Aceptable o aceptable con control específico",AD12)))</formula>
    </cfRule>
  </conditionalFormatting>
  <conditionalFormatting sqref="AD13">
    <cfRule type="cellIs" dxfId="2458" priority="212" stopIfTrue="1" operator="equal">
      <formula>"Aceptable"</formula>
    </cfRule>
    <cfRule type="cellIs" dxfId="2457" priority="213" stopIfTrue="1" operator="equal">
      <formula>"No aceptable"</formula>
    </cfRule>
  </conditionalFormatting>
  <conditionalFormatting sqref="AD13">
    <cfRule type="containsText" dxfId="2456" priority="209" stopIfTrue="1" operator="containsText" text="No aceptable o aceptable con control específico">
      <formula>NOT(ISERROR(SEARCH("No aceptable o aceptable con control específico",AD13)))</formula>
    </cfRule>
    <cfRule type="containsText" dxfId="2455" priority="210" stopIfTrue="1" operator="containsText" text="No aceptable">
      <formula>NOT(ISERROR(SEARCH("No aceptable",AD13)))</formula>
    </cfRule>
    <cfRule type="containsText" dxfId="2454" priority="211" stopIfTrue="1" operator="containsText" text="No Aceptable o aceptable con control específico">
      <formula>NOT(ISERROR(SEARCH("No Aceptable o aceptable con control específico",AD13)))</formula>
    </cfRule>
  </conditionalFormatting>
  <conditionalFormatting sqref="AD23">
    <cfRule type="cellIs" dxfId="2453" priority="175" stopIfTrue="1" operator="equal">
      <formula>"Aceptable"</formula>
    </cfRule>
    <cfRule type="cellIs" dxfId="2452" priority="176" stopIfTrue="1" operator="equal">
      <formula>"No aceptable"</formula>
    </cfRule>
  </conditionalFormatting>
  <conditionalFormatting sqref="AD23">
    <cfRule type="containsText" dxfId="2451" priority="172" stopIfTrue="1" operator="containsText" text="No aceptable o aceptable con control específico">
      <formula>NOT(ISERROR(SEARCH("No aceptable o aceptable con control específico",AD23)))</formula>
    </cfRule>
    <cfRule type="containsText" dxfId="2450" priority="173" stopIfTrue="1" operator="containsText" text="No aceptable">
      <formula>NOT(ISERROR(SEARCH("No aceptable",AD23)))</formula>
    </cfRule>
    <cfRule type="containsText" dxfId="2449" priority="174" stopIfTrue="1" operator="containsText" text="No Aceptable o aceptable con control específico">
      <formula>NOT(ISERROR(SEARCH("No Aceptable o aceptable con control específico",AD23)))</formula>
    </cfRule>
  </conditionalFormatting>
  <conditionalFormatting sqref="AD24 AD26:AD27">
    <cfRule type="cellIs" dxfId="2448" priority="196" stopIfTrue="1" operator="equal">
      <formula>"Aceptable"</formula>
    </cfRule>
    <cfRule type="cellIs" dxfId="2447" priority="197" stopIfTrue="1" operator="equal">
      <formula>"No aceptable"</formula>
    </cfRule>
  </conditionalFormatting>
  <conditionalFormatting sqref="AD24 AD26:AD27">
    <cfRule type="containsText" dxfId="2446" priority="193" stopIfTrue="1" operator="containsText" text="No aceptable o aceptable con control específico">
      <formula>NOT(ISERROR(SEARCH("No aceptable o aceptable con control específico",AD24)))</formula>
    </cfRule>
    <cfRule type="containsText" dxfId="2445" priority="194" stopIfTrue="1" operator="containsText" text="No aceptable">
      <formula>NOT(ISERROR(SEARCH("No aceptable",AD24)))</formula>
    </cfRule>
    <cfRule type="containsText" dxfId="2444" priority="195" stopIfTrue="1" operator="containsText" text="No Aceptable o aceptable con control específico">
      <formula>NOT(ISERROR(SEARCH("No Aceptable o aceptable con control específico",AD24)))</formula>
    </cfRule>
  </conditionalFormatting>
  <conditionalFormatting sqref="AD22">
    <cfRule type="cellIs" dxfId="2443" priority="183" stopIfTrue="1" operator="equal">
      <formula>"Aceptable"</formula>
    </cfRule>
    <cfRule type="cellIs" dxfId="2442" priority="184" stopIfTrue="1" operator="equal">
      <formula>"No aceptable"</formula>
    </cfRule>
  </conditionalFormatting>
  <conditionalFormatting sqref="AD22">
    <cfRule type="containsText" dxfId="2441" priority="180" stopIfTrue="1" operator="containsText" text="No aceptable o aceptable con control específico">
      <formula>NOT(ISERROR(SEARCH("No aceptable o aceptable con control específico",AD22)))</formula>
    </cfRule>
    <cfRule type="containsText" dxfId="2440" priority="181" stopIfTrue="1" operator="containsText" text="No aceptable">
      <formula>NOT(ISERROR(SEARCH("No aceptable",AD22)))</formula>
    </cfRule>
    <cfRule type="containsText" dxfId="2439" priority="182" stopIfTrue="1" operator="containsText" text="No Aceptable o aceptable con control específico">
      <formula>NOT(ISERROR(SEARCH("No Aceptable o aceptable con control específico",AD22)))</formula>
    </cfRule>
  </conditionalFormatting>
  <conditionalFormatting sqref="AD18">
    <cfRule type="containsText" dxfId="2438" priority="159" stopIfTrue="1" operator="containsText" text="No aceptable o aceptable con control específico">
      <formula>NOT(ISERROR(SEARCH("No aceptable o aceptable con control específico",AD18)))</formula>
    </cfRule>
    <cfRule type="containsText" dxfId="2437" priority="160" stopIfTrue="1" operator="containsText" text="No aceptable">
      <formula>NOT(ISERROR(SEARCH("No aceptable",AD18)))</formula>
    </cfRule>
    <cfRule type="containsText" dxfId="2436" priority="161" stopIfTrue="1" operator="containsText" text="No Aceptable o aceptable con control específico">
      <formula>NOT(ISERROR(SEARCH("No Aceptable o aceptable con control específico",AD18)))</formula>
    </cfRule>
  </conditionalFormatting>
  <conditionalFormatting sqref="AD18">
    <cfRule type="cellIs" dxfId="2435" priority="162" stopIfTrue="1" operator="equal">
      <formula>"Aceptable"</formula>
    </cfRule>
    <cfRule type="cellIs" dxfId="2434" priority="163" stopIfTrue="1" operator="equal">
      <formula>"No aceptable"</formula>
    </cfRule>
  </conditionalFormatting>
  <conditionalFormatting sqref="AB11:AB14">
    <cfRule type="cellIs" dxfId="2433" priority="151" stopIfTrue="1" operator="equal">
      <formula>"I"</formula>
    </cfRule>
    <cfRule type="cellIs" dxfId="2432" priority="152" stopIfTrue="1" operator="equal">
      <formula>"II"</formula>
    </cfRule>
    <cfRule type="cellIs" dxfId="2431" priority="153" stopIfTrue="1" operator="between">
      <formula>"III"</formula>
      <formula>"IV"</formula>
    </cfRule>
  </conditionalFormatting>
  <conditionalFormatting sqref="AE11:AE13">
    <cfRule type="cellIs" dxfId="2430" priority="137" stopIfTrue="1" operator="equal">
      <formula>"I"</formula>
    </cfRule>
    <cfRule type="cellIs" dxfId="2429" priority="138" stopIfTrue="1" operator="equal">
      <formula>"II"</formula>
    </cfRule>
    <cfRule type="cellIs" dxfId="2428" priority="139" stopIfTrue="1" operator="between">
      <formula>"III"</formula>
      <formula>"IV"</formula>
    </cfRule>
  </conditionalFormatting>
  <conditionalFormatting sqref="AE11:AE13">
    <cfRule type="cellIs" dxfId="2427" priority="135" stopIfTrue="1" operator="equal">
      <formula>"Aceptable"</formula>
    </cfRule>
    <cfRule type="cellIs" dxfId="2426" priority="136" stopIfTrue="1" operator="equal">
      <formula>"No aceptable"</formula>
    </cfRule>
  </conditionalFormatting>
  <conditionalFormatting sqref="AE24">
    <cfRule type="cellIs" dxfId="2425" priority="132" stopIfTrue="1" operator="equal">
      <formula>"I"</formula>
    </cfRule>
    <cfRule type="cellIs" dxfId="2424" priority="133" stopIfTrue="1" operator="equal">
      <formula>"II"</formula>
    </cfRule>
    <cfRule type="cellIs" dxfId="2423" priority="134" stopIfTrue="1" operator="between">
      <formula>"III"</formula>
      <formula>"IV"</formula>
    </cfRule>
  </conditionalFormatting>
  <conditionalFormatting sqref="AE24">
    <cfRule type="cellIs" dxfId="2422" priority="130" stopIfTrue="1" operator="equal">
      <formula>"Aceptable"</formula>
    </cfRule>
    <cfRule type="cellIs" dxfId="2421" priority="131" stopIfTrue="1" operator="equal">
      <formula>"No aceptable"</formula>
    </cfRule>
  </conditionalFormatting>
  <conditionalFormatting sqref="AE23">
    <cfRule type="cellIs" dxfId="2420" priority="128" stopIfTrue="1" operator="equal">
      <formula>"Aceptable"</formula>
    </cfRule>
    <cfRule type="cellIs" dxfId="2419" priority="129" stopIfTrue="1" operator="equal">
      <formula>"No aceptable"</formula>
    </cfRule>
  </conditionalFormatting>
  <conditionalFormatting sqref="AE22">
    <cfRule type="cellIs" dxfId="2418" priority="120" stopIfTrue="1" operator="equal">
      <formula>"I"</formula>
    </cfRule>
    <cfRule type="cellIs" dxfId="2417" priority="121" stopIfTrue="1" operator="equal">
      <formula>"II"</formula>
    </cfRule>
    <cfRule type="cellIs" dxfId="2416" priority="122" stopIfTrue="1" operator="between">
      <formula>"III"</formula>
      <formula>"IV"</formula>
    </cfRule>
  </conditionalFormatting>
  <conditionalFormatting sqref="AE22">
    <cfRule type="cellIs" dxfId="2415" priority="118" stopIfTrue="1" operator="equal">
      <formula>"Aceptable"</formula>
    </cfRule>
    <cfRule type="cellIs" dxfId="2414" priority="119" stopIfTrue="1" operator="equal">
      <formula>"No aceptable"</formula>
    </cfRule>
  </conditionalFormatting>
  <conditionalFormatting sqref="AE19">
    <cfRule type="cellIs" dxfId="2413" priority="105" stopIfTrue="1" operator="equal">
      <formula>"I"</formula>
    </cfRule>
    <cfRule type="cellIs" dxfId="2412" priority="106" stopIfTrue="1" operator="equal">
      <formula>"II"</formula>
    </cfRule>
    <cfRule type="cellIs" dxfId="2411" priority="107" stopIfTrue="1" operator="between">
      <formula>"III"</formula>
      <formula>"IV"</formula>
    </cfRule>
  </conditionalFormatting>
  <conditionalFormatting sqref="AE19">
    <cfRule type="cellIs" dxfId="2410" priority="103" stopIfTrue="1" operator="equal">
      <formula>"Aceptable"</formula>
    </cfRule>
    <cfRule type="cellIs" dxfId="2409" priority="104" stopIfTrue="1" operator="equal">
      <formula>"No aceptable"</formula>
    </cfRule>
  </conditionalFormatting>
  <conditionalFormatting sqref="AB16:AC16">
    <cfRule type="cellIs" dxfId="2408" priority="77" stopIfTrue="1" operator="equal">
      <formula>"I"</formula>
    </cfRule>
    <cfRule type="cellIs" dxfId="2407" priority="78" stopIfTrue="1" operator="equal">
      <formula>"II"</formula>
    </cfRule>
    <cfRule type="cellIs" dxfId="2406" priority="79" stopIfTrue="1" operator="between">
      <formula>"III"</formula>
      <formula>"IV"</formula>
    </cfRule>
  </conditionalFormatting>
  <conditionalFormatting sqref="AD16">
    <cfRule type="cellIs" dxfId="2405" priority="74" stopIfTrue="1" operator="equal">
      <formula>"I"</formula>
    </cfRule>
    <cfRule type="cellIs" dxfId="2404" priority="75" stopIfTrue="1" operator="equal">
      <formula>"II"</formula>
    </cfRule>
    <cfRule type="cellIs" dxfId="2403" priority="76" stopIfTrue="1" operator="between">
      <formula>"III"</formula>
      <formula>"IV"</formula>
    </cfRule>
  </conditionalFormatting>
  <conditionalFormatting sqref="AD16">
    <cfRule type="cellIs" dxfId="2402" priority="72" stopIfTrue="1" operator="equal">
      <formula>"Aceptable"</formula>
    </cfRule>
    <cfRule type="cellIs" dxfId="2401" priority="73" stopIfTrue="1" operator="equal">
      <formula>"No aceptable"</formula>
    </cfRule>
  </conditionalFormatting>
  <conditionalFormatting sqref="AD16">
    <cfRule type="containsText" dxfId="2400" priority="69" stopIfTrue="1" operator="containsText" text="No aceptable o aceptable con control específico">
      <formula>NOT(ISERROR(SEARCH("No aceptable o aceptable con control específico",AD16)))</formula>
    </cfRule>
    <cfRule type="containsText" dxfId="2399" priority="70" stopIfTrue="1" operator="containsText" text="No aceptable">
      <formula>NOT(ISERROR(SEARCH("No aceptable",AD16)))</formula>
    </cfRule>
    <cfRule type="containsText" dxfId="2398" priority="71" stopIfTrue="1" operator="containsText" text="No Aceptable o aceptable con control específico">
      <formula>NOT(ISERROR(SEARCH("No Aceptable o aceptable con control específico",AD16)))</formula>
    </cfRule>
  </conditionalFormatting>
  <conditionalFormatting sqref="AD16">
    <cfRule type="containsText" dxfId="2397" priority="67" stopIfTrue="1" operator="containsText" text="No aceptable">
      <formula>NOT(ISERROR(SEARCH("No aceptable",AD16)))</formula>
    </cfRule>
    <cfRule type="containsText" dxfId="2396" priority="68" stopIfTrue="1" operator="containsText" text="No Aceptable o aceptable con control específico">
      <formula>NOT(ISERROR(SEARCH("No Aceptable o aceptable con control específico",AD16)))</formula>
    </cfRule>
  </conditionalFormatting>
  <conditionalFormatting sqref="AE27">
    <cfRule type="cellIs" dxfId="2395" priority="44" stopIfTrue="1" operator="equal">
      <formula>"I"</formula>
    </cfRule>
    <cfRule type="cellIs" dxfId="2394" priority="45" stopIfTrue="1" operator="equal">
      <formula>"II"</formula>
    </cfRule>
    <cfRule type="cellIs" dxfId="2393" priority="46" stopIfTrue="1" operator="between">
      <formula>"III"</formula>
      <formula>"IV"</formula>
    </cfRule>
  </conditionalFormatting>
  <conditionalFormatting sqref="AE27">
    <cfRule type="cellIs" dxfId="2392" priority="42" stopIfTrue="1" operator="equal">
      <formula>"Aceptable"</formula>
    </cfRule>
    <cfRule type="cellIs" dxfId="2391" priority="43" stopIfTrue="1" operator="equal">
      <formula>"No aceptable"</formula>
    </cfRule>
  </conditionalFormatting>
  <conditionalFormatting sqref="AB15:AD15">
    <cfRule type="cellIs" dxfId="2390" priority="39" stopIfTrue="1" operator="equal">
      <formula>"I"</formula>
    </cfRule>
    <cfRule type="cellIs" dxfId="2389" priority="40" stopIfTrue="1" operator="equal">
      <formula>"II"</formula>
    </cfRule>
    <cfRule type="cellIs" dxfId="2388" priority="41" stopIfTrue="1" operator="between">
      <formula>"III"</formula>
      <formula>"IV"</formula>
    </cfRule>
  </conditionalFormatting>
  <conditionalFormatting sqref="AD15">
    <cfRule type="cellIs" dxfId="2387" priority="37" stopIfTrue="1" operator="equal">
      <formula>"Aceptable"</formula>
    </cfRule>
    <cfRule type="cellIs" dxfId="2386" priority="38" stopIfTrue="1" operator="equal">
      <formula>"No aceptable"</formula>
    </cfRule>
  </conditionalFormatting>
  <conditionalFormatting sqref="AD15">
    <cfRule type="containsText" dxfId="2385" priority="34" stopIfTrue="1" operator="containsText" text="No aceptable o aceptable con control específico">
      <formula>NOT(ISERROR(SEARCH("No aceptable o aceptable con control específico",AD15)))</formula>
    </cfRule>
    <cfRule type="containsText" dxfId="2384" priority="35" stopIfTrue="1" operator="containsText" text="No aceptable">
      <formula>NOT(ISERROR(SEARCH("No aceptable",AD15)))</formula>
    </cfRule>
    <cfRule type="containsText" dxfId="2383" priority="36" stopIfTrue="1" operator="containsText" text="No Aceptable o aceptable con control específico">
      <formula>NOT(ISERROR(SEARCH("No Aceptable o aceptable con control específico",AD15)))</formula>
    </cfRule>
  </conditionalFormatting>
  <conditionalFormatting sqref="AD15">
    <cfRule type="containsText" dxfId="2382" priority="32" stopIfTrue="1" operator="containsText" text="No aceptable">
      <formula>NOT(ISERROR(SEARCH("No aceptable",AD15)))</formula>
    </cfRule>
    <cfRule type="containsText" dxfId="2381" priority="33" stopIfTrue="1" operator="containsText" text="No Aceptable o aceptable con control específico">
      <formula>NOT(ISERROR(SEARCH("No Aceptable o aceptable con control específico",AD15)))</formula>
    </cfRule>
  </conditionalFormatting>
  <conditionalFormatting sqref="AB17:AD17">
    <cfRule type="cellIs" dxfId="2380" priority="29" stopIfTrue="1" operator="equal">
      <formula>"I"</formula>
    </cfRule>
    <cfRule type="cellIs" dxfId="2379" priority="30" stopIfTrue="1" operator="equal">
      <formula>"II"</formula>
    </cfRule>
    <cfRule type="cellIs" dxfId="2378" priority="31" stopIfTrue="1" operator="between">
      <formula>"III"</formula>
      <formula>"IV"</formula>
    </cfRule>
  </conditionalFormatting>
  <conditionalFormatting sqref="AD17">
    <cfRule type="cellIs" dxfId="2377" priority="27" stopIfTrue="1" operator="equal">
      <formula>"Aceptable"</formula>
    </cfRule>
    <cfRule type="cellIs" dxfId="2376" priority="28" stopIfTrue="1" operator="equal">
      <formula>"No aceptable"</formula>
    </cfRule>
  </conditionalFormatting>
  <conditionalFormatting sqref="AD17">
    <cfRule type="containsText" dxfId="2375" priority="24" stopIfTrue="1" operator="containsText" text="No aceptable o aceptable con control específico">
      <formula>NOT(ISERROR(SEARCH("No aceptable o aceptable con control específico",AD17)))</formula>
    </cfRule>
    <cfRule type="containsText" dxfId="2374" priority="25" stopIfTrue="1" operator="containsText" text="No aceptable">
      <formula>NOT(ISERROR(SEARCH("No aceptable",AD17)))</formula>
    </cfRule>
    <cfRule type="containsText" dxfId="2373" priority="26" stopIfTrue="1" operator="containsText" text="No Aceptable o aceptable con control específico">
      <formula>NOT(ISERROR(SEARCH("No Aceptable o aceptable con control específico",AD17)))</formula>
    </cfRule>
  </conditionalFormatting>
  <conditionalFormatting sqref="AB25:AD25">
    <cfRule type="cellIs" dxfId="2372" priority="21" stopIfTrue="1" operator="equal">
      <formula>"I"</formula>
    </cfRule>
    <cfRule type="cellIs" dxfId="2371" priority="22" stopIfTrue="1" operator="equal">
      <formula>"II"</formula>
    </cfRule>
    <cfRule type="cellIs" dxfId="2370" priority="23" stopIfTrue="1" operator="between">
      <formula>"III"</formula>
      <formula>"IV"</formula>
    </cfRule>
  </conditionalFormatting>
  <conditionalFormatting sqref="AD25">
    <cfRule type="cellIs" dxfId="2369" priority="19" stopIfTrue="1" operator="equal">
      <formula>"Aceptable"</formula>
    </cfRule>
    <cfRule type="cellIs" dxfId="2368" priority="20" stopIfTrue="1" operator="equal">
      <formula>"No aceptable"</formula>
    </cfRule>
  </conditionalFormatting>
  <conditionalFormatting sqref="AD25">
    <cfRule type="containsText" dxfId="2367" priority="16" stopIfTrue="1" operator="containsText" text="No aceptable o aceptable con control específico">
      <formula>NOT(ISERROR(SEARCH("No aceptable o aceptable con control específico",AD25)))</formula>
    </cfRule>
    <cfRule type="containsText" dxfId="2366" priority="17" stopIfTrue="1" operator="containsText" text="No aceptable">
      <formula>NOT(ISERROR(SEARCH("No aceptable",AD25)))</formula>
    </cfRule>
    <cfRule type="containsText" dxfId="2365" priority="18" stopIfTrue="1" operator="containsText" text="No Aceptable o aceptable con control específico">
      <formula>NOT(ISERROR(SEARCH("No Aceptable o aceptable con control específico",AD25)))</formula>
    </cfRule>
  </conditionalFormatting>
  <conditionalFormatting sqref="AE25">
    <cfRule type="cellIs" dxfId="2364" priority="13" stopIfTrue="1" operator="equal">
      <formula>"I"</formula>
    </cfRule>
    <cfRule type="cellIs" dxfId="2363" priority="14" stopIfTrue="1" operator="equal">
      <formula>"II"</formula>
    </cfRule>
    <cfRule type="cellIs" dxfId="2362" priority="15" stopIfTrue="1" operator="between">
      <formula>"III"</formula>
      <formula>"IV"</formula>
    </cfRule>
  </conditionalFormatting>
  <conditionalFormatting sqref="AE25">
    <cfRule type="cellIs" dxfId="2361" priority="11" stopIfTrue="1" operator="equal">
      <formula>"Aceptable"</formula>
    </cfRule>
    <cfRule type="cellIs" dxfId="2360" priority="12" stopIfTrue="1" operator="equal">
      <formula>"No aceptable"</formula>
    </cfRule>
  </conditionalFormatting>
  <conditionalFormatting sqref="AE18">
    <cfRule type="cellIs" dxfId="2359" priority="8" stopIfTrue="1" operator="equal">
      <formula>"I"</formula>
    </cfRule>
    <cfRule type="cellIs" dxfId="2358" priority="9" stopIfTrue="1" operator="equal">
      <formula>"II"</formula>
    </cfRule>
    <cfRule type="cellIs" dxfId="2357" priority="10" stopIfTrue="1" operator="between">
      <formula>"III"</formula>
      <formula>"IV"</formula>
    </cfRule>
  </conditionalFormatting>
  <conditionalFormatting sqref="AE18">
    <cfRule type="cellIs" dxfId="2356" priority="6" stopIfTrue="1" operator="equal">
      <formula>"Aceptable"</formula>
    </cfRule>
    <cfRule type="cellIs" dxfId="2355" priority="7" stopIfTrue="1" operator="equal">
      <formula>"No aceptable"</formula>
    </cfRule>
  </conditionalFormatting>
  <conditionalFormatting sqref="AE26">
    <cfRule type="cellIs" dxfId="2354" priority="3" stopIfTrue="1" operator="equal">
      <formula>"I"</formula>
    </cfRule>
    <cfRule type="cellIs" dxfId="2353" priority="4" stopIfTrue="1" operator="equal">
      <formula>"II"</formula>
    </cfRule>
    <cfRule type="cellIs" dxfId="2352" priority="5" stopIfTrue="1" operator="between">
      <formula>"III"</formula>
      <formula>"IV"</formula>
    </cfRule>
  </conditionalFormatting>
  <conditionalFormatting sqref="AE26">
    <cfRule type="cellIs" dxfId="2351" priority="1" stopIfTrue="1" operator="equal">
      <formula>"Aceptable"</formula>
    </cfRule>
    <cfRule type="cellIs" dxfId="2350" priority="2" stopIfTrue="1" operator="equal">
      <formula>"No aceptable"</formula>
    </cfRule>
  </conditionalFormatting>
  <dataValidations count="4">
    <dataValidation allowBlank="1" sqref="AA11:AA27"/>
    <dataValidation type="list" allowBlank="1" showInputMessage="1" showErrorMessage="1" prompt="10 = Muy Alto_x000a_6 = Alto_x000a_2 = Medio_x000a_0 = Bajo" sqref="U11:U27">
      <formula1>"10, 6, 2, 0, "</formula1>
    </dataValidation>
    <dataValidation type="list" allowBlank="1" showInputMessage="1" prompt="4 = Continua_x000a_3 = Frecuente_x000a_2 = Ocasional_x000a_1 = Esporádica" sqref="V11:V27">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27">
      <formula1>"100,60,25,10"</formula1>
    </dataValidation>
  </dataValidations>
  <pageMargins left="0.7" right="0.7" top="0.75" bottom="0.75" header="0.3" footer="0.3"/>
  <pageSetup paperSize="9" scale="2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L33"/>
  <sheetViews>
    <sheetView view="pageBreakPreview" topLeftCell="A48" zoomScale="60" zoomScaleNormal="70" workbookViewId="0">
      <selection activeCell="B4" sqref="B4:AK8"/>
    </sheetView>
  </sheetViews>
  <sheetFormatPr baseColWidth="10" defaultColWidth="6.453125" defaultRowHeight="52.5" customHeight="1" x14ac:dyDescent="0.25"/>
  <cols>
    <col min="36" max="36" width="8.81640625" customWidth="1"/>
    <col min="37" max="37" width="13.81640625" customWidth="1"/>
  </cols>
  <sheetData>
    <row r="1" spans="1:37" s="2" customFormat="1" ht="24.7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row>
    <row r="2" spans="1:37" s="2" customFormat="1" ht="24.75" customHeight="1" x14ac:dyDescent="0.35">
      <c r="B2" s="14"/>
      <c r="H2" s="3"/>
      <c r="AI2" s="15"/>
      <c r="AJ2" s="382" t="s">
        <v>78</v>
      </c>
      <c r="AK2" s="391">
        <v>2</v>
      </c>
    </row>
    <row r="3" spans="1:37" s="2" customFormat="1" ht="24.7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67" customHeight="1" x14ac:dyDescent="0.35">
      <c r="B4" s="392" t="s">
        <v>232</v>
      </c>
      <c r="C4" s="393"/>
      <c r="D4" s="393"/>
      <c r="E4" s="393"/>
      <c r="F4" s="393"/>
      <c r="G4" s="393"/>
      <c r="H4" s="393"/>
      <c r="I4" s="393"/>
      <c r="J4" s="393"/>
      <c r="K4" s="393"/>
      <c r="L4" s="393"/>
      <c r="M4" s="393"/>
      <c r="N4" s="393"/>
      <c r="O4" s="393"/>
      <c r="P4" s="393"/>
      <c r="Q4" s="393"/>
      <c r="R4" s="393"/>
      <c r="S4" s="393"/>
      <c r="T4" s="416"/>
      <c r="U4" s="392" t="s">
        <v>757</v>
      </c>
      <c r="V4" s="393"/>
      <c r="W4" s="393"/>
      <c r="X4" s="393"/>
      <c r="Y4" s="393"/>
      <c r="Z4" s="393"/>
      <c r="AA4" s="393"/>
      <c r="AB4" s="393"/>
      <c r="AC4" s="393"/>
      <c r="AD4" s="393"/>
      <c r="AE4" s="393"/>
      <c r="AF4" s="393"/>
      <c r="AG4" s="393"/>
      <c r="AH4" s="393"/>
      <c r="AI4" s="393"/>
      <c r="AJ4" s="393"/>
      <c r="AK4" s="416"/>
    </row>
    <row r="5" spans="1:37" s="1" customFormat="1" ht="41.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37" s="1" customFormat="1" ht="62.25" customHeight="1" thickBot="1" x14ac:dyDescent="0.4">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1:37" s="1" customFormat="1" ht="112.5" customHeight="1" x14ac:dyDescent="0.35">
      <c r="A9" s="27"/>
      <c r="B9" s="281" t="s">
        <v>145</v>
      </c>
      <c r="C9" s="281" t="s">
        <v>187</v>
      </c>
      <c r="D9" s="281" t="s">
        <v>192</v>
      </c>
      <c r="E9" s="293" t="s">
        <v>191</v>
      </c>
      <c r="F9" s="293" t="s">
        <v>186</v>
      </c>
      <c r="G9" s="24" t="s">
        <v>42</v>
      </c>
      <c r="H9" s="243" t="s">
        <v>36</v>
      </c>
      <c r="I9" s="90" t="s">
        <v>46</v>
      </c>
      <c r="J9" s="91" t="s">
        <v>269</v>
      </c>
      <c r="K9" s="91" t="s">
        <v>270</v>
      </c>
      <c r="L9" s="92">
        <v>4</v>
      </c>
      <c r="M9" s="93">
        <v>76</v>
      </c>
      <c r="N9" s="92">
        <v>0</v>
      </c>
      <c r="O9" s="92">
        <f>SUM(L9:N9)</f>
        <v>80</v>
      </c>
      <c r="P9" s="91" t="s">
        <v>271</v>
      </c>
      <c r="Q9" s="94">
        <v>8</v>
      </c>
      <c r="R9" s="91" t="s">
        <v>499</v>
      </c>
      <c r="S9" s="91" t="s">
        <v>498</v>
      </c>
      <c r="T9" s="91" t="s">
        <v>272</v>
      </c>
      <c r="U9" s="109">
        <v>2</v>
      </c>
      <c r="V9" s="95">
        <v>4</v>
      </c>
      <c r="W9" s="95">
        <f>V9*U9</f>
        <v>8</v>
      </c>
      <c r="X9" s="96" t="str">
        <f>+IF(AND(U9*V9&gt;=24,U9*V9&lt;=40),"MA",IF(AND(U9*V9&gt;=10,U9*V9&lt;=20),"A",IF(AND(U9*V9&gt;=6,U9*V9&lt;=8),"M",IF(AND(U9*V9&gt;=0,U9*V9&lt;=4),"B",""))))</f>
        <v>M</v>
      </c>
      <c r="Y9" s="90"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W9*Z9</f>
        <v>80</v>
      </c>
      <c r="AB9" s="98" t="str">
        <f>+IF(AND(U9*V9*Z9&gt;=600,U9*V9*Z9&lt;=4000),"I",IF(AND(U9*V9*Z9&gt;=150,U9*V9*Z9&lt;=500),"II",IF(AND(U9*V9*Z9&gt;=40,U9*V9*Z9&lt;=120),"III",IF(AND(U9*V9*Z9&gt;=0,U9*V9*Z9&lt;=20),"IV",""))))</f>
        <v>III</v>
      </c>
      <c r="AC9" s="90"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+IF(AB9="I","No aceptable",IF(AB9="II","No aceptable o aceptable con control específico",IF(AB9="III","Aceptable",IF(AB9="IV","Aceptable",""))))</f>
        <v>Aceptable</v>
      </c>
      <c r="AE9" s="90" t="s">
        <v>55</v>
      </c>
      <c r="AF9" s="94" t="s">
        <v>34</v>
      </c>
      <c r="AG9" s="94" t="s">
        <v>34</v>
      </c>
      <c r="AH9" s="94" t="s">
        <v>278</v>
      </c>
      <c r="AI9" s="90" t="s">
        <v>274</v>
      </c>
      <c r="AJ9" s="94" t="s">
        <v>34</v>
      </c>
      <c r="AK9" s="100" t="s">
        <v>575</v>
      </c>
    </row>
    <row r="10" spans="1:37" s="1" customFormat="1" ht="112.5" customHeight="1" x14ac:dyDescent="0.35">
      <c r="A10" s="28"/>
      <c r="B10" s="269"/>
      <c r="C10" s="269"/>
      <c r="D10" s="269"/>
      <c r="E10" s="294"/>
      <c r="F10" s="294"/>
      <c r="G10" s="24" t="s">
        <v>42</v>
      </c>
      <c r="H10" s="244"/>
      <c r="I10" s="90" t="s">
        <v>107</v>
      </c>
      <c r="J10" s="91" t="s">
        <v>275</v>
      </c>
      <c r="K10" s="101" t="s">
        <v>276</v>
      </c>
      <c r="L10" s="92">
        <v>4</v>
      </c>
      <c r="M10" s="93">
        <v>76</v>
      </c>
      <c r="N10" s="92">
        <v>0</v>
      </c>
      <c r="O10" s="92">
        <f t="shared" ref="O10:O23" si="0">SUM(L10:N10)</f>
        <v>80</v>
      </c>
      <c r="P10" s="91" t="s">
        <v>271</v>
      </c>
      <c r="Q10" s="94">
        <v>8</v>
      </c>
      <c r="R10" s="101" t="s">
        <v>500</v>
      </c>
      <c r="S10" s="101" t="s">
        <v>273</v>
      </c>
      <c r="T10" s="101" t="s">
        <v>272</v>
      </c>
      <c r="U10" s="95">
        <v>2</v>
      </c>
      <c r="V10" s="95">
        <v>4</v>
      </c>
      <c r="W10" s="95">
        <f t="shared" ref="W10:W23" si="1">V10*U10</f>
        <v>8</v>
      </c>
      <c r="X10" s="96" t="str">
        <f t="shared" ref="X10:X23" si="2">+IF(AND(U10*V10&gt;=24,U10*V10&lt;=40),"MA",IF(AND(U10*V10&gt;=10,U10*V10&lt;=20),"A",IF(AND(U10*V10&gt;=6,U10*V10&lt;=8),"M",IF(AND(U10*V10&gt;=0,U10*V10&lt;=4),"B",""))))</f>
        <v>M</v>
      </c>
      <c r="Y10" s="90" t="str">
        <f t="shared" ref="Y10:Y23"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AA23" si="4">W10*Z10</f>
        <v>80</v>
      </c>
      <c r="AB10" s="98" t="str">
        <f t="shared" ref="AB10:AB23" si="5">+IF(AND(U10*V10*Z10&gt;=600,U10*V10*Z10&lt;=4000),"I",IF(AND(U10*V10*Z10&gt;=150,U10*V10*Z10&lt;=500),"II",IF(AND(U10*V10*Z10&gt;=40,U10*V10*Z10&lt;=120),"III",IF(AND(U10*V10*Z10&gt;=0,U10*V10*Z10&lt;=20),"IV",""))))</f>
        <v>III</v>
      </c>
      <c r="AC10" s="90" t="str">
        <f t="shared" ref="AC10:AC23"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AD23" si="7">+IF(AB10="I","No aceptable",IF(AB10="II","No aceptable o aceptable con control específico",IF(AB10="III","Aceptable",IF(AB10="IV","Aceptable",""))))</f>
        <v>Aceptable</v>
      </c>
      <c r="AE10" s="90" t="s">
        <v>108</v>
      </c>
      <c r="AF10" s="94" t="s">
        <v>34</v>
      </c>
      <c r="AG10" s="94" t="s">
        <v>34</v>
      </c>
      <c r="AH10" s="94" t="s">
        <v>279</v>
      </c>
      <c r="AI10" s="90" t="s">
        <v>274</v>
      </c>
      <c r="AJ10" s="94" t="s">
        <v>34</v>
      </c>
      <c r="AK10" s="94" t="s">
        <v>35</v>
      </c>
    </row>
    <row r="11" spans="1:37" s="1" customFormat="1" ht="112.5" customHeight="1" x14ac:dyDescent="0.35">
      <c r="A11" s="28"/>
      <c r="B11" s="269"/>
      <c r="C11" s="269"/>
      <c r="D11" s="269"/>
      <c r="E11" s="294"/>
      <c r="F11" s="294"/>
      <c r="G11" s="24" t="s">
        <v>42</v>
      </c>
      <c r="H11" s="245"/>
      <c r="I11" s="94" t="s">
        <v>286</v>
      </c>
      <c r="J11" s="94" t="s">
        <v>497</v>
      </c>
      <c r="K11" s="101" t="s">
        <v>288</v>
      </c>
      <c r="L11" s="92">
        <v>4</v>
      </c>
      <c r="M11" s="93">
        <v>76</v>
      </c>
      <c r="N11" s="92">
        <v>60</v>
      </c>
      <c r="O11" s="92">
        <f t="shared" si="0"/>
        <v>140</v>
      </c>
      <c r="P11" s="101" t="s">
        <v>289</v>
      </c>
      <c r="Q11" s="94">
        <v>8</v>
      </c>
      <c r="R11" s="101" t="s">
        <v>89</v>
      </c>
      <c r="S11" s="101" t="s">
        <v>290</v>
      </c>
      <c r="T11" s="101" t="s">
        <v>291</v>
      </c>
      <c r="U11" s="95">
        <v>2</v>
      </c>
      <c r="V11" s="95">
        <v>4</v>
      </c>
      <c r="W11" s="95">
        <f t="shared" si="1"/>
        <v>8</v>
      </c>
      <c r="X11" s="96" t="str">
        <f t="shared" si="2"/>
        <v>M</v>
      </c>
      <c r="Y11" s="90" t="str">
        <f t="shared" si="3"/>
        <v>Situación deficiente con exposición esporádica, o bien situación mejorable con exposición continuada o frecuente. Es posible que suceda el daño alguna vez.</v>
      </c>
      <c r="Z11" s="95">
        <v>10</v>
      </c>
      <c r="AA11" s="95">
        <f t="shared" si="4"/>
        <v>80</v>
      </c>
      <c r="AB11" s="98" t="str">
        <f t="shared" si="5"/>
        <v>III</v>
      </c>
      <c r="AC11" s="90" t="str">
        <f t="shared" si="6"/>
        <v>Mejorar si es posible. Sería conveniente justificar la intervención y su rentabilidad.</v>
      </c>
      <c r="AD11" s="90" t="str">
        <f t="shared" si="7"/>
        <v>Aceptable</v>
      </c>
      <c r="AE11" s="90" t="s">
        <v>292</v>
      </c>
      <c r="AF11" s="94" t="s">
        <v>34</v>
      </c>
      <c r="AG11" s="94" t="s">
        <v>37</v>
      </c>
      <c r="AH11" s="94" t="s">
        <v>34</v>
      </c>
      <c r="AI11" s="90" t="s">
        <v>293</v>
      </c>
      <c r="AJ11" s="94" t="s">
        <v>34</v>
      </c>
      <c r="AK11" s="94" t="s">
        <v>35</v>
      </c>
    </row>
    <row r="12" spans="1:37" s="1" customFormat="1" ht="112.5" customHeight="1" x14ac:dyDescent="0.35">
      <c r="A12" s="28"/>
      <c r="B12" s="269"/>
      <c r="C12" s="269"/>
      <c r="D12" s="269"/>
      <c r="E12" s="294"/>
      <c r="F12" s="294"/>
      <c r="G12" s="24" t="s">
        <v>42</v>
      </c>
      <c r="H12" s="262" t="s">
        <v>44</v>
      </c>
      <c r="I12" s="90" t="s">
        <v>59</v>
      </c>
      <c r="J12" s="90" t="s">
        <v>261</v>
      </c>
      <c r="K12" s="90" t="s">
        <v>250</v>
      </c>
      <c r="L12" s="104">
        <v>4</v>
      </c>
      <c r="M12" s="93">
        <v>76</v>
      </c>
      <c r="N12" s="104">
        <v>0</v>
      </c>
      <c r="O12" s="104">
        <f t="shared" si="0"/>
        <v>80</v>
      </c>
      <c r="P12" s="90" t="s">
        <v>259</v>
      </c>
      <c r="Q12" s="90">
        <v>8</v>
      </c>
      <c r="R12" s="90" t="s">
        <v>254</v>
      </c>
      <c r="S12" s="90" t="s">
        <v>252</v>
      </c>
      <c r="T12" s="90" t="s">
        <v>354</v>
      </c>
      <c r="U12" s="109">
        <v>2</v>
      </c>
      <c r="V12" s="95">
        <v>3</v>
      </c>
      <c r="W12" s="95">
        <f t="shared" si="1"/>
        <v>6</v>
      </c>
      <c r="X12" s="96" t="str">
        <f t="shared" si="2"/>
        <v>M</v>
      </c>
      <c r="Y12" s="90" t="str">
        <f t="shared" si="3"/>
        <v>Situación deficiente con exposición esporádica, o bien situación mejorable con exposición continuada o frecuente. Es posible que suceda el daño alguna vez.</v>
      </c>
      <c r="Z12" s="95">
        <v>25</v>
      </c>
      <c r="AA12" s="95">
        <f t="shared" si="4"/>
        <v>150</v>
      </c>
      <c r="AB12" s="98" t="str">
        <f t="shared" si="5"/>
        <v>II</v>
      </c>
      <c r="AC12" s="90" t="str">
        <f t="shared" si="6"/>
        <v>Corregir y adoptar medidas de control de inmediato. Sin embargo suspenda actividades si el nivel de riesgo está por encima o igual de 360.</v>
      </c>
      <c r="AD12" s="90" t="str">
        <f t="shared" si="7"/>
        <v>No aceptable o aceptable con control específico</v>
      </c>
      <c r="AE12" s="262" t="s">
        <v>565</v>
      </c>
      <c r="AF12" s="90" t="s">
        <v>34</v>
      </c>
      <c r="AG12" s="90" t="s">
        <v>34</v>
      </c>
      <c r="AH12" s="90" t="s">
        <v>34</v>
      </c>
      <c r="AI12" s="90" t="s">
        <v>260</v>
      </c>
      <c r="AJ12" s="90" t="s">
        <v>34</v>
      </c>
      <c r="AK12" s="90" t="s">
        <v>35</v>
      </c>
    </row>
    <row r="13" spans="1:37" s="1" customFormat="1" ht="112.5" customHeight="1" x14ac:dyDescent="0.35">
      <c r="A13" s="28"/>
      <c r="B13" s="269"/>
      <c r="C13" s="269"/>
      <c r="D13" s="269"/>
      <c r="E13" s="294"/>
      <c r="F13" s="294"/>
      <c r="G13" s="24" t="s">
        <v>42</v>
      </c>
      <c r="H13" s="263"/>
      <c r="I13" s="90" t="s">
        <v>550</v>
      </c>
      <c r="J13" s="90" t="s">
        <v>519</v>
      </c>
      <c r="K13" s="90" t="s">
        <v>520</v>
      </c>
      <c r="L13" s="104">
        <v>4</v>
      </c>
      <c r="M13" s="93">
        <v>76</v>
      </c>
      <c r="N13" s="104">
        <v>0</v>
      </c>
      <c r="O13" s="104">
        <f t="shared" ref="O13" si="8">SUM(L13:N13)</f>
        <v>80</v>
      </c>
      <c r="P13" s="90" t="s">
        <v>521</v>
      </c>
      <c r="Q13" s="94">
        <v>8</v>
      </c>
      <c r="R13" s="90" t="s">
        <v>549</v>
      </c>
      <c r="S13" s="90" t="s">
        <v>551</v>
      </c>
      <c r="T13" s="90" t="s">
        <v>525</v>
      </c>
      <c r="U13" s="95">
        <v>2</v>
      </c>
      <c r="V13" s="95">
        <v>3</v>
      </c>
      <c r="W13" s="95">
        <f t="shared" si="1"/>
        <v>6</v>
      </c>
      <c r="X13" s="96" t="str">
        <f t="shared" si="2"/>
        <v>M</v>
      </c>
      <c r="Y13" s="97"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552</v>
      </c>
      <c r="AJ13" s="90" t="s">
        <v>34</v>
      </c>
      <c r="AK13" s="100" t="s">
        <v>511</v>
      </c>
    </row>
    <row r="14" spans="1:37" s="1" customFormat="1" ht="112.5" customHeight="1" x14ac:dyDescent="0.35">
      <c r="A14" s="28"/>
      <c r="B14" s="269"/>
      <c r="C14" s="269"/>
      <c r="D14" s="269"/>
      <c r="E14" s="294"/>
      <c r="F14" s="294"/>
      <c r="G14" s="24" t="s">
        <v>42</v>
      </c>
      <c r="H14" s="263"/>
      <c r="I14" s="90" t="s">
        <v>505</v>
      </c>
      <c r="J14" s="90" t="s">
        <v>506</v>
      </c>
      <c r="K14" s="90" t="s">
        <v>507</v>
      </c>
      <c r="L14" s="104">
        <v>4</v>
      </c>
      <c r="M14" s="93">
        <v>76</v>
      </c>
      <c r="N14" s="104">
        <v>0</v>
      </c>
      <c r="O14" s="104">
        <f t="shared" ref="O14" si="9">SUM(L14:N14)</f>
        <v>80</v>
      </c>
      <c r="P14" s="90" t="s">
        <v>508</v>
      </c>
      <c r="Q14" s="94">
        <v>8</v>
      </c>
      <c r="R14" s="90" t="s">
        <v>254</v>
      </c>
      <c r="S14" s="90" t="s">
        <v>509</v>
      </c>
      <c r="T14" s="90" t="s">
        <v>510</v>
      </c>
      <c r="U14" s="95">
        <v>2</v>
      </c>
      <c r="V14" s="95">
        <v>1</v>
      </c>
      <c r="W14" s="95">
        <f t="shared" ref="W14:W15" si="10">V14*U14</f>
        <v>2</v>
      </c>
      <c r="X14" s="96" t="str">
        <f t="shared" ref="X14:X15" si="11">+IF(AND(U14*V14&gt;=24,U14*V14&lt;=40),"MA",IF(AND(U14*V14&gt;=10,U14*V14&lt;=20),"A",IF(AND(U14*V14&gt;=6,U14*V14&lt;=8),"M",IF(AND(U14*V14&gt;=0,U14*V14&lt;=4),"B",""))))</f>
        <v>B</v>
      </c>
      <c r="Y14" s="90" t="str">
        <f t="shared" ref="Y14:Y15" si="12">+IF(X14="MA","Situación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95">
        <v>10</v>
      </c>
      <c r="AA14" s="95">
        <f t="shared" ref="AA14:AA15" si="13">W14*Z14</f>
        <v>20</v>
      </c>
      <c r="AB14" s="98" t="str">
        <f t="shared" ref="AB14:AB15" si="14">+IF(AND(U14*V14*Z14&gt;=600,U14*V14*Z14&lt;=4000),"I",IF(AND(U14*V14*Z14&gt;=150,U14*V14*Z14&lt;=500),"II",IF(AND(U14*V14*Z14&gt;=40,U14*V14*Z14&lt;=120),"III",IF(AND(U14*V14*Z14&gt;=0,U14*V14*Z14&lt;=20),"IV",""))))</f>
        <v>IV</v>
      </c>
      <c r="AC14" s="90" t="str">
        <f t="shared" ref="AC14:AC15" si="15">+IF(AB14="I","Situación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4" s="90" t="str">
        <f t="shared" ref="AD14:AD15" si="16">+IF(AB14="I","No aceptable",IF(AB14="II","No aceptable o aceptable con control específico",IF(AB14="III","Aceptable",IF(AB14="IV","Aceptable",""))))</f>
        <v>Aceptable</v>
      </c>
      <c r="AE14" s="263"/>
      <c r="AF14" s="90" t="s">
        <v>34</v>
      </c>
      <c r="AG14" s="90" t="s">
        <v>34</v>
      </c>
      <c r="AH14" s="90" t="s">
        <v>34</v>
      </c>
      <c r="AI14" s="90" t="s">
        <v>257</v>
      </c>
      <c r="AJ14" s="90" t="s">
        <v>34</v>
      </c>
      <c r="AK14" s="94" t="s">
        <v>511</v>
      </c>
    </row>
    <row r="15" spans="1:37" s="1" customFormat="1" ht="112.5" customHeight="1" x14ac:dyDescent="0.35">
      <c r="A15" s="28"/>
      <c r="B15" s="269"/>
      <c r="C15" s="269"/>
      <c r="D15" s="269"/>
      <c r="E15" s="294"/>
      <c r="F15" s="294"/>
      <c r="G15" s="24" t="s">
        <v>42</v>
      </c>
      <c r="H15" s="264"/>
      <c r="I15" s="94" t="s">
        <v>61</v>
      </c>
      <c r="J15" s="90" t="s">
        <v>262</v>
      </c>
      <c r="K15" s="90" t="s">
        <v>250</v>
      </c>
      <c r="L15" s="104">
        <v>4</v>
      </c>
      <c r="M15" s="93">
        <v>76</v>
      </c>
      <c r="N15" s="104">
        <v>0</v>
      </c>
      <c r="O15" s="104">
        <f t="shared" si="0"/>
        <v>80</v>
      </c>
      <c r="P15" s="90" t="s">
        <v>259</v>
      </c>
      <c r="Q15" s="94">
        <v>8</v>
      </c>
      <c r="R15" s="90" t="s">
        <v>549</v>
      </c>
      <c r="S15" s="90" t="s">
        <v>252</v>
      </c>
      <c r="T15" s="90" t="s">
        <v>354</v>
      </c>
      <c r="U15" s="95">
        <v>2</v>
      </c>
      <c r="V15" s="95">
        <v>3</v>
      </c>
      <c r="W15" s="95">
        <f t="shared" si="10"/>
        <v>6</v>
      </c>
      <c r="X15" s="96" t="str">
        <f t="shared" si="11"/>
        <v>M</v>
      </c>
      <c r="Y15" s="97" t="str">
        <f t="shared" si="12"/>
        <v>Situación deficiente con exposición esporádica, o bien situación mejorable con exposición continuada o frecuente. Es posible que suceda el daño alguna vez.</v>
      </c>
      <c r="Z15" s="95">
        <v>10</v>
      </c>
      <c r="AA15" s="95">
        <f t="shared" si="13"/>
        <v>60</v>
      </c>
      <c r="AB15" s="98" t="str">
        <f t="shared" si="14"/>
        <v>III</v>
      </c>
      <c r="AC15" s="97" t="str">
        <f t="shared" si="15"/>
        <v>Mejorar si es posible. Sería conveniente justificar la intervención y su rentabilidad.</v>
      </c>
      <c r="AD15" s="90" t="str">
        <f t="shared" si="16"/>
        <v>Aceptable</v>
      </c>
      <c r="AE15" s="264"/>
      <c r="AF15" s="90" t="s">
        <v>34</v>
      </c>
      <c r="AG15" s="90" t="s">
        <v>34</v>
      </c>
      <c r="AH15" s="90" t="s">
        <v>34</v>
      </c>
      <c r="AI15" s="90" t="s">
        <v>552</v>
      </c>
      <c r="AJ15" s="90" t="s">
        <v>34</v>
      </c>
      <c r="AK15" s="100" t="s">
        <v>554</v>
      </c>
    </row>
    <row r="16" spans="1:37" s="1" customFormat="1" ht="112.5" customHeight="1" x14ac:dyDescent="0.35">
      <c r="A16" s="28"/>
      <c r="B16" s="269"/>
      <c r="C16" s="269"/>
      <c r="D16" s="269"/>
      <c r="E16" s="294"/>
      <c r="F16" s="294"/>
      <c r="G16" s="24" t="s">
        <v>42</v>
      </c>
      <c r="H16" s="260" t="s">
        <v>49</v>
      </c>
      <c r="I16" s="101" t="s">
        <v>233</v>
      </c>
      <c r="J16" s="101" t="s">
        <v>234</v>
      </c>
      <c r="K16" s="101" t="s">
        <v>237</v>
      </c>
      <c r="L16" s="106">
        <v>4</v>
      </c>
      <c r="M16" s="94">
        <v>76</v>
      </c>
      <c r="N16" s="106">
        <v>0</v>
      </c>
      <c r="O16" s="106">
        <f t="shared" si="0"/>
        <v>80</v>
      </c>
      <c r="P16" s="107" t="s">
        <v>240</v>
      </c>
      <c r="Q16" s="94">
        <v>8</v>
      </c>
      <c r="R16" s="107" t="s">
        <v>242</v>
      </c>
      <c r="S16" s="107" t="s">
        <v>243</v>
      </c>
      <c r="T16" s="107" t="s">
        <v>244</v>
      </c>
      <c r="U16" s="94">
        <v>2</v>
      </c>
      <c r="V16" s="94">
        <v>4</v>
      </c>
      <c r="W16" s="94">
        <f t="shared" si="1"/>
        <v>8</v>
      </c>
      <c r="X16" s="94" t="str">
        <f t="shared" si="2"/>
        <v>M</v>
      </c>
      <c r="Y16" s="90" t="str">
        <f t="shared" si="3"/>
        <v>Situación deficiente con exposición esporádica, o bien situación mejorable con exposición continuada o frecuente. Es posible que suceda el daño alguna vez.</v>
      </c>
      <c r="Z16" s="95">
        <v>10</v>
      </c>
      <c r="AA16" s="95">
        <f t="shared" si="4"/>
        <v>80</v>
      </c>
      <c r="AB16" s="98" t="str">
        <f t="shared" si="5"/>
        <v>III</v>
      </c>
      <c r="AC16" s="90" t="str">
        <f t="shared" si="6"/>
        <v>Mejorar si es posible. Sería conveniente justificar la intervención y su rentabilidad.</v>
      </c>
      <c r="AD16" s="90" t="str">
        <f t="shared" si="7"/>
        <v>Aceptable</v>
      </c>
      <c r="AE16" s="262" t="s">
        <v>566</v>
      </c>
      <c r="AF16" s="90" t="s">
        <v>34</v>
      </c>
      <c r="AG16" s="90" t="s">
        <v>34</v>
      </c>
      <c r="AH16" s="101" t="s">
        <v>248</v>
      </c>
      <c r="AI16" s="101" t="s">
        <v>249</v>
      </c>
      <c r="AJ16" s="94" t="s">
        <v>34</v>
      </c>
      <c r="AK16" s="94" t="s">
        <v>35</v>
      </c>
    </row>
    <row r="17" spans="1:38" s="1" customFormat="1" ht="112.5" customHeight="1" x14ac:dyDescent="0.35">
      <c r="A17" s="28"/>
      <c r="B17" s="269"/>
      <c r="C17" s="269"/>
      <c r="D17" s="269"/>
      <c r="E17" s="294"/>
      <c r="F17" s="294"/>
      <c r="G17" s="24" t="s">
        <v>42</v>
      </c>
      <c r="H17" s="260"/>
      <c r="I17" s="101" t="s">
        <v>236</v>
      </c>
      <c r="J17" s="101" t="s">
        <v>235</v>
      </c>
      <c r="K17" s="101" t="s">
        <v>238</v>
      </c>
      <c r="L17" s="106">
        <v>4</v>
      </c>
      <c r="M17" s="94">
        <v>76</v>
      </c>
      <c r="N17" s="106">
        <v>0</v>
      </c>
      <c r="O17" s="106">
        <f t="shared" si="0"/>
        <v>80</v>
      </c>
      <c r="P17" s="107" t="s">
        <v>241</v>
      </c>
      <c r="Q17" s="94">
        <v>8</v>
      </c>
      <c r="R17" s="107" t="s">
        <v>245</v>
      </c>
      <c r="S17" s="107" t="s">
        <v>246</v>
      </c>
      <c r="T17" s="107" t="s">
        <v>247</v>
      </c>
      <c r="U17" s="94">
        <v>2</v>
      </c>
      <c r="V17" s="94">
        <v>4</v>
      </c>
      <c r="W17" s="94">
        <f t="shared" si="1"/>
        <v>8</v>
      </c>
      <c r="X17" s="94" t="str">
        <f t="shared" si="2"/>
        <v>M</v>
      </c>
      <c r="Y17" s="90" t="str">
        <f t="shared" si="3"/>
        <v>Situación deficiente con exposición esporádica, o bien situación mejorable con exposición continuada o frecuente. Es posible que suceda el daño alguna vez.</v>
      </c>
      <c r="Z17" s="95">
        <v>10</v>
      </c>
      <c r="AA17" s="95">
        <f t="shared" si="4"/>
        <v>80</v>
      </c>
      <c r="AB17" s="98" t="str">
        <f t="shared" si="5"/>
        <v>III</v>
      </c>
      <c r="AC17" s="90" t="str">
        <f t="shared" si="6"/>
        <v>Mejorar si es posible. Sería conveniente justificar la intervención y su rentabilidad.</v>
      </c>
      <c r="AD17" s="90" t="str">
        <f t="shared" si="7"/>
        <v>Aceptable</v>
      </c>
      <c r="AE17" s="264"/>
      <c r="AF17" s="90" t="s">
        <v>34</v>
      </c>
      <c r="AG17" s="90" t="s">
        <v>34</v>
      </c>
      <c r="AH17" s="101" t="s">
        <v>248</v>
      </c>
      <c r="AI17" s="101" t="s">
        <v>249</v>
      </c>
      <c r="AJ17" s="94" t="s">
        <v>34</v>
      </c>
      <c r="AK17" s="94" t="s">
        <v>35</v>
      </c>
    </row>
    <row r="18" spans="1:38" s="1" customFormat="1" ht="112.5" customHeight="1" x14ac:dyDescent="0.35">
      <c r="A18" s="28"/>
      <c r="B18" s="269"/>
      <c r="C18" s="269"/>
      <c r="D18" s="269"/>
      <c r="E18" s="294"/>
      <c r="F18" s="294"/>
      <c r="G18" s="24" t="s">
        <v>33</v>
      </c>
      <c r="H18" s="243" t="s">
        <v>45</v>
      </c>
      <c r="I18" s="101" t="s">
        <v>88</v>
      </c>
      <c r="J18" s="101" t="s">
        <v>337</v>
      </c>
      <c r="K18" s="101" t="s">
        <v>315</v>
      </c>
      <c r="L18" s="92">
        <v>4</v>
      </c>
      <c r="M18" s="93">
        <v>76</v>
      </c>
      <c r="N18" s="92">
        <v>0</v>
      </c>
      <c r="O18" s="92">
        <f t="shared" si="0"/>
        <v>80</v>
      </c>
      <c r="P18" s="101" t="s">
        <v>336</v>
      </c>
      <c r="Q18" s="94">
        <v>4</v>
      </c>
      <c r="R18" s="101" t="s">
        <v>168</v>
      </c>
      <c r="S18" s="90" t="s">
        <v>350</v>
      </c>
      <c r="T18" s="90" t="s">
        <v>356</v>
      </c>
      <c r="U18" s="109">
        <v>6</v>
      </c>
      <c r="V18" s="95">
        <v>2</v>
      </c>
      <c r="W18" s="95">
        <f t="shared" si="1"/>
        <v>12</v>
      </c>
      <c r="X18" s="96" t="str">
        <f t="shared" si="2"/>
        <v>A</v>
      </c>
      <c r="Y18" s="90" t="str">
        <f t="shared" si="3"/>
        <v>Situación deficiente con exposición frecuente u ocasional, o bien situación muy deficiente con exposición ocasional o esporádica. La materialización de Riesgo es posible que suceda varias veces en la vida laboral</v>
      </c>
      <c r="Z18" s="95">
        <v>10</v>
      </c>
      <c r="AA18" s="95">
        <f t="shared" si="4"/>
        <v>120</v>
      </c>
      <c r="AB18" s="98" t="str">
        <f t="shared" si="5"/>
        <v>III</v>
      </c>
      <c r="AC18" s="90" t="str">
        <f t="shared" si="6"/>
        <v>Mejorar si es posible. Sería conveniente justificar la intervención y su rentabilidad.</v>
      </c>
      <c r="AD18" s="90" t="str">
        <f t="shared" si="7"/>
        <v>Aceptable</v>
      </c>
      <c r="AE18" s="90" t="s">
        <v>65</v>
      </c>
      <c r="AF18" s="94" t="s">
        <v>34</v>
      </c>
      <c r="AG18" s="94" t="s">
        <v>34</v>
      </c>
      <c r="AH18" s="101" t="s">
        <v>158</v>
      </c>
      <c r="AI18" s="101" t="s">
        <v>357</v>
      </c>
      <c r="AJ18" s="94" t="s">
        <v>34</v>
      </c>
      <c r="AK18" s="94" t="s">
        <v>35</v>
      </c>
    </row>
    <row r="19" spans="1:38" s="1" customFormat="1" ht="112.5" customHeight="1" x14ac:dyDescent="0.35">
      <c r="A19" s="28"/>
      <c r="B19" s="269"/>
      <c r="C19" s="269"/>
      <c r="D19" s="269"/>
      <c r="E19" s="294"/>
      <c r="F19" s="294"/>
      <c r="G19" s="24" t="s">
        <v>33</v>
      </c>
      <c r="H19" s="244"/>
      <c r="I19" s="101" t="s">
        <v>63</v>
      </c>
      <c r="J19" s="101" t="s">
        <v>329</v>
      </c>
      <c r="K19" s="101" t="s">
        <v>315</v>
      </c>
      <c r="L19" s="92">
        <v>4</v>
      </c>
      <c r="M19" s="93">
        <v>76</v>
      </c>
      <c r="N19" s="92">
        <v>0</v>
      </c>
      <c r="O19" s="92">
        <f t="shared" si="0"/>
        <v>80</v>
      </c>
      <c r="P19" s="101" t="s">
        <v>330</v>
      </c>
      <c r="Q19" s="94">
        <v>1</v>
      </c>
      <c r="R19" s="101" t="s">
        <v>332</v>
      </c>
      <c r="S19" s="101" t="s">
        <v>532</v>
      </c>
      <c r="T19" s="90" t="s">
        <v>355</v>
      </c>
      <c r="U19" s="95">
        <v>6</v>
      </c>
      <c r="V19" s="95">
        <v>2</v>
      </c>
      <c r="W19" s="95">
        <f t="shared" si="1"/>
        <v>12</v>
      </c>
      <c r="X19" s="96" t="str">
        <f t="shared" si="2"/>
        <v>A</v>
      </c>
      <c r="Y19" s="90" t="str">
        <f t="shared" si="3"/>
        <v>Situación deficiente con exposición frecuente u ocasional, o bien situación muy deficiente con exposición ocasional o esporádica. La materialización de Riesgo es posible que suceda varias veces en la vida laboral</v>
      </c>
      <c r="Z19" s="95">
        <v>10</v>
      </c>
      <c r="AA19" s="95">
        <f t="shared" si="4"/>
        <v>120</v>
      </c>
      <c r="AB19" s="98" t="str">
        <f t="shared" si="5"/>
        <v>III</v>
      </c>
      <c r="AC19" s="90" t="str">
        <f t="shared" si="6"/>
        <v>Mejorar si es posible. Sería conveniente justificar la intervención y su rentabilidad.</v>
      </c>
      <c r="AD19" s="90" t="str">
        <f t="shared" si="7"/>
        <v>Aceptable</v>
      </c>
      <c r="AE19" s="90" t="s">
        <v>115</v>
      </c>
      <c r="AF19" s="90" t="s">
        <v>34</v>
      </c>
      <c r="AG19" s="90" t="s">
        <v>168</v>
      </c>
      <c r="AH19" s="101" t="s">
        <v>333</v>
      </c>
      <c r="AI19" s="101" t="s">
        <v>334</v>
      </c>
      <c r="AJ19" s="94" t="s">
        <v>34</v>
      </c>
      <c r="AK19" s="94" t="s">
        <v>35</v>
      </c>
    </row>
    <row r="20" spans="1:38" s="1" customFormat="1" ht="112.5" customHeight="1" x14ac:dyDescent="0.35">
      <c r="A20" s="28"/>
      <c r="B20" s="269"/>
      <c r="C20" s="269"/>
      <c r="D20" s="269"/>
      <c r="E20" s="294"/>
      <c r="F20" s="294"/>
      <c r="G20" s="24" t="s">
        <v>33</v>
      </c>
      <c r="H20" s="244"/>
      <c r="I20" s="101" t="s">
        <v>63</v>
      </c>
      <c r="J20" s="101" t="s">
        <v>331</v>
      </c>
      <c r="K20" s="101" t="s">
        <v>64</v>
      </c>
      <c r="L20" s="92">
        <v>4</v>
      </c>
      <c r="M20" s="93">
        <v>76</v>
      </c>
      <c r="N20" s="92">
        <v>0</v>
      </c>
      <c r="O20" s="92">
        <f t="shared" si="0"/>
        <v>80</v>
      </c>
      <c r="P20" s="101" t="s">
        <v>325</v>
      </c>
      <c r="Q20" s="94">
        <v>8</v>
      </c>
      <c r="R20" s="90" t="s">
        <v>168</v>
      </c>
      <c r="S20" s="101" t="s">
        <v>326</v>
      </c>
      <c r="T20" s="90" t="s">
        <v>359</v>
      </c>
      <c r="U20" s="109">
        <v>0</v>
      </c>
      <c r="V20" s="95">
        <v>1</v>
      </c>
      <c r="W20" s="95">
        <f t="shared" si="1"/>
        <v>0</v>
      </c>
      <c r="X20" s="96" t="str">
        <f t="shared" si="2"/>
        <v>B</v>
      </c>
      <c r="Y20" s="90" t="str">
        <f t="shared" si="3"/>
        <v>Situación mejorable con exposición ocasional o esporádica, o situación sin anomalía destacable con cualquier nivel de exposición. No es esperable que se materialice el riesgo, aunque puede ser concebible.</v>
      </c>
      <c r="Z20" s="95">
        <v>10</v>
      </c>
      <c r="AA20" s="95">
        <f t="shared" si="4"/>
        <v>0</v>
      </c>
      <c r="AB20" s="98" t="str">
        <f t="shared" si="5"/>
        <v>IV</v>
      </c>
      <c r="AC20" s="90" t="str">
        <f t="shared" si="6"/>
        <v>Mantener las medidas de control existentes, pero se deberían considerar soluciones o mejoras y se deben hacer comprobaciones periódicas para asegurar que el riesgo aún es tolerable.</v>
      </c>
      <c r="AD20" s="90" t="str">
        <f t="shared" si="7"/>
        <v>Aceptable</v>
      </c>
      <c r="AE20" s="90" t="s">
        <v>65</v>
      </c>
      <c r="AF20" s="94" t="s">
        <v>34</v>
      </c>
      <c r="AG20" s="94" t="s">
        <v>34</v>
      </c>
      <c r="AH20" s="101" t="s">
        <v>327</v>
      </c>
      <c r="AI20" s="101" t="s">
        <v>328</v>
      </c>
      <c r="AJ20" s="94" t="s">
        <v>34</v>
      </c>
      <c r="AK20" s="94" t="s">
        <v>35</v>
      </c>
    </row>
    <row r="21" spans="1:38" s="1" customFormat="1" ht="112.5" customHeight="1" x14ac:dyDescent="0.35">
      <c r="A21" s="28"/>
      <c r="B21" s="269"/>
      <c r="C21" s="269"/>
      <c r="D21" s="269"/>
      <c r="E21" s="294"/>
      <c r="F21" s="294"/>
      <c r="G21" s="24" t="s">
        <v>90</v>
      </c>
      <c r="H21" s="244"/>
      <c r="I21" s="101" t="s">
        <v>558</v>
      </c>
      <c r="J21" s="101" t="s">
        <v>324</v>
      </c>
      <c r="K21" s="101" t="s">
        <v>315</v>
      </c>
      <c r="L21" s="92">
        <v>4</v>
      </c>
      <c r="M21" s="93">
        <v>76</v>
      </c>
      <c r="N21" s="92">
        <v>0</v>
      </c>
      <c r="O21" s="92">
        <f t="shared" ref="O21" si="17">SUM(L21:N21)</f>
        <v>80</v>
      </c>
      <c r="P21" s="101" t="s">
        <v>330</v>
      </c>
      <c r="Q21" s="94">
        <v>1</v>
      </c>
      <c r="R21" s="101" t="s">
        <v>168</v>
      </c>
      <c r="S21" s="90" t="s">
        <v>351</v>
      </c>
      <c r="T21" s="101" t="s">
        <v>360</v>
      </c>
      <c r="U21" s="95">
        <v>2</v>
      </c>
      <c r="V21" s="95">
        <v>2</v>
      </c>
      <c r="W21" s="95">
        <f t="shared" si="1"/>
        <v>4</v>
      </c>
      <c r="X21" s="96" t="str">
        <f t="shared" si="2"/>
        <v>B</v>
      </c>
      <c r="Y21" s="97" t="str">
        <f t="shared" si="3"/>
        <v>Situación mejorable con exposición ocasional o esporádica, o situación sin anomalía destacable con cualquier nivel de exposición. No es esperable que se materialice el riesgo, aunque puede ser concebible.</v>
      </c>
      <c r="Z21" s="95">
        <v>25</v>
      </c>
      <c r="AA21" s="95">
        <f t="shared" si="4"/>
        <v>100</v>
      </c>
      <c r="AB21" s="98" t="str">
        <f t="shared" si="5"/>
        <v>III</v>
      </c>
      <c r="AC21" s="97" t="str">
        <f t="shared" si="6"/>
        <v>Mejorar si es posible. Sería conveniente justificar la intervención y su rentabilidad.</v>
      </c>
      <c r="AD21" s="90" t="str">
        <f t="shared" si="7"/>
        <v>Aceptable</v>
      </c>
      <c r="AE21" s="97" t="s">
        <v>548</v>
      </c>
      <c r="AF21" s="90" t="s">
        <v>34</v>
      </c>
      <c r="AG21" s="90" t="s">
        <v>34</v>
      </c>
      <c r="AH21" s="101" t="s">
        <v>67</v>
      </c>
      <c r="AI21" s="101" t="s">
        <v>557</v>
      </c>
      <c r="AJ21" s="90" t="s">
        <v>34</v>
      </c>
      <c r="AK21" s="100" t="s">
        <v>559</v>
      </c>
    </row>
    <row r="22" spans="1:38" s="1" customFormat="1" ht="112.5" customHeight="1" x14ac:dyDescent="0.35">
      <c r="A22" s="28"/>
      <c r="B22" s="269"/>
      <c r="C22" s="269"/>
      <c r="D22" s="269"/>
      <c r="E22" s="294"/>
      <c r="F22" s="294"/>
      <c r="G22" s="24" t="s">
        <v>33</v>
      </c>
      <c r="H22" s="245"/>
      <c r="I22" s="101" t="s">
        <v>207</v>
      </c>
      <c r="J22" s="101" t="s">
        <v>322</v>
      </c>
      <c r="K22" s="101" t="s">
        <v>320</v>
      </c>
      <c r="L22" s="92">
        <v>4</v>
      </c>
      <c r="M22" s="93">
        <v>76</v>
      </c>
      <c r="N22" s="92">
        <v>0</v>
      </c>
      <c r="O22" s="92">
        <f t="shared" si="0"/>
        <v>80</v>
      </c>
      <c r="P22" s="101" t="s">
        <v>321</v>
      </c>
      <c r="Q22" s="94">
        <v>2</v>
      </c>
      <c r="R22" s="90" t="s">
        <v>168</v>
      </c>
      <c r="S22" s="101" t="s">
        <v>362</v>
      </c>
      <c r="T22" s="90" t="s">
        <v>364</v>
      </c>
      <c r="U22" s="109">
        <v>2</v>
      </c>
      <c r="V22" s="95">
        <v>1</v>
      </c>
      <c r="W22" s="95">
        <f t="shared" si="1"/>
        <v>2</v>
      </c>
      <c r="X22" s="96" t="str">
        <f t="shared" si="2"/>
        <v>B</v>
      </c>
      <c r="Y22" s="90" t="str">
        <f t="shared" si="3"/>
        <v>Situación mejorable con exposición ocasional o esporádica, o situación sin anomalía destacable con cualquier nivel de exposición. No es esperable que se materialice el riesgo, aunque puede ser concebible.</v>
      </c>
      <c r="Z22" s="95">
        <v>25</v>
      </c>
      <c r="AA22" s="95">
        <f t="shared" si="4"/>
        <v>50</v>
      </c>
      <c r="AB22" s="98" t="str">
        <f t="shared" si="5"/>
        <v>III</v>
      </c>
      <c r="AC22" s="90" t="str">
        <f t="shared" si="6"/>
        <v>Mejorar si es posible. Sería conveniente justificar la intervención y su rentabilidad.</v>
      </c>
      <c r="AD22" s="90" t="str">
        <f t="shared" si="7"/>
        <v>Aceptable</v>
      </c>
      <c r="AE22" s="99" t="s">
        <v>601</v>
      </c>
      <c r="AF22" s="90" t="s">
        <v>34</v>
      </c>
      <c r="AG22" s="90" t="s">
        <v>34</v>
      </c>
      <c r="AH22" s="101" t="s">
        <v>323</v>
      </c>
      <c r="AI22" s="90" t="s">
        <v>171</v>
      </c>
      <c r="AJ22" s="90" t="s">
        <v>34</v>
      </c>
      <c r="AK22" s="94" t="s">
        <v>35</v>
      </c>
    </row>
    <row r="23" spans="1:38" ht="112.5" customHeight="1" thickBot="1" x14ac:dyDescent="0.3">
      <c r="A23" s="32"/>
      <c r="B23" s="282"/>
      <c r="C23" s="282"/>
      <c r="D23" s="282"/>
      <c r="E23" s="295"/>
      <c r="F23" s="295"/>
      <c r="G23" s="24" t="s">
        <v>33</v>
      </c>
      <c r="H23" s="101" t="s">
        <v>70</v>
      </c>
      <c r="I23" s="101" t="s">
        <v>313</v>
      </c>
      <c r="J23" s="101" t="s">
        <v>314</v>
      </c>
      <c r="K23" s="101" t="s">
        <v>315</v>
      </c>
      <c r="L23" s="92">
        <v>4</v>
      </c>
      <c r="M23" s="93">
        <v>76</v>
      </c>
      <c r="N23" s="112">
        <v>0</v>
      </c>
      <c r="O23" s="112">
        <f t="shared" si="0"/>
        <v>80</v>
      </c>
      <c r="P23" s="101" t="s">
        <v>316</v>
      </c>
      <c r="Q23" s="94">
        <v>8</v>
      </c>
      <c r="R23" s="101" t="s">
        <v>317</v>
      </c>
      <c r="S23" s="101" t="s">
        <v>318</v>
      </c>
      <c r="T23" s="90" t="s">
        <v>379</v>
      </c>
      <c r="U23" s="109">
        <v>2</v>
      </c>
      <c r="V23" s="95">
        <v>1</v>
      </c>
      <c r="W23" s="95">
        <f t="shared" si="1"/>
        <v>2</v>
      </c>
      <c r="X23" s="96" t="str">
        <f t="shared" si="2"/>
        <v>B</v>
      </c>
      <c r="Y23" s="90" t="str">
        <f t="shared" si="3"/>
        <v>Situación mejorable con exposición ocasional o esporádica, o situación sin anomalía destacable con cualquier nivel de exposición. No es esperable que se materialice el riesgo, aunque puede ser concebible.</v>
      </c>
      <c r="Z23" s="95">
        <v>10</v>
      </c>
      <c r="AA23" s="95">
        <f t="shared" si="4"/>
        <v>20</v>
      </c>
      <c r="AB23" s="98" t="str">
        <f t="shared" si="5"/>
        <v>IV</v>
      </c>
      <c r="AC23" s="90" t="str">
        <f t="shared" si="6"/>
        <v>Mantener las medidas de control existentes, pero se deberían considerar soluciones o mejoras y se deben hacer comprobaciones periódicas para asegurar que el riesgo aún es tolerable.</v>
      </c>
      <c r="AD23" s="90" t="str">
        <f t="shared" si="7"/>
        <v>Aceptable</v>
      </c>
      <c r="AE23" s="90" t="s">
        <v>514</v>
      </c>
      <c r="AF23" s="94" t="s">
        <v>34</v>
      </c>
      <c r="AG23" s="94" t="s">
        <v>34</v>
      </c>
      <c r="AH23" s="101" t="s">
        <v>71</v>
      </c>
      <c r="AI23" s="101" t="s">
        <v>319</v>
      </c>
      <c r="AJ23" s="94" t="s">
        <v>34</v>
      </c>
      <c r="AK23" s="94" t="s">
        <v>515</v>
      </c>
      <c r="AL23" s="22"/>
    </row>
    <row r="24" spans="1:38" ht="112.5" customHeight="1" x14ac:dyDescent="0.25">
      <c r="A24" s="324"/>
      <c r="B24" s="312" t="s">
        <v>620</v>
      </c>
      <c r="C24" s="312" t="s">
        <v>622</v>
      </c>
      <c r="D24" s="326" t="s">
        <v>735</v>
      </c>
      <c r="E24" s="316" t="s">
        <v>734</v>
      </c>
      <c r="F24" s="316" t="s">
        <v>624</v>
      </c>
      <c r="G24" s="188" t="s">
        <v>42</v>
      </c>
      <c r="H24" s="302" t="s">
        <v>36</v>
      </c>
      <c r="I24" s="190" t="s">
        <v>46</v>
      </c>
      <c r="J24" s="191" t="s">
        <v>269</v>
      </c>
      <c r="K24" s="191" t="s">
        <v>270</v>
      </c>
      <c r="L24" s="192">
        <v>1</v>
      </c>
      <c r="M24" s="193">
        <v>0</v>
      </c>
      <c r="N24" s="192">
        <v>0</v>
      </c>
      <c r="O24" s="192">
        <f t="shared" ref="O24:O33" si="18">SUM(L24:N24)</f>
        <v>1</v>
      </c>
      <c r="P24" s="191" t="s">
        <v>271</v>
      </c>
      <c r="Q24" s="189">
        <v>8</v>
      </c>
      <c r="R24" s="191" t="s">
        <v>625</v>
      </c>
      <c r="S24" s="191" t="s">
        <v>273</v>
      </c>
      <c r="T24" s="191" t="s">
        <v>272</v>
      </c>
      <c r="U24" s="194">
        <v>2</v>
      </c>
      <c r="V24" s="194">
        <v>4</v>
      </c>
      <c r="W24" s="194">
        <f>V24*U24</f>
        <v>8</v>
      </c>
      <c r="X24" s="195" t="str">
        <f>+IF(AND(U24*V24&gt;=24,U24*V24&lt;=40),"MA",IF(AND(U24*V24&gt;=10,U24*V24&lt;=20),"A",IF(AND(U24*V24&gt;=6,U24*V24&lt;=8),"M",IF(AND(U24*V24&gt;=0,U24*V24&lt;=4),"B",""))))</f>
        <v>M</v>
      </c>
      <c r="Y24" s="196" t="str">
        <f>+IF(X24="MA","Situación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4" s="194">
        <v>10</v>
      </c>
      <c r="AA24" s="194">
        <f>W24*Z24</f>
        <v>80</v>
      </c>
      <c r="AB24" s="197" t="str">
        <f>+IF(AND(U24*V24*Z24&gt;=600,U24*V24*Z24&lt;=4000),"I",IF(AND(U24*V24*Z24&gt;=150,U24*V24*Z24&lt;=500),"II",IF(AND(U24*V24*Z24&gt;=40,U24*V24*Z24&lt;=120),"III",IF(AND(U24*V24*Z24&gt;=0,U24*V24*Z24&lt;=20),"IV",""))))</f>
        <v>III</v>
      </c>
      <c r="AC24" s="196" t="str">
        <f>+IF(AB24="I","Situación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4" s="190" t="str">
        <f>+IF(AB24="I","No aceptable",IF(AB24="II","No aceptable o aceptable con control específico",IF(AB24="III","Aceptable",IF(AB24="IV","Aceptable",""))))</f>
        <v>Aceptable</v>
      </c>
      <c r="AE24" s="190" t="s">
        <v>626</v>
      </c>
      <c r="AF24" s="189" t="s">
        <v>34</v>
      </c>
      <c r="AG24" s="189" t="s">
        <v>34</v>
      </c>
      <c r="AH24" s="189" t="s">
        <v>34</v>
      </c>
      <c r="AI24" s="190" t="s">
        <v>274</v>
      </c>
      <c r="AJ24" s="189" t="s">
        <v>34</v>
      </c>
      <c r="AK24" s="198" t="s">
        <v>627</v>
      </c>
    </row>
    <row r="25" spans="1:38" ht="52.5" customHeight="1" x14ac:dyDescent="0.25">
      <c r="A25" s="325"/>
      <c r="B25" s="312"/>
      <c r="C25" s="312"/>
      <c r="D25" s="314"/>
      <c r="E25" s="316"/>
      <c r="F25" s="316"/>
      <c r="G25" s="165" t="s">
        <v>42</v>
      </c>
      <c r="H25" s="303"/>
      <c r="I25" s="166" t="s">
        <v>107</v>
      </c>
      <c r="J25" s="167" t="s">
        <v>275</v>
      </c>
      <c r="K25" s="175" t="s">
        <v>276</v>
      </c>
      <c r="L25" s="199">
        <v>1</v>
      </c>
      <c r="M25" s="200">
        <v>0</v>
      </c>
      <c r="N25" s="199">
        <v>0</v>
      </c>
      <c r="O25" s="199">
        <f t="shared" si="18"/>
        <v>1</v>
      </c>
      <c r="P25" s="167" t="s">
        <v>271</v>
      </c>
      <c r="Q25" s="169">
        <v>8</v>
      </c>
      <c r="R25" s="175" t="s">
        <v>628</v>
      </c>
      <c r="S25" s="175" t="s">
        <v>273</v>
      </c>
      <c r="T25" s="175" t="s">
        <v>272</v>
      </c>
      <c r="U25" s="171">
        <v>2</v>
      </c>
      <c r="V25" s="171">
        <v>4</v>
      </c>
      <c r="W25" s="171">
        <f>V25*U25</f>
        <v>8</v>
      </c>
      <c r="X25" s="172" t="str">
        <f>+IF(AND(U25*V25&gt;=24,U25*V25&lt;=40),"MA",IF(AND(U25*V25&gt;=10,U25*V25&lt;=20),"A",IF(AND(U25*V25&gt;=6,U25*V25&lt;=8),"M",IF(AND(U25*V25&gt;=0,U25*V25&lt;=4),"B",""))))</f>
        <v>M</v>
      </c>
      <c r="Y25" s="183" t="str">
        <f>+IF(X25="MA","Situación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5" s="171">
        <v>10</v>
      </c>
      <c r="AA25" s="171">
        <f>W25*Z25</f>
        <v>80</v>
      </c>
      <c r="AB25" s="173" t="str">
        <f>+IF(AND(U25*V25*Z25&gt;=600,U25*V25*Z25&lt;=4000),"I",IF(AND(U25*V25*Z25&gt;=150,U25*V25*Z25&lt;=500),"II",IF(AND(U25*V25*Z25&gt;=40,U25*V25*Z25&lt;=120),"III",IF(AND(U25*V25*Z25&gt;=0,U25*V25*Z25&lt;=20),"IV",""))))</f>
        <v>III</v>
      </c>
      <c r="AC25" s="183" t="str">
        <f>+IF(AB25="I","Situación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5" s="166" t="str">
        <f>+IF(AB25="I","No aceptable",IF(AB25="II","No aceptable o aceptable con control específico",IF(AB25="III","Aceptable",IF(AB25="IV","Aceptable",""))))</f>
        <v>Aceptable</v>
      </c>
      <c r="AE25" s="166" t="s">
        <v>626</v>
      </c>
      <c r="AF25" s="169" t="s">
        <v>34</v>
      </c>
      <c r="AG25" s="169" t="s">
        <v>34</v>
      </c>
      <c r="AH25" s="169" t="s">
        <v>629</v>
      </c>
      <c r="AI25" s="166" t="s">
        <v>274</v>
      </c>
      <c r="AJ25" s="169" t="s">
        <v>34</v>
      </c>
      <c r="AK25" s="201" t="s">
        <v>627</v>
      </c>
    </row>
    <row r="26" spans="1:38" ht="52.5" customHeight="1" x14ac:dyDescent="0.25">
      <c r="A26" s="325"/>
      <c r="B26" s="312"/>
      <c r="C26" s="312"/>
      <c r="D26" s="314"/>
      <c r="E26" s="316"/>
      <c r="F26" s="316"/>
      <c r="G26" s="165" t="s">
        <v>42</v>
      </c>
      <c r="H26" s="304" t="s">
        <v>231</v>
      </c>
      <c r="I26" s="175" t="s">
        <v>233</v>
      </c>
      <c r="J26" s="175" t="s">
        <v>630</v>
      </c>
      <c r="K26" s="175" t="s">
        <v>237</v>
      </c>
      <c r="L26" s="199">
        <v>1</v>
      </c>
      <c r="M26" s="200">
        <v>0</v>
      </c>
      <c r="N26" s="199">
        <v>0</v>
      </c>
      <c r="O26" s="199">
        <f t="shared" si="18"/>
        <v>1</v>
      </c>
      <c r="P26" s="185" t="s">
        <v>240</v>
      </c>
      <c r="Q26" s="169">
        <v>8</v>
      </c>
      <c r="R26" s="185" t="s">
        <v>631</v>
      </c>
      <c r="S26" s="185" t="s">
        <v>632</v>
      </c>
      <c r="T26" s="185" t="s">
        <v>244</v>
      </c>
      <c r="U26" s="169">
        <v>6</v>
      </c>
      <c r="V26" s="169">
        <v>4</v>
      </c>
      <c r="W26" s="169">
        <f t="shared" ref="W26:W33" si="19">V26*U26</f>
        <v>24</v>
      </c>
      <c r="X26" s="169" t="str">
        <f t="shared" ref="X26:X33" si="20">+IF(AND(U26*V26&gt;=24,U26*V26&lt;=40),"MA",IF(AND(U26*V26&gt;=10,U26*V26&lt;=20),"A",IF(AND(U26*V26&gt;=6,U26*V26&lt;=8),"M",IF(AND(U26*V26&gt;=0,U26*V26&lt;=4),"B",""))))</f>
        <v>MA</v>
      </c>
      <c r="Y26" s="183" t="str">
        <f t="shared" ref="Y26:Y33" si="21">+IF(X26="MA","Situación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6" s="171">
        <v>10</v>
      </c>
      <c r="AA26" s="171">
        <f t="shared" ref="AA26:AA33" si="22">W26*Z26</f>
        <v>240</v>
      </c>
      <c r="AB26" s="173" t="str">
        <f t="shared" ref="AB26:AB33" si="23">+IF(AND(U26*V26*Z26&gt;=600,U26*V26*Z26&lt;=4000),"I",IF(AND(U26*V26*Z26&gt;=150,U26*V26*Z26&lt;=500),"II",IF(AND(U26*V26*Z26&gt;=40,U26*V26*Z26&lt;=120),"III",IF(AND(U26*V26*Z26&gt;=0,U26*V26*Z26&lt;=20),"IV",""))))</f>
        <v>II</v>
      </c>
      <c r="AC26" s="183" t="str">
        <f t="shared" ref="AC26:AC33" si="24">+IF(AB26="I","Situación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6" s="166" t="str">
        <f t="shared" ref="AD26:AD33" si="25">+IF(AB26="I","No aceptable",IF(AB26="II","No aceptable o aceptable con control específico",IF(AB26="III","Aceptable",IF(AB26="IV","Aceptable",""))))</f>
        <v>No aceptable o aceptable con control específico</v>
      </c>
      <c r="AE26" s="306" t="s">
        <v>633</v>
      </c>
      <c r="AF26" s="166" t="s">
        <v>34</v>
      </c>
      <c r="AG26" s="166" t="s">
        <v>34</v>
      </c>
      <c r="AH26" s="175" t="s">
        <v>634</v>
      </c>
      <c r="AI26" s="175" t="s">
        <v>249</v>
      </c>
      <c r="AJ26" s="169" t="s">
        <v>34</v>
      </c>
      <c r="AK26" s="201" t="s">
        <v>627</v>
      </c>
    </row>
    <row r="27" spans="1:38" ht="52.5" customHeight="1" x14ac:dyDescent="0.25">
      <c r="A27" s="325"/>
      <c r="B27" s="312"/>
      <c r="C27" s="312"/>
      <c r="D27" s="314"/>
      <c r="E27" s="316"/>
      <c r="F27" s="316"/>
      <c r="G27" s="165" t="s">
        <v>42</v>
      </c>
      <c r="H27" s="304"/>
      <c r="I27" s="175" t="s">
        <v>236</v>
      </c>
      <c r="J27" s="175" t="s">
        <v>635</v>
      </c>
      <c r="K27" s="175" t="s">
        <v>238</v>
      </c>
      <c r="L27" s="199">
        <v>1</v>
      </c>
      <c r="M27" s="200">
        <v>0</v>
      </c>
      <c r="N27" s="199">
        <v>0</v>
      </c>
      <c r="O27" s="199">
        <f t="shared" si="18"/>
        <v>1</v>
      </c>
      <c r="P27" s="185" t="s">
        <v>241</v>
      </c>
      <c r="Q27" s="169">
        <v>8</v>
      </c>
      <c r="R27" s="185" t="s">
        <v>631</v>
      </c>
      <c r="S27" s="185" t="s">
        <v>632</v>
      </c>
      <c r="T27" s="185" t="s">
        <v>247</v>
      </c>
      <c r="U27" s="169">
        <v>6</v>
      </c>
      <c r="V27" s="169">
        <v>4</v>
      </c>
      <c r="W27" s="169">
        <f t="shared" si="19"/>
        <v>24</v>
      </c>
      <c r="X27" s="169" t="str">
        <f t="shared" si="20"/>
        <v>MA</v>
      </c>
      <c r="Y27" s="183" t="str">
        <f t="shared" si="21"/>
        <v>Situación deficiente con exposición continua, o muy deficiente con exposición frecuente. Normalmente la materialización del riesgo ocurre con frecuencia.</v>
      </c>
      <c r="Z27" s="171">
        <v>10</v>
      </c>
      <c r="AA27" s="171">
        <f t="shared" si="22"/>
        <v>240</v>
      </c>
      <c r="AB27" s="173" t="str">
        <f t="shared" si="23"/>
        <v>II</v>
      </c>
      <c r="AC27" s="183" t="str">
        <f t="shared" si="24"/>
        <v>Corregir y adoptar medidas de control de inmediato. Sin embargo suspenda actividades si el nivel de riesgo está por encima o igual de 360.</v>
      </c>
      <c r="AD27" s="166" t="str">
        <f t="shared" si="25"/>
        <v>No aceptable o aceptable con control específico</v>
      </c>
      <c r="AE27" s="307"/>
      <c r="AF27" s="166" t="s">
        <v>34</v>
      </c>
      <c r="AG27" s="166" t="s">
        <v>34</v>
      </c>
      <c r="AH27" s="175" t="s">
        <v>634</v>
      </c>
      <c r="AI27" s="175" t="s">
        <v>249</v>
      </c>
      <c r="AJ27" s="169" t="s">
        <v>34</v>
      </c>
      <c r="AK27" s="201" t="s">
        <v>627</v>
      </c>
    </row>
    <row r="28" spans="1:38" ht="52.5" customHeight="1" x14ac:dyDescent="0.25">
      <c r="A28" s="325"/>
      <c r="B28" s="312"/>
      <c r="C28" s="312"/>
      <c r="D28" s="314"/>
      <c r="E28" s="316"/>
      <c r="F28" s="316"/>
      <c r="G28" s="165" t="s">
        <v>42</v>
      </c>
      <c r="H28" s="305"/>
      <c r="I28" s="175" t="s">
        <v>636</v>
      </c>
      <c r="J28" s="175" t="s">
        <v>637</v>
      </c>
      <c r="K28" s="202" t="s">
        <v>638</v>
      </c>
      <c r="L28" s="199">
        <v>1</v>
      </c>
      <c r="M28" s="200">
        <v>0</v>
      </c>
      <c r="N28" s="199">
        <v>0</v>
      </c>
      <c r="O28" s="199">
        <f t="shared" si="18"/>
        <v>1</v>
      </c>
      <c r="P28" s="203" t="s">
        <v>493</v>
      </c>
      <c r="Q28" s="169">
        <v>8</v>
      </c>
      <c r="R28" s="185" t="s">
        <v>168</v>
      </c>
      <c r="S28" s="185" t="s">
        <v>168</v>
      </c>
      <c r="T28" s="185" t="s">
        <v>639</v>
      </c>
      <c r="U28" s="169">
        <v>2</v>
      </c>
      <c r="V28" s="169">
        <v>3</v>
      </c>
      <c r="W28" s="169">
        <f t="shared" si="19"/>
        <v>6</v>
      </c>
      <c r="X28" s="169" t="str">
        <f t="shared" si="20"/>
        <v>M</v>
      </c>
      <c r="Y28" s="183" t="str">
        <f t="shared" si="21"/>
        <v>Situación deficiente con exposición esporádica, o bien situación mejorable con exposición continuada o frecuente. Es posible que suceda el daño alguna vez.</v>
      </c>
      <c r="Z28" s="171">
        <v>10</v>
      </c>
      <c r="AA28" s="171">
        <f t="shared" si="22"/>
        <v>60</v>
      </c>
      <c r="AB28" s="173" t="str">
        <f t="shared" si="23"/>
        <v>III</v>
      </c>
      <c r="AC28" s="183" t="str">
        <f t="shared" si="24"/>
        <v>Mejorar si es posible. Sería conveniente justificar la intervención y su rentabilidad.</v>
      </c>
      <c r="AD28" s="166" t="str">
        <f t="shared" si="25"/>
        <v>Aceptable</v>
      </c>
      <c r="AE28" s="177" t="s">
        <v>640</v>
      </c>
      <c r="AF28" s="166" t="s">
        <v>34</v>
      </c>
      <c r="AG28" s="166" t="s">
        <v>34</v>
      </c>
      <c r="AH28" s="166" t="s">
        <v>34</v>
      </c>
      <c r="AI28" s="175" t="s">
        <v>641</v>
      </c>
      <c r="AJ28" s="169" t="s">
        <v>34</v>
      </c>
      <c r="AK28" s="201" t="s">
        <v>627</v>
      </c>
    </row>
    <row r="29" spans="1:38" ht="52.5" customHeight="1" x14ac:dyDescent="0.25">
      <c r="A29" s="325"/>
      <c r="B29" s="312"/>
      <c r="C29" s="312"/>
      <c r="D29" s="314"/>
      <c r="E29" s="316"/>
      <c r="F29" s="316"/>
      <c r="G29" s="165" t="s">
        <v>42</v>
      </c>
      <c r="H29" s="185" t="s">
        <v>44</v>
      </c>
      <c r="I29" s="166" t="s">
        <v>516</v>
      </c>
      <c r="J29" s="175" t="s">
        <v>642</v>
      </c>
      <c r="K29" s="175" t="s">
        <v>643</v>
      </c>
      <c r="L29" s="199">
        <v>1</v>
      </c>
      <c r="M29" s="200">
        <v>0</v>
      </c>
      <c r="N29" s="199">
        <v>0</v>
      </c>
      <c r="O29" s="199">
        <f t="shared" si="18"/>
        <v>1</v>
      </c>
      <c r="P29" s="203" t="s">
        <v>644</v>
      </c>
      <c r="Q29" s="169">
        <v>8</v>
      </c>
      <c r="R29" s="185" t="s">
        <v>168</v>
      </c>
      <c r="S29" s="185" t="s">
        <v>645</v>
      </c>
      <c r="T29" s="185" t="s">
        <v>646</v>
      </c>
      <c r="U29" s="171">
        <v>6</v>
      </c>
      <c r="V29" s="171">
        <v>3</v>
      </c>
      <c r="W29" s="171">
        <f t="shared" si="19"/>
        <v>18</v>
      </c>
      <c r="X29" s="172" t="str">
        <f t="shared" si="20"/>
        <v>A</v>
      </c>
      <c r="Y29" s="183" t="str">
        <f t="shared" si="21"/>
        <v>Situación deficiente con exposición frecuente u ocasional, o bien situación muy deficiente con exposición ocasional o esporádica. La materialización de Riesgo es posible que suceda varias veces en la vida laboral</v>
      </c>
      <c r="Z29" s="171">
        <v>10</v>
      </c>
      <c r="AA29" s="171">
        <f t="shared" si="22"/>
        <v>180</v>
      </c>
      <c r="AB29" s="173" t="str">
        <f t="shared" si="23"/>
        <v>II</v>
      </c>
      <c r="AC29" s="183" t="str">
        <f t="shared" si="24"/>
        <v>Corregir y adoptar medidas de control de inmediato. Sin embargo suspenda actividades si el nivel de riesgo está por encima o igual de 360.</v>
      </c>
      <c r="AD29" s="166" t="str">
        <f t="shared" si="25"/>
        <v>No aceptable o aceptable con control específico</v>
      </c>
      <c r="AE29" s="177" t="s">
        <v>647</v>
      </c>
      <c r="AF29" s="166" t="s">
        <v>34</v>
      </c>
      <c r="AG29" s="166" t="s">
        <v>34</v>
      </c>
      <c r="AH29" s="166" t="s">
        <v>34</v>
      </c>
      <c r="AI29" s="166" t="s">
        <v>648</v>
      </c>
      <c r="AJ29" s="166" t="s">
        <v>34</v>
      </c>
      <c r="AK29" s="201" t="s">
        <v>627</v>
      </c>
    </row>
    <row r="30" spans="1:38" ht="52.5" customHeight="1" x14ac:dyDescent="0.25">
      <c r="A30" s="325"/>
      <c r="B30" s="312"/>
      <c r="C30" s="312"/>
      <c r="D30" s="314"/>
      <c r="E30" s="316"/>
      <c r="F30" s="316"/>
      <c r="G30" s="165" t="s">
        <v>42</v>
      </c>
      <c r="H30" s="308" t="s">
        <v>45</v>
      </c>
      <c r="I30" s="204" t="s">
        <v>63</v>
      </c>
      <c r="J30" s="175" t="s">
        <v>331</v>
      </c>
      <c r="K30" s="175" t="s">
        <v>64</v>
      </c>
      <c r="L30" s="199">
        <v>1</v>
      </c>
      <c r="M30" s="200">
        <v>0</v>
      </c>
      <c r="N30" s="199">
        <v>0</v>
      </c>
      <c r="O30" s="199">
        <f t="shared" si="18"/>
        <v>1</v>
      </c>
      <c r="P30" s="175" t="s">
        <v>325</v>
      </c>
      <c r="Q30" s="169">
        <v>8</v>
      </c>
      <c r="R30" s="166" t="s">
        <v>168</v>
      </c>
      <c r="S30" s="175" t="s">
        <v>326</v>
      </c>
      <c r="T30" s="166" t="s">
        <v>359</v>
      </c>
      <c r="U30" s="171">
        <v>2</v>
      </c>
      <c r="V30" s="171">
        <v>2</v>
      </c>
      <c r="W30" s="171">
        <f t="shared" si="19"/>
        <v>4</v>
      </c>
      <c r="X30" s="172" t="str">
        <f t="shared" si="20"/>
        <v>B</v>
      </c>
      <c r="Y30" s="183" t="str">
        <f t="shared" si="21"/>
        <v>Situación mejorable con exposición ocasional o esporádica, o situación sin anomalía destacable con cualquier nivel de exposición. No es esperable que se materialice el riesgo, aunque puede ser concebible.</v>
      </c>
      <c r="Z30" s="171">
        <v>10</v>
      </c>
      <c r="AA30" s="171">
        <f t="shared" si="22"/>
        <v>40</v>
      </c>
      <c r="AB30" s="173" t="str">
        <f t="shared" si="23"/>
        <v>III</v>
      </c>
      <c r="AC30" s="183" t="str">
        <f t="shared" si="24"/>
        <v>Mejorar si es posible. Sería conveniente justificar la intervención y su rentabilidad.</v>
      </c>
      <c r="AD30" s="166" t="str">
        <f t="shared" si="25"/>
        <v>Aceptable</v>
      </c>
      <c r="AE30" s="183" t="s">
        <v>65</v>
      </c>
      <c r="AF30" s="169" t="s">
        <v>34</v>
      </c>
      <c r="AG30" s="169" t="s">
        <v>34</v>
      </c>
      <c r="AH30" s="175" t="s">
        <v>327</v>
      </c>
      <c r="AI30" s="175" t="s">
        <v>328</v>
      </c>
      <c r="AJ30" s="169" t="s">
        <v>34</v>
      </c>
      <c r="AK30" s="201" t="s">
        <v>627</v>
      </c>
    </row>
    <row r="31" spans="1:38" ht="52.5" customHeight="1" x14ac:dyDescent="0.25">
      <c r="A31" s="325"/>
      <c r="B31" s="312"/>
      <c r="C31" s="312"/>
      <c r="D31" s="314"/>
      <c r="E31" s="316"/>
      <c r="F31" s="316"/>
      <c r="G31" s="165" t="s">
        <v>42</v>
      </c>
      <c r="H31" s="309"/>
      <c r="I31" s="205" t="s">
        <v>649</v>
      </c>
      <c r="J31" s="175" t="s">
        <v>650</v>
      </c>
      <c r="K31" s="175" t="s">
        <v>651</v>
      </c>
      <c r="L31" s="199">
        <v>1</v>
      </c>
      <c r="M31" s="200">
        <v>0</v>
      </c>
      <c r="N31" s="199">
        <v>0</v>
      </c>
      <c r="O31" s="199">
        <f t="shared" si="18"/>
        <v>1</v>
      </c>
      <c r="P31" s="175" t="s">
        <v>336</v>
      </c>
      <c r="Q31" s="169">
        <v>8</v>
      </c>
      <c r="R31" s="206"/>
      <c r="S31" s="166" t="s">
        <v>350</v>
      </c>
      <c r="T31" s="166" t="s">
        <v>356</v>
      </c>
      <c r="U31" s="171">
        <v>2</v>
      </c>
      <c r="V31" s="171">
        <v>3</v>
      </c>
      <c r="W31" s="171">
        <f t="shared" si="19"/>
        <v>6</v>
      </c>
      <c r="X31" s="172" t="str">
        <f t="shared" si="20"/>
        <v>M</v>
      </c>
      <c r="Y31" s="183" t="str">
        <f t="shared" si="21"/>
        <v>Situación deficiente con exposición esporádica, o bien situación mejorable con exposición continuada o frecuente. Es posible que suceda el daño alguna vez.</v>
      </c>
      <c r="Z31" s="171">
        <v>10</v>
      </c>
      <c r="AA31" s="171">
        <f t="shared" si="22"/>
        <v>60</v>
      </c>
      <c r="AB31" s="173" t="str">
        <f t="shared" si="23"/>
        <v>III</v>
      </c>
      <c r="AC31" s="183" t="str">
        <f t="shared" si="24"/>
        <v>Mejorar si es posible. Sería conveniente justificar la intervención y su rentabilidad.</v>
      </c>
      <c r="AD31" s="166" t="str">
        <f t="shared" si="25"/>
        <v>Aceptable</v>
      </c>
      <c r="AE31" s="207" t="s">
        <v>65</v>
      </c>
      <c r="AF31" s="203" t="s">
        <v>34</v>
      </c>
      <c r="AG31" s="203" t="s">
        <v>34</v>
      </c>
      <c r="AH31" s="203" t="s">
        <v>34</v>
      </c>
      <c r="AI31" s="205" t="s">
        <v>652</v>
      </c>
      <c r="AJ31" s="203" t="s">
        <v>34</v>
      </c>
      <c r="AK31" s="201" t="s">
        <v>627</v>
      </c>
    </row>
    <row r="32" spans="1:38" ht="52.5" customHeight="1" x14ac:dyDescent="0.25">
      <c r="A32" s="325"/>
      <c r="B32" s="312"/>
      <c r="C32" s="312"/>
      <c r="D32" s="314"/>
      <c r="E32" s="316"/>
      <c r="F32" s="316"/>
      <c r="G32" s="165" t="s">
        <v>42</v>
      </c>
      <c r="H32" s="310"/>
      <c r="I32" s="205" t="s">
        <v>342</v>
      </c>
      <c r="J32" s="205" t="s">
        <v>653</v>
      </c>
      <c r="K32" s="205" t="s">
        <v>546</v>
      </c>
      <c r="L32" s="199">
        <v>1</v>
      </c>
      <c r="M32" s="200">
        <v>0</v>
      </c>
      <c r="N32" s="199">
        <v>0</v>
      </c>
      <c r="O32" s="199">
        <f t="shared" si="18"/>
        <v>1</v>
      </c>
      <c r="P32" s="205" t="s">
        <v>395</v>
      </c>
      <c r="Q32" s="169">
        <v>8</v>
      </c>
      <c r="R32" s="205" t="s">
        <v>654</v>
      </c>
      <c r="S32" s="205" t="s">
        <v>655</v>
      </c>
      <c r="T32" s="207" t="s">
        <v>547</v>
      </c>
      <c r="U32" s="203">
        <v>2</v>
      </c>
      <c r="V32" s="203">
        <v>4</v>
      </c>
      <c r="W32" s="203">
        <f t="shared" si="19"/>
        <v>8</v>
      </c>
      <c r="X32" s="203" t="str">
        <f t="shared" si="20"/>
        <v>M</v>
      </c>
      <c r="Y32" s="207" t="str">
        <f t="shared" si="21"/>
        <v>Situación deficiente con exposición esporádica, o bien situación mejorable con exposición continuada o frecuente. Es posible que suceda el daño alguna vez.</v>
      </c>
      <c r="Z32" s="208">
        <v>25</v>
      </c>
      <c r="AA32" s="208">
        <f t="shared" si="22"/>
        <v>200</v>
      </c>
      <c r="AB32" s="209" t="str">
        <f t="shared" si="23"/>
        <v>II</v>
      </c>
      <c r="AC32" s="207" t="str">
        <f t="shared" si="24"/>
        <v>Corregir y adoptar medidas de control de inmediato. Sin embargo suspenda actividades si el nivel de riesgo está por encima o igual de 360.</v>
      </c>
      <c r="AD32" s="207" t="str">
        <f t="shared" si="25"/>
        <v>No aceptable o aceptable con control específico</v>
      </c>
      <c r="AE32" s="207" t="s">
        <v>656</v>
      </c>
      <c r="AF32" s="207" t="s">
        <v>34</v>
      </c>
      <c r="AG32" s="207" t="s">
        <v>168</v>
      </c>
      <c r="AH32" s="205" t="s">
        <v>543</v>
      </c>
      <c r="AI32" s="205" t="s">
        <v>652</v>
      </c>
      <c r="AJ32" s="203" t="s">
        <v>34</v>
      </c>
      <c r="AK32" s="201" t="s">
        <v>627</v>
      </c>
    </row>
    <row r="33" spans="1:37" ht="52.5" customHeight="1" thickBot="1" x14ac:dyDescent="0.3">
      <c r="A33" s="325"/>
      <c r="B33" s="312"/>
      <c r="C33" s="312"/>
      <c r="D33" s="315"/>
      <c r="E33" s="316"/>
      <c r="F33" s="316"/>
      <c r="G33" s="210" t="s">
        <v>42</v>
      </c>
      <c r="H33" s="211" t="s">
        <v>70</v>
      </c>
      <c r="I33" s="211" t="s">
        <v>313</v>
      </c>
      <c r="J33" s="211" t="s">
        <v>657</v>
      </c>
      <c r="K33" s="211" t="s">
        <v>315</v>
      </c>
      <c r="L33" s="212">
        <v>1</v>
      </c>
      <c r="M33" s="213">
        <v>0</v>
      </c>
      <c r="N33" s="212">
        <v>0</v>
      </c>
      <c r="O33" s="212">
        <f t="shared" si="18"/>
        <v>1</v>
      </c>
      <c r="P33" s="211" t="s">
        <v>316</v>
      </c>
      <c r="Q33" s="214">
        <v>8</v>
      </c>
      <c r="R33" s="215" t="s">
        <v>658</v>
      </c>
      <c r="S33" s="215" t="s">
        <v>659</v>
      </c>
      <c r="T33" s="215" t="s">
        <v>660</v>
      </c>
      <c r="U33" s="216">
        <v>2</v>
      </c>
      <c r="V33" s="216">
        <v>2</v>
      </c>
      <c r="W33" s="216">
        <f t="shared" si="19"/>
        <v>4</v>
      </c>
      <c r="X33" s="217" t="str">
        <f t="shared" si="20"/>
        <v>B</v>
      </c>
      <c r="Y33" s="218" t="str">
        <f t="shared" si="21"/>
        <v>Situación mejorable con exposición ocasional o esporádica, o situación sin anomalía destacable con cualquier nivel de exposición. No es esperable que se materialice el riesgo, aunque puede ser concebible.</v>
      </c>
      <c r="Z33" s="216">
        <v>25</v>
      </c>
      <c r="AA33" s="216">
        <f t="shared" si="22"/>
        <v>100</v>
      </c>
      <c r="AB33" s="219" t="str">
        <f t="shared" si="23"/>
        <v>III</v>
      </c>
      <c r="AC33" s="218" t="str">
        <f t="shared" si="24"/>
        <v>Mejorar si es posible. Sería conveniente justificar la intervención y su rentabilidad.</v>
      </c>
      <c r="AD33" s="220" t="str">
        <f t="shared" si="25"/>
        <v>Aceptable</v>
      </c>
      <c r="AE33" s="220" t="s">
        <v>656</v>
      </c>
      <c r="AF33" s="214" t="s">
        <v>34</v>
      </c>
      <c r="AG33" s="214" t="s">
        <v>34</v>
      </c>
      <c r="AH33" s="214" t="s">
        <v>34</v>
      </c>
      <c r="AI33" s="215" t="s">
        <v>652</v>
      </c>
      <c r="AJ33" s="214" t="s">
        <v>34</v>
      </c>
      <c r="AK33" s="221" t="s">
        <v>627</v>
      </c>
    </row>
  </sheetData>
  <mergeCells count="57">
    <mergeCell ref="H16:H17"/>
    <mergeCell ref="H18:H22"/>
    <mergeCell ref="B4:T4"/>
    <mergeCell ref="U4:AK4"/>
    <mergeCell ref="B5:T6"/>
    <mergeCell ref="U5:AC6"/>
    <mergeCell ref="AD5:AD6"/>
    <mergeCell ref="AE5:AK5"/>
    <mergeCell ref="AE6:AK6"/>
    <mergeCell ref="G7:G8"/>
    <mergeCell ref="B7:B8"/>
    <mergeCell ref="C7:C8"/>
    <mergeCell ref="D7:D8"/>
    <mergeCell ref="E7:E8"/>
    <mergeCell ref="F7:F8"/>
    <mergeCell ref="B9:B23"/>
    <mergeCell ref="C9:C23"/>
    <mergeCell ref="D9:D23"/>
    <mergeCell ref="E9:E23"/>
    <mergeCell ref="F9:F23"/>
    <mergeCell ref="AJ7:AJ8"/>
    <mergeCell ref="AE12:AE15"/>
    <mergeCell ref="AE16:AE17"/>
    <mergeCell ref="H12:H15"/>
    <mergeCell ref="H9:H11"/>
    <mergeCell ref="Z7:Z8"/>
    <mergeCell ref="H7:J7"/>
    <mergeCell ref="K7:K8"/>
    <mergeCell ref="L7:O7"/>
    <mergeCell ref="V7:V8"/>
    <mergeCell ref="W7:W8"/>
    <mergeCell ref="X7:X8"/>
    <mergeCell ref="AK7:AK8"/>
    <mergeCell ref="AA7:AA8"/>
    <mergeCell ref="AB7:AB8"/>
    <mergeCell ref="AC7:AC8"/>
    <mergeCell ref="AH7:AH8"/>
    <mergeCell ref="AI7:AI8"/>
    <mergeCell ref="AD7:AD8"/>
    <mergeCell ref="AE7:AE8"/>
    <mergeCell ref="AF7:AF8"/>
    <mergeCell ref="AG7:AG8"/>
    <mergeCell ref="Y7:Y8"/>
    <mergeCell ref="R7:T7"/>
    <mergeCell ref="U7:U8"/>
    <mergeCell ref="P7:P8"/>
    <mergeCell ref="Q7:Q8"/>
    <mergeCell ref="H24:H25"/>
    <mergeCell ref="H26:H28"/>
    <mergeCell ref="AE26:AE27"/>
    <mergeCell ref="H30:H32"/>
    <mergeCell ref="A24:A33"/>
    <mergeCell ref="B24:B33"/>
    <mergeCell ref="C24:C33"/>
    <mergeCell ref="D24:D33"/>
    <mergeCell ref="E24:E33"/>
    <mergeCell ref="F24:F33"/>
  </mergeCells>
  <conditionalFormatting sqref="AB681:AF681 AE513:AF513 AE501:AF501 AE233:AF233 AB49:AF49 AB34:AF34 AB43:AF46 AB35:AE42 AB47:AE48 AB61:AF62 AB50:AE60 AB64:AF64 AB63:AE63 AB74:AF75 AB65:AE73 AB77:AF77 AB76:AE76 AB89:AF90 AB78:AE88 AB92:AF92 AB91:AE91 AB93:AE102 AF88 AF102:AF103 AE105:AF105 AE103:AE104 AE106:AE115 AF115 AE116:AF117 AE119:AF119 AE118 AE120:AE129 AF129 AE130:AF131 AE133:AF133 AE132 AE134:AE143 AF143 AE144:AF145 AE147:AF147 AE146 AE148:AE157 AF157 AB103:AD157 AB158:AF230 AE245:AF246 AE248:AF248 AE247 AE249:AE258 AF258 AB259:AF259 AE260:AF498 AE499:AE500 AE502:AE512 AB260:AD513 AB514:AF599 AB676:AF676 AB611:AF612 AB602:AF602 AB600:AE601 AB603:AE610 AB614:AF673 AB613:AE613 AB674:AE675 AB677:AE680 AB685:AF686 AB682:AE684 AB688:AF748 AB687:AE687 AB231:AE232 AE234:AE244 AB233:AD258 AB12:AD12">
    <cfRule type="cellIs" dxfId="2349" priority="294" stopIfTrue="1" operator="equal">
      <formula>"I"</formula>
    </cfRule>
    <cfRule type="cellIs" dxfId="2348" priority="295" stopIfTrue="1" operator="equal">
      <formula>"II"</formula>
    </cfRule>
    <cfRule type="cellIs" dxfId="2347" priority="296" stopIfTrue="1" operator="between">
      <formula>"III"</formula>
      <formula>"IV"</formula>
    </cfRule>
  </conditionalFormatting>
  <conditionalFormatting sqref="AD681:AF681 AE513:AF513 AE501:AF501 AD233:AF233 AD231:AE232 AD234:AE245 AD49:AF49 AD34:AF34 AD43:AF46 AD35:AE42 AD47:AE48 AD61:AF62 AD50:AE60 AD64:AF64 AD63:AE63 AD74:AF75 AD65:AE73 AD77:AF77 AD76:AE76 AD89:AF90 AD78:AE88 AD92:AF92 AD91:AE91 AD93:AE102 AF88 AF102:AF103 AE105:AF105 AE103:AE104 AE106:AE115 AF115 AE116:AF117 AE119:AF119 AE118 AE120:AE129 AF129 AE130:AF131 AE133:AF133 AE132 AE134:AE143 AF143 AE144:AF145 AE147:AF147 AE146 AE148:AE157 AF157 AD103:AD157 AD158:AF230 AF245:AF246 AE248:AF248 AE246:AE247 AE249:AE258 AF258 AD246:AD258 AD259:AF259 AE260:AF498 AE499:AE500 AE502:AE512 AD260:AD513 AD514:AF599 AD676:AF676 AD611:AF612 AD602:AF602 AD600:AE601 AD603:AE610 AD614:AF673 AD613:AE613 AD674:AE675 AD677:AE680 AD685:AF686 AD682:AE684 AD688:AF748 AD687:AE687 AD12">
    <cfRule type="cellIs" dxfId="2346" priority="292" stopIfTrue="1" operator="equal">
      <formula>"Aceptable"</formula>
    </cfRule>
    <cfRule type="cellIs" dxfId="2345" priority="293" stopIfTrue="1" operator="equal">
      <formula>"No aceptable"</formula>
    </cfRule>
  </conditionalFormatting>
  <conditionalFormatting sqref="AD12 AD34:AD748">
    <cfRule type="containsText" dxfId="2344" priority="289" stopIfTrue="1" operator="containsText" text="No aceptable o aceptable con control específico">
      <formula>NOT(ISERROR(SEARCH("No aceptable o aceptable con control específico",AD12)))</formula>
    </cfRule>
    <cfRule type="containsText" dxfId="2343" priority="290" stopIfTrue="1" operator="containsText" text="No aceptable">
      <formula>NOT(ISERROR(SEARCH("No aceptable",AD12)))</formula>
    </cfRule>
    <cfRule type="containsText" dxfId="2342" priority="291" stopIfTrue="1" operator="containsText" text="No Aceptable o aceptable con control específico">
      <formula>NOT(ISERROR(SEARCH("No Aceptable o aceptable con control específico",AD12)))</formula>
    </cfRule>
  </conditionalFormatting>
  <conditionalFormatting sqref="AD9">
    <cfRule type="containsText" dxfId="2341" priority="281" stopIfTrue="1" operator="containsText" text="No aceptable o aceptable con control específico">
      <formula>NOT(ISERROR(SEARCH("No aceptable o aceptable con control específico",AD9)))</formula>
    </cfRule>
    <cfRule type="containsText" dxfId="2340" priority="282" stopIfTrue="1" operator="containsText" text="No aceptable">
      <formula>NOT(ISERROR(SEARCH("No aceptable",AD9)))</formula>
    </cfRule>
    <cfRule type="containsText" dxfId="2339" priority="283" stopIfTrue="1" operator="containsText" text="No Aceptable o aceptable con control específico">
      <formula>NOT(ISERROR(SEARCH("No Aceptable o aceptable con control específico",AD9)))</formula>
    </cfRule>
  </conditionalFormatting>
  <conditionalFormatting sqref="AD9">
    <cfRule type="cellIs" dxfId="2338" priority="284" stopIfTrue="1" operator="equal">
      <formula>"Aceptable"</formula>
    </cfRule>
    <cfRule type="cellIs" dxfId="2337" priority="285" stopIfTrue="1" operator="equal">
      <formula>"No aceptable"</formula>
    </cfRule>
  </conditionalFormatting>
  <conditionalFormatting sqref="AD10">
    <cfRule type="cellIs" dxfId="2336" priority="276" stopIfTrue="1" operator="equal">
      <formula>"Aceptable"</formula>
    </cfRule>
    <cfRule type="cellIs" dxfId="2335" priority="277" stopIfTrue="1" operator="equal">
      <formula>"No aceptable"</formula>
    </cfRule>
  </conditionalFormatting>
  <conditionalFormatting sqref="AD10">
    <cfRule type="containsText" dxfId="2334" priority="273" stopIfTrue="1" operator="containsText" text="No aceptable o aceptable con control específico">
      <formula>NOT(ISERROR(SEARCH("No aceptable o aceptable con control específico",AD10)))</formula>
    </cfRule>
    <cfRule type="containsText" dxfId="2333" priority="274" stopIfTrue="1" operator="containsText" text="No aceptable">
      <formula>NOT(ISERROR(SEARCH("No aceptable",AD10)))</formula>
    </cfRule>
    <cfRule type="containsText" dxfId="2332" priority="275" stopIfTrue="1" operator="containsText" text="No Aceptable o aceptable con control específico">
      <formula>NOT(ISERROR(SEARCH("No Aceptable o aceptable con control específico",AD10)))</formula>
    </cfRule>
  </conditionalFormatting>
  <conditionalFormatting sqref="AD20 AD22:AD23">
    <cfRule type="cellIs" dxfId="2331" priority="260" stopIfTrue="1" operator="equal">
      <formula>"Aceptable"</formula>
    </cfRule>
    <cfRule type="cellIs" dxfId="2330" priority="261" stopIfTrue="1" operator="equal">
      <formula>"No aceptable"</formula>
    </cfRule>
  </conditionalFormatting>
  <conditionalFormatting sqref="AD20 AD22:AD23">
    <cfRule type="containsText" dxfId="2329" priority="257" stopIfTrue="1" operator="containsText" text="No aceptable o aceptable con control específico">
      <formula>NOT(ISERROR(SEARCH("No aceptable o aceptable con control específico",AD20)))</formula>
    </cfRule>
    <cfRule type="containsText" dxfId="2328" priority="258" stopIfTrue="1" operator="containsText" text="No aceptable">
      <formula>NOT(ISERROR(SEARCH("No aceptable",AD20)))</formula>
    </cfRule>
    <cfRule type="containsText" dxfId="2327" priority="259" stopIfTrue="1" operator="containsText" text="No Aceptable o aceptable con control específico">
      <formula>NOT(ISERROR(SEARCH("No Aceptable o aceptable con control específico",AD20)))</formula>
    </cfRule>
  </conditionalFormatting>
  <conditionalFormatting sqref="AD18">
    <cfRule type="cellIs" dxfId="2326" priority="247" stopIfTrue="1" operator="equal">
      <formula>"Aceptable"</formula>
    </cfRule>
    <cfRule type="cellIs" dxfId="2325" priority="248" stopIfTrue="1" operator="equal">
      <formula>"No aceptable"</formula>
    </cfRule>
  </conditionalFormatting>
  <conditionalFormatting sqref="AD18">
    <cfRule type="containsText" dxfId="2324" priority="244" stopIfTrue="1" operator="containsText" text="No aceptable o aceptable con control específico">
      <formula>NOT(ISERROR(SEARCH("No aceptable o aceptable con control específico",AD18)))</formula>
    </cfRule>
    <cfRule type="containsText" dxfId="2323" priority="245" stopIfTrue="1" operator="containsText" text="No aceptable">
      <formula>NOT(ISERROR(SEARCH("No aceptable",AD18)))</formula>
    </cfRule>
    <cfRule type="containsText" dxfId="2322" priority="246" stopIfTrue="1" operator="containsText" text="No Aceptable o aceptable con control específico">
      <formula>NOT(ISERROR(SEARCH("No Aceptable o aceptable con control específico",AD18)))</formula>
    </cfRule>
  </conditionalFormatting>
  <conditionalFormatting sqref="AD19">
    <cfRule type="cellIs" dxfId="2321" priority="239" stopIfTrue="1" operator="equal">
      <formula>"Aceptable"</formula>
    </cfRule>
    <cfRule type="cellIs" dxfId="2320" priority="240" stopIfTrue="1" operator="equal">
      <formula>"No aceptable"</formula>
    </cfRule>
  </conditionalFormatting>
  <conditionalFormatting sqref="AD19">
    <cfRule type="containsText" dxfId="2319" priority="236" stopIfTrue="1" operator="containsText" text="No aceptable o aceptable con control específico">
      <formula>NOT(ISERROR(SEARCH("No aceptable o aceptable con control específico",AD19)))</formula>
    </cfRule>
    <cfRule type="containsText" dxfId="2318" priority="237" stopIfTrue="1" operator="containsText" text="No aceptable">
      <formula>NOT(ISERROR(SEARCH("No aceptable",AD19)))</formula>
    </cfRule>
    <cfRule type="containsText" dxfId="2317" priority="238" stopIfTrue="1" operator="containsText" text="No Aceptable o aceptable con control específico">
      <formula>NOT(ISERROR(SEARCH("No Aceptable o aceptable con control específico",AD19)))</formula>
    </cfRule>
  </conditionalFormatting>
  <conditionalFormatting sqref="AD11">
    <cfRule type="cellIs" dxfId="2316" priority="218" stopIfTrue="1" operator="equal">
      <formula>"Aceptable"</formula>
    </cfRule>
    <cfRule type="cellIs" dxfId="2315" priority="219" stopIfTrue="1" operator="equal">
      <formula>"No aceptable"</formula>
    </cfRule>
  </conditionalFormatting>
  <conditionalFormatting sqref="AD11">
    <cfRule type="containsText" dxfId="2314" priority="215" stopIfTrue="1" operator="containsText" text="No aceptable o aceptable con control específico">
      <formula>NOT(ISERROR(SEARCH("No aceptable o aceptable con control específico",AD11)))</formula>
    </cfRule>
    <cfRule type="containsText" dxfId="2313" priority="216" stopIfTrue="1" operator="containsText" text="No aceptable">
      <formula>NOT(ISERROR(SEARCH("No aceptable",AD11)))</formula>
    </cfRule>
    <cfRule type="containsText" dxfId="2312" priority="217" stopIfTrue="1" operator="containsText" text="No Aceptable o aceptable con control específico">
      <formula>NOT(ISERROR(SEARCH("No Aceptable o aceptable con control específico",AD11)))</formula>
    </cfRule>
  </conditionalFormatting>
  <conditionalFormatting sqref="AB9:AB11">
    <cfRule type="cellIs" dxfId="2311" priority="202" stopIfTrue="1" operator="equal">
      <formula>"I"</formula>
    </cfRule>
    <cfRule type="cellIs" dxfId="2310" priority="203" stopIfTrue="1" operator="equal">
      <formula>"II"</formula>
    </cfRule>
    <cfRule type="cellIs" dxfId="2309" priority="204" stopIfTrue="1" operator="between">
      <formula>"III"</formula>
      <formula>"IV"</formula>
    </cfRule>
  </conditionalFormatting>
  <conditionalFormatting sqref="AB18:AB20">
    <cfRule type="cellIs" dxfId="2308" priority="196" stopIfTrue="1" operator="equal">
      <formula>"I"</formula>
    </cfRule>
    <cfRule type="cellIs" dxfId="2307" priority="197" stopIfTrue="1" operator="equal">
      <formula>"II"</formula>
    </cfRule>
    <cfRule type="cellIs" dxfId="2306" priority="198" stopIfTrue="1" operator="between">
      <formula>"III"</formula>
      <formula>"IV"</formula>
    </cfRule>
  </conditionalFormatting>
  <conditionalFormatting sqref="AB22:AB23">
    <cfRule type="cellIs" dxfId="2305" priority="193" stopIfTrue="1" operator="equal">
      <formula>"I"</formula>
    </cfRule>
    <cfRule type="cellIs" dxfId="2304" priority="194" stopIfTrue="1" operator="equal">
      <formula>"II"</formula>
    </cfRule>
    <cfRule type="cellIs" dxfId="2303" priority="195" stopIfTrue="1" operator="between">
      <formula>"III"</formula>
      <formula>"IV"</formula>
    </cfRule>
  </conditionalFormatting>
  <conditionalFormatting sqref="AE11">
    <cfRule type="cellIs" dxfId="2302" priority="178" stopIfTrue="1" operator="equal">
      <formula>"Aceptable"</formula>
    </cfRule>
    <cfRule type="cellIs" dxfId="2301" priority="179" stopIfTrue="1" operator="equal">
      <formula>"No aceptable"</formula>
    </cfRule>
  </conditionalFormatting>
  <conditionalFormatting sqref="AE9:AE10">
    <cfRule type="cellIs" dxfId="2300" priority="175" stopIfTrue="1" operator="equal">
      <formula>"I"</formula>
    </cfRule>
    <cfRule type="cellIs" dxfId="2299" priority="176" stopIfTrue="1" operator="equal">
      <formula>"II"</formula>
    </cfRule>
    <cfRule type="cellIs" dxfId="2298" priority="177" stopIfTrue="1" operator="between">
      <formula>"III"</formula>
      <formula>"IV"</formula>
    </cfRule>
  </conditionalFormatting>
  <conditionalFormatting sqref="AE9:AE10">
    <cfRule type="cellIs" dxfId="2297" priority="173" stopIfTrue="1" operator="equal">
      <formula>"Aceptable"</formula>
    </cfRule>
    <cfRule type="cellIs" dxfId="2296" priority="174" stopIfTrue="1" operator="equal">
      <formula>"No aceptable"</formula>
    </cfRule>
  </conditionalFormatting>
  <conditionalFormatting sqref="AE20">
    <cfRule type="cellIs" dxfId="2295" priority="170" stopIfTrue="1" operator="equal">
      <formula>"I"</formula>
    </cfRule>
    <cfRule type="cellIs" dxfId="2294" priority="171" stopIfTrue="1" operator="equal">
      <formula>"II"</formula>
    </cfRule>
    <cfRule type="cellIs" dxfId="2293" priority="172" stopIfTrue="1" operator="between">
      <formula>"III"</formula>
      <formula>"IV"</formula>
    </cfRule>
  </conditionalFormatting>
  <conditionalFormatting sqref="AE20">
    <cfRule type="cellIs" dxfId="2292" priority="168" stopIfTrue="1" operator="equal">
      <formula>"Aceptable"</formula>
    </cfRule>
    <cfRule type="cellIs" dxfId="2291" priority="169" stopIfTrue="1" operator="equal">
      <formula>"No aceptable"</formula>
    </cfRule>
  </conditionalFormatting>
  <conditionalFormatting sqref="AE19">
    <cfRule type="cellIs" dxfId="2290" priority="166" stopIfTrue="1" operator="equal">
      <formula>"Aceptable"</formula>
    </cfRule>
    <cfRule type="cellIs" dxfId="2289" priority="167" stopIfTrue="1" operator="equal">
      <formula>"No aceptable"</formula>
    </cfRule>
  </conditionalFormatting>
  <conditionalFormatting sqref="AE18">
    <cfRule type="cellIs" dxfId="2288" priority="158" stopIfTrue="1" operator="equal">
      <formula>"I"</formula>
    </cfRule>
    <cfRule type="cellIs" dxfId="2287" priority="159" stopIfTrue="1" operator="equal">
      <formula>"II"</formula>
    </cfRule>
    <cfRule type="cellIs" dxfId="2286" priority="160" stopIfTrue="1" operator="between">
      <formula>"III"</formula>
      <formula>"IV"</formula>
    </cfRule>
  </conditionalFormatting>
  <conditionalFormatting sqref="AE18">
    <cfRule type="cellIs" dxfId="2285" priority="156" stopIfTrue="1" operator="equal">
      <formula>"Aceptable"</formula>
    </cfRule>
    <cfRule type="cellIs" dxfId="2284" priority="157" stopIfTrue="1" operator="equal">
      <formula>"No aceptable"</formula>
    </cfRule>
  </conditionalFormatting>
  <conditionalFormatting sqref="AE16">
    <cfRule type="cellIs" dxfId="2283" priority="143" stopIfTrue="1" operator="equal">
      <formula>"I"</formula>
    </cfRule>
    <cfRule type="cellIs" dxfId="2282" priority="144" stopIfTrue="1" operator="equal">
      <formula>"II"</formula>
    </cfRule>
    <cfRule type="cellIs" dxfId="2281" priority="145" stopIfTrue="1" operator="between">
      <formula>"III"</formula>
      <formula>"IV"</formula>
    </cfRule>
  </conditionalFormatting>
  <conditionalFormatting sqref="AE16">
    <cfRule type="cellIs" dxfId="2280" priority="141" stopIfTrue="1" operator="equal">
      <formula>"Aceptable"</formula>
    </cfRule>
    <cfRule type="cellIs" dxfId="2279" priority="142" stopIfTrue="1" operator="equal">
      <formula>"No aceptable"</formula>
    </cfRule>
  </conditionalFormatting>
  <conditionalFormatting sqref="AB16:AD17">
    <cfRule type="cellIs" dxfId="2278" priority="125" stopIfTrue="1" operator="equal">
      <formula>"I"</formula>
    </cfRule>
    <cfRule type="cellIs" dxfId="2277" priority="126" stopIfTrue="1" operator="equal">
      <formula>"II"</formula>
    </cfRule>
    <cfRule type="cellIs" dxfId="2276" priority="127" stopIfTrue="1" operator="between">
      <formula>"III"</formula>
      <formula>"IV"</formula>
    </cfRule>
  </conditionalFormatting>
  <conditionalFormatting sqref="AD16:AD17">
    <cfRule type="cellIs" dxfId="2275" priority="123" stopIfTrue="1" operator="equal">
      <formula>"Aceptable"</formula>
    </cfRule>
    <cfRule type="cellIs" dxfId="2274" priority="124" stopIfTrue="1" operator="equal">
      <formula>"No aceptable"</formula>
    </cfRule>
  </conditionalFormatting>
  <conditionalFormatting sqref="AD16:AD17">
    <cfRule type="containsText" dxfId="2273" priority="120" stopIfTrue="1" operator="containsText" text="No aceptable o aceptable con control específico">
      <formula>NOT(ISERROR(SEARCH("No aceptable o aceptable con control específico",AD16)))</formula>
    </cfRule>
    <cfRule type="containsText" dxfId="2272" priority="121" stopIfTrue="1" operator="containsText" text="No aceptable">
      <formula>NOT(ISERROR(SEARCH("No aceptable",AD16)))</formula>
    </cfRule>
    <cfRule type="containsText" dxfId="2271" priority="122" stopIfTrue="1" operator="containsText" text="No Aceptable o aceptable con control específico">
      <formula>NOT(ISERROR(SEARCH("No Aceptable o aceptable con control específico",AD16)))</formula>
    </cfRule>
  </conditionalFormatting>
  <conditionalFormatting sqref="AB14:AC14">
    <cfRule type="cellIs" dxfId="2270" priority="117" stopIfTrue="1" operator="equal">
      <formula>"I"</formula>
    </cfRule>
    <cfRule type="cellIs" dxfId="2269" priority="118" stopIfTrue="1" operator="equal">
      <formula>"II"</formula>
    </cfRule>
    <cfRule type="cellIs" dxfId="2268" priority="119" stopIfTrue="1" operator="between">
      <formula>"III"</formula>
      <formula>"IV"</formula>
    </cfRule>
  </conditionalFormatting>
  <conditionalFormatting sqref="AD14">
    <cfRule type="cellIs" dxfId="2267" priority="114" stopIfTrue="1" operator="equal">
      <formula>"I"</formula>
    </cfRule>
    <cfRule type="cellIs" dxfId="2266" priority="115" stopIfTrue="1" operator="equal">
      <formula>"II"</formula>
    </cfRule>
    <cfRule type="cellIs" dxfId="2265" priority="116" stopIfTrue="1" operator="between">
      <formula>"III"</formula>
      <formula>"IV"</formula>
    </cfRule>
  </conditionalFormatting>
  <conditionalFormatting sqref="AD14">
    <cfRule type="cellIs" dxfId="2264" priority="112" stopIfTrue="1" operator="equal">
      <formula>"Aceptable"</formula>
    </cfRule>
    <cfRule type="cellIs" dxfId="2263" priority="113" stopIfTrue="1" operator="equal">
      <formula>"No aceptable"</formula>
    </cfRule>
  </conditionalFormatting>
  <conditionalFormatting sqref="AD14">
    <cfRule type="containsText" dxfId="2262" priority="109" stopIfTrue="1" operator="containsText" text="No aceptable o aceptable con control específico">
      <formula>NOT(ISERROR(SEARCH("No aceptable o aceptable con control específico",AD14)))</formula>
    </cfRule>
    <cfRule type="containsText" dxfId="2261" priority="110" stopIfTrue="1" operator="containsText" text="No aceptable">
      <formula>NOT(ISERROR(SEARCH("No aceptable",AD14)))</formula>
    </cfRule>
    <cfRule type="containsText" dxfId="2260" priority="111" stopIfTrue="1" operator="containsText" text="No Aceptable o aceptable con control específico">
      <formula>NOT(ISERROR(SEARCH("No Aceptable o aceptable con control específico",AD14)))</formula>
    </cfRule>
  </conditionalFormatting>
  <conditionalFormatting sqref="AD14">
    <cfRule type="containsText" dxfId="2259" priority="107" stopIfTrue="1" operator="containsText" text="No aceptable">
      <formula>NOT(ISERROR(SEARCH("No aceptable",AD14)))</formula>
    </cfRule>
    <cfRule type="containsText" dxfId="2258" priority="108" stopIfTrue="1" operator="containsText" text="No Aceptable o aceptable con control específico">
      <formula>NOT(ISERROR(SEARCH("No Aceptable o aceptable con control específico",AD14)))</formula>
    </cfRule>
  </conditionalFormatting>
  <conditionalFormatting sqref="AE23">
    <cfRule type="cellIs" dxfId="2257" priority="89" stopIfTrue="1" operator="equal">
      <formula>"I"</formula>
    </cfRule>
    <cfRule type="cellIs" dxfId="2256" priority="90" stopIfTrue="1" operator="equal">
      <formula>"II"</formula>
    </cfRule>
    <cfRule type="cellIs" dxfId="2255" priority="91" stopIfTrue="1" operator="between">
      <formula>"III"</formula>
      <formula>"IV"</formula>
    </cfRule>
  </conditionalFormatting>
  <conditionalFormatting sqref="AE23">
    <cfRule type="cellIs" dxfId="2254" priority="87" stopIfTrue="1" operator="equal">
      <formula>"Aceptable"</formula>
    </cfRule>
    <cfRule type="cellIs" dxfId="2253" priority="88" stopIfTrue="1" operator="equal">
      <formula>"No aceptable"</formula>
    </cfRule>
  </conditionalFormatting>
  <conditionalFormatting sqref="AB13:AD13">
    <cfRule type="cellIs" dxfId="2252" priority="84" stopIfTrue="1" operator="equal">
      <formula>"I"</formula>
    </cfRule>
    <cfRule type="cellIs" dxfId="2251" priority="85" stopIfTrue="1" operator="equal">
      <formula>"II"</formula>
    </cfRule>
    <cfRule type="cellIs" dxfId="2250" priority="86" stopIfTrue="1" operator="between">
      <formula>"III"</formula>
      <formula>"IV"</formula>
    </cfRule>
  </conditionalFormatting>
  <conditionalFormatting sqref="AD13">
    <cfRule type="cellIs" dxfId="2249" priority="82" stopIfTrue="1" operator="equal">
      <formula>"Aceptable"</formula>
    </cfRule>
    <cfRule type="cellIs" dxfId="2248" priority="83" stopIfTrue="1" operator="equal">
      <formula>"No aceptable"</formula>
    </cfRule>
  </conditionalFormatting>
  <conditionalFormatting sqref="AD13">
    <cfRule type="containsText" dxfId="2247" priority="79" stopIfTrue="1" operator="containsText" text="No aceptable o aceptable con control específico">
      <formula>NOT(ISERROR(SEARCH("No aceptable o aceptable con control específico",AD13)))</formula>
    </cfRule>
    <cfRule type="containsText" dxfId="2246" priority="80" stopIfTrue="1" operator="containsText" text="No aceptable">
      <formula>NOT(ISERROR(SEARCH("No aceptable",AD13)))</formula>
    </cfRule>
    <cfRule type="containsText" dxfId="2245" priority="81" stopIfTrue="1" operator="containsText" text="No Aceptable o aceptable con control específico">
      <formula>NOT(ISERROR(SEARCH("No Aceptable o aceptable con control específico",AD13)))</formula>
    </cfRule>
  </conditionalFormatting>
  <conditionalFormatting sqref="AD13">
    <cfRule type="containsText" dxfId="2244" priority="77" stopIfTrue="1" operator="containsText" text="No aceptable">
      <formula>NOT(ISERROR(SEARCH("No aceptable",AD13)))</formula>
    </cfRule>
    <cfRule type="containsText" dxfId="2243" priority="78" stopIfTrue="1" operator="containsText" text="No Aceptable o aceptable con control específico">
      <formula>NOT(ISERROR(SEARCH("No Aceptable o aceptable con control específico",AD13)))</formula>
    </cfRule>
  </conditionalFormatting>
  <conditionalFormatting sqref="AB15:AD15">
    <cfRule type="cellIs" dxfId="2242" priority="74" stopIfTrue="1" operator="equal">
      <formula>"I"</formula>
    </cfRule>
    <cfRule type="cellIs" dxfId="2241" priority="75" stopIfTrue="1" operator="equal">
      <formula>"II"</formula>
    </cfRule>
    <cfRule type="cellIs" dxfId="2240" priority="76" stopIfTrue="1" operator="between">
      <formula>"III"</formula>
      <formula>"IV"</formula>
    </cfRule>
  </conditionalFormatting>
  <conditionalFormatting sqref="AD15">
    <cfRule type="cellIs" dxfId="2239" priority="72" stopIfTrue="1" operator="equal">
      <formula>"Aceptable"</formula>
    </cfRule>
    <cfRule type="cellIs" dxfId="2238" priority="73" stopIfTrue="1" operator="equal">
      <formula>"No aceptable"</formula>
    </cfRule>
  </conditionalFormatting>
  <conditionalFormatting sqref="AD15">
    <cfRule type="containsText" dxfId="2237" priority="69" stopIfTrue="1" operator="containsText" text="No aceptable o aceptable con control específico">
      <formula>NOT(ISERROR(SEARCH("No aceptable o aceptable con control específico",AD15)))</formula>
    </cfRule>
    <cfRule type="containsText" dxfId="2236" priority="70" stopIfTrue="1" operator="containsText" text="No aceptable">
      <formula>NOT(ISERROR(SEARCH("No aceptable",AD15)))</formula>
    </cfRule>
    <cfRule type="containsText" dxfId="2235" priority="71" stopIfTrue="1" operator="containsText" text="No Aceptable o aceptable con control específico">
      <formula>NOT(ISERROR(SEARCH("No Aceptable o aceptable con control específico",AD15)))</formula>
    </cfRule>
  </conditionalFormatting>
  <conditionalFormatting sqref="AB21:AD21">
    <cfRule type="cellIs" dxfId="2234" priority="66" stopIfTrue="1" operator="equal">
      <formula>"I"</formula>
    </cfRule>
    <cfRule type="cellIs" dxfId="2233" priority="67" stopIfTrue="1" operator="equal">
      <formula>"II"</formula>
    </cfRule>
    <cfRule type="cellIs" dxfId="2232" priority="68" stopIfTrue="1" operator="between">
      <formula>"III"</formula>
      <formula>"IV"</formula>
    </cfRule>
  </conditionalFormatting>
  <conditionalFormatting sqref="AD21">
    <cfRule type="cellIs" dxfId="2231" priority="64" stopIfTrue="1" operator="equal">
      <formula>"Aceptable"</formula>
    </cfRule>
    <cfRule type="cellIs" dxfId="2230" priority="65" stopIfTrue="1" operator="equal">
      <formula>"No aceptable"</formula>
    </cfRule>
  </conditionalFormatting>
  <conditionalFormatting sqref="AD21">
    <cfRule type="containsText" dxfId="2229" priority="61" stopIfTrue="1" operator="containsText" text="No aceptable o aceptable con control específico">
      <formula>NOT(ISERROR(SEARCH("No aceptable o aceptable con control específico",AD21)))</formula>
    </cfRule>
    <cfRule type="containsText" dxfId="2228" priority="62" stopIfTrue="1" operator="containsText" text="No aceptable">
      <formula>NOT(ISERROR(SEARCH("No aceptable",AD21)))</formula>
    </cfRule>
    <cfRule type="containsText" dxfId="2227" priority="63" stopIfTrue="1" operator="containsText" text="No Aceptable o aceptable con control específico">
      <formula>NOT(ISERROR(SEARCH("No Aceptable o aceptable con control específico",AD21)))</formula>
    </cfRule>
  </conditionalFormatting>
  <conditionalFormatting sqref="AE21">
    <cfRule type="cellIs" dxfId="2226" priority="58" stopIfTrue="1" operator="equal">
      <formula>"I"</formula>
    </cfRule>
    <cfRule type="cellIs" dxfId="2225" priority="59" stopIfTrue="1" operator="equal">
      <formula>"II"</formula>
    </cfRule>
    <cfRule type="cellIs" dxfId="2224" priority="60" stopIfTrue="1" operator="between">
      <formula>"III"</formula>
      <formula>"IV"</formula>
    </cfRule>
  </conditionalFormatting>
  <conditionalFormatting sqref="AE21">
    <cfRule type="cellIs" dxfId="2223" priority="56" stopIfTrue="1" operator="equal">
      <formula>"Aceptable"</formula>
    </cfRule>
    <cfRule type="cellIs" dxfId="2222" priority="57" stopIfTrue="1" operator="equal">
      <formula>"No aceptable"</formula>
    </cfRule>
  </conditionalFormatting>
  <conditionalFormatting sqref="AE22">
    <cfRule type="cellIs" dxfId="2221" priority="53" stopIfTrue="1" operator="equal">
      <formula>"I"</formula>
    </cfRule>
    <cfRule type="cellIs" dxfId="2220" priority="54" stopIfTrue="1" operator="equal">
      <formula>"II"</formula>
    </cfRule>
    <cfRule type="cellIs" dxfId="2219" priority="55" stopIfTrue="1" operator="between">
      <formula>"III"</formula>
      <formula>"IV"</formula>
    </cfRule>
  </conditionalFormatting>
  <conditionalFormatting sqref="AE22">
    <cfRule type="cellIs" dxfId="2218" priority="51" stopIfTrue="1" operator="equal">
      <formula>"Aceptable"</formula>
    </cfRule>
    <cfRule type="cellIs" dxfId="2217" priority="52" stopIfTrue="1" operator="equal">
      <formula>"No aceptable"</formula>
    </cfRule>
  </conditionalFormatting>
  <conditionalFormatting sqref="AB32:AB33">
    <cfRule type="cellIs" dxfId="2216" priority="19" stopIfTrue="1" operator="equal">
      <formula>"I"</formula>
    </cfRule>
    <cfRule type="cellIs" dxfId="2215" priority="20" stopIfTrue="1" operator="equal">
      <formula>"II"</formula>
    </cfRule>
    <cfRule type="cellIs" dxfId="2214" priority="21" stopIfTrue="1" operator="between">
      <formula>"III"</formula>
      <formula>"IV"</formula>
    </cfRule>
  </conditionalFormatting>
  <conditionalFormatting sqref="AB24:AD28">
    <cfRule type="cellIs" dxfId="2213" priority="11" stopIfTrue="1" operator="equal">
      <formula>"I"</formula>
    </cfRule>
    <cfRule type="cellIs" dxfId="2212" priority="12" stopIfTrue="1" operator="equal">
      <formula>"II"</formula>
    </cfRule>
    <cfRule type="cellIs" dxfId="2211" priority="13" stopIfTrue="1" operator="between">
      <formula>"III"</formula>
      <formula>"IV"</formula>
    </cfRule>
  </conditionalFormatting>
  <conditionalFormatting sqref="AB29:AD29">
    <cfRule type="cellIs" dxfId="2210" priority="43" stopIfTrue="1" operator="equal">
      <formula>"I"</formula>
    </cfRule>
    <cfRule type="cellIs" dxfId="2209" priority="44" stopIfTrue="1" operator="equal">
      <formula>"II"</formula>
    </cfRule>
    <cfRule type="cellIs" dxfId="2208" priority="45" stopIfTrue="1" operator="between">
      <formula>"III"</formula>
      <formula>"IV"</formula>
    </cfRule>
  </conditionalFormatting>
  <conditionalFormatting sqref="AB30:AD31">
    <cfRule type="cellIs" dxfId="2207" priority="35" stopIfTrue="1" operator="equal">
      <formula>"I"</formula>
    </cfRule>
    <cfRule type="cellIs" dxfId="2206" priority="36" stopIfTrue="1" operator="equal">
      <formula>"II"</formula>
    </cfRule>
    <cfRule type="cellIs" dxfId="2205" priority="37" stopIfTrue="1" operator="between">
      <formula>"III"</formula>
      <formula>"IV"</formula>
    </cfRule>
  </conditionalFormatting>
  <conditionalFormatting sqref="AB33:AD33">
    <cfRule type="cellIs" dxfId="2204" priority="32" stopIfTrue="1" operator="equal">
      <formula>"I"</formula>
    </cfRule>
    <cfRule type="cellIs" dxfId="2203" priority="33" stopIfTrue="1" operator="equal">
      <formula>"II"</formula>
    </cfRule>
    <cfRule type="cellIs" dxfId="2202" priority="34" stopIfTrue="1" operator="between">
      <formula>"III"</formula>
      <formula>"IV"</formula>
    </cfRule>
  </conditionalFormatting>
  <conditionalFormatting sqref="AD24:AD28">
    <cfRule type="containsText" dxfId="2201" priority="6" stopIfTrue="1" operator="containsText" text="No aceptable o aceptable con control específico">
      <formula>NOT(ISERROR(SEARCH("No aceptable o aceptable con control específico",AD24)))</formula>
    </cfRule>
    <cfRule type="containsText" dxfId="2200" priority="7" stopIfTrue="1" operator="containsText" text="No aceptable">
      <formula>NOT(ISERROR(SEARCH("No aceptable",AD24)))</formula>
    </cfRule>
    <cfRule type="containsText" dxfId="2199" priority="8" stopIfTrue="1" operator="containsText" text="No Aceptable o aceptable con control específico">
      <formula>NOT(ISERROR(SEARCH("No Aceptable o aceptable con control específico",AD24)))</formula>
    </cfRule>
    <cfRule type="cellIs" dxfId="2198" priority="9" stopIfTrue="1" operator="equal">
      <formula>"Aceptable"</formula>
    </cfRule>
    <cfRule type="cellIs" dxfId="2197" priority="10" stopIfTrue="1" operator="equal">
      <formula>"No aceptable"</formula>
    </cfRule>
  </conditionalFormatting>
  <conditionalFormatting sqref="AD29">
    <cfRule type="containsText" dxfId="2196" priority="38" stopIfTrue="1" operator="containsText" text="No aceptable o aceptable con control específico">
      <formula>NOT(ISERROR(SEARCH("No aceptable o aceptable con control específico",AD29)))</formula>
    </cfRule>
    <cfRule type="containsText" dxfId="2195" priority="39" stopIfTrue="1" operator="containsText" text="No aceptable">
      <formula>NOT(ISERROR(SEARCH("No aceptable",AD29)))</formula>
    </cfRule>
    <cfRule type="containsText" dxfId="2194" priority="40" stopIfTrue="1" operator="containsText" text="No Aceptable o aceptable con control específico">
      <formula>NOT(ISERROR(SEARCH("No Aceptable o aceptable con control específico",AD29)))</formula>
    </cfRule>
    <cfRule type="cellIs" dxfId="2193" priority="41" stopIfTrue="1" operator="equal">
      <formula>"Aceptable"</formula>
    </cfRule>
    <cfRule type="cellIs" dxfId="2192" priority="42" stopIfTrue="1" operator="equal">
      <formula>"No aceptable"</formula>
    </cfRule>
  </conditionalFormatting>
  <conditionalFormatting sqref="AD29:AD33">
    <cfRule type="containsText" dxfId="2191" priority="15" stopIfTrue="1" operator="containsText" text="No aceptable">
      <formula>NOT(ISERROR(SEARCH("No aceptable",AD29)))</formula>
    </cfRule>
    <cfRule type="containsText" dxfId="2190" priority="16" stopIfTrue="1" operator="containsText" text="No Aceptable o aceptable con control específico">
      <formula>NOT(ISERROR(SEARCH("No Aceptable o aceptable con control específico",AD29)))</formula>
    </cfRule>
  </conditionalFormatting>
  <conditionalFormatting sqref="AD30:AD33">
    <cfRule type="containsText" dxfId="2189" priority="14" stopIfTrue="1" operator="containsText" text="No aceptable o aceptable con control específico">
      <formula>NOT(ISERROR(SEARCH("No aceptable o aceptable con control específico",AD30)))</formula>
    </cfRule>
    <cfRule type="cellIs" dxfId="2188" priority="17" stopIfTrue="1" operator="equal">
      <formula>"Aceptable"</formula>
    </cfRule>
    <cfRule type="cellIs" dxfId="2187" priority="18" stopIfTrue="1" operator="equal">
      <formula>"No aceptable"</formula>
    </cfRule>
  </conditionalFormatting>
  <conditionalFormatting sqref="AD33">
    <cfRule type="containsText" dxfId="2186" priority="27" stopIfTrue="1" operator="containsText" text="No aceptable o aceptable con control específico">
      <formula>NOT(ISERROR(SEARCH("No aceptable o aceptable con control específico",AD33)))</formula>
    </cfRule>
    <cfRule type="containsText" dxfId="2185" priority="28" stopIfTrue="1" operator="containsText" text="No aceptable">
      <formula>NOT(ISERROR(SEARCH("No aceptable",AD33)))</formula>
    </cfRule>
    <cfRule type="containsText" dxfId="2184" priority="29" stopIfTrue="1" operator="containsText" text="No Aceptable o aceptable con control específico">
      <formula>NOT(ISERROR(SEARCH("No Aceptable o aceptable con control específico",AD33)))</formula>
    </cfRule>
    <cfRule type="cellIs" dxfId="2183" priority="30" stopIfTrue="1" operator="equal">
      <formula>"Aceptable"</formula>
    </cfRule>
    <cfRule type="cellIs" dxfId="2182" priority="31" stopIfTrue="1" operator="equal">
      <formula>"No aceptable"</formula>
    </cfRule>
  </conditionalFormatting>
  <conditionalFormatting sqref="AE24:AE26">
    <cfRule type="cellIs" dxfId="2181" priority="46" stopIfTrue="1" operator="equal">
      <formula>"Aceptable"</formula>
    </cfRule>
    <cfRule type="cellIs" dxfId="2180" priority="47" stopIfTrue="1" operator="equal">
      <formula>"No aceptable"</formula>
    </cfRule>
  </conditionalFormatting>
  <conditionalFormatting sqref="AE24:AE26">
    <cfRule type="cellIs" dxfId="2179" priority="48" stopIfTrue="1" operator="equal">
      <formula>"I"</formula>
    </cfRule>
    <cfRule type="cellIs" dxfId="2178" priority="49" stopIfTrue="1" operator="equal">
      <formula>"II"</formula>
    </cfRule>
    <cfRule type="cellIs" dxfId="2177" priority="50" stopIfTrue="1" operator="between">
      <formula>"III"</formula>
      <formula>"IV"</formula>
    </cfRule>
  </conditionalFormatting>
  <conditionalFormatting sqref="AE30:AE31">
    <cfRule type="cellIs" dxfId="2176" priority="3" stopIfTrue="1" operator="equal">
      <formula>"I"</formula>
    </cfRule>
    <cfRule type="cellIs" dxfId="2175" priority="4" stopIfTrue="1" operator="equal">
      <formula>"II"</formula>
    </cfRule>
    <cfRule type="cellIs" dxfId="2174" priority="5" stopIfTrue="1" operator="between">
      <formula>"III"</formula>
      <formula>"IV"</formula>
    </cfRule>
  </conditionalFormatting>
  <conditionalFormatting sqref="AE30:AE33">
    <cfRule type="cellIs" dxfId="2173" priority="1" stopIfTrue="1" operator="equal">
      <formula>"Aceptable"</formula>
    </cfRule>
    <cfRule type="cellIs" dxfId="2172" priority="2" stopIfTrue="1" operator="equal">
      <formula>"No aceptable"</formula>
    </cfRule>
  </conditionalFormatting>
  <conditionalFormatting sqref="AE33">
    <cfRule type="cellIs" dxfId="2171" priority="22" stopIfTrue="1" operator="equal">
      <formula>"Aceptable"</formula>
    </cfRule>
    <cfRule type="cellIs" dxfId="2170" priority="23" stopIfTrue="1" operator="equal">
      <formula>"No aceptable"</formula>
    </cfRule>
    <cfRule type="cellIs" dxfId="2169" priority="24" stopIfTrue="1" operator="equal">
      <formula>"I"</formula>
    </cfRule>
    <cfRule type="cellIs" dxfId="2168" priority="25" stopIfTrue="1" operator="equal">
      <formula>"II"</formula>
    </cfRule>
    <cfRule type="cellIs" dxfId="2167" priority="26"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33">
      <formula1>"100,60,25,10"</formula1>
    </dataValidation>
    <dataValidation type="list" allowBlank="1" showInputMessage="1" prompt="4 = Continua_x000a_3 = Frecuente_x000a_2 = Ocasional_x000a_1 = Esporádica" sqref="V9:V33">
      <formula1>"4, 3, 2, 1"</formula1>
    </dataValidation>
    <dataValidation type="list" allowBlank="1" showInputMessage="1" showErrorMessage="1" prompt="10 = Muy Alto_x000a_6 = Alto_x000a_2 = Medio_x000a_0 = Bajo" sqref="U9:U33">
      <formula1>"10, 6, 2, 0, "</formula1>
    </dataValidation>
    <dataValidation allowBlank="1" sqref="AA9:AA33"/>
  </dataValidations>
  <pageMargins left="0.7" right="0.7" top="0.75" bottom="0.75" header="0.3" footer="0.3"/>
  <pageSetup paperSize="9" scale="35"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25"/>
  <sheetViews>
    <sheetView view="pageBreakPreview" topLeftCell="B21" zoomScale="60" zoomScaleNormal="70" workbookViewId="0">
      <selection activeCell="L26" sqref="L26"/>
    </sheetView>
  </sheetViews>
  <sheetFormatPr baseColWidth="10" defaultColWidth="7" defaultRowHeight="78.75" customHeight="1" x14ac:dyDescent="0.25"/>
  <cols>
    <col min="30" max="30" width="8.453125" customWidth="1"/>
    <col min="36" max="36" width="12.08984375" customWidth="1"/>
    <col min="37" max="37" width="14.7265625" customWidth="1"/>
  </cols>
  <sheetData>
    <row r="1" spans="1:37" s="2" customFormat="1" ht="48.7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row>
    <row r="2" spans="1:37" s="2" customFormat="1" ht="28.5" customHeight="1" x14ac:dyDescent="0.35">
      <c r="B2" s="14"/>
      <c r="H2" s="3"/>
      <c r="AI2" s="15"/>
      <c r="AJ2" s="382" t="s">
        <v>78</v>
      </c>
      <c r="AK2" s="391">
        <v>2</v>
      </c>
    </row>
    <row r="3" spans="1:37" s="2" customFormat="1" ht="31.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78.75"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1:37" s="1" customFormat="1" ht="78.7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61.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78.7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37" s="1" customFormat="1" ht="78.75" customHeight="1" thickBot="1" x14ac:dyDescent="0.4">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1:37" s="1" customFormat="1" ht="78.75" customHeight="1" x14ac:dyDescent="0.35">
      <c r="A9" s="27"/>
      <c r="B9" s="281" t="s">
        <v>142</v>
      </c>
      <c r="C9" s="281" t="s">
        <v>182</v>
      </c>
      <c r="D9" s="281" t="s">
        <v>189</v>
      </c>
      <c r="E9" s="323" t="s">
        <v>190</v>
      </c>
      <c r="F9" s="323" t="s">
        <v>188</v>
      </c>
      <c r="G9" s="24" t="s">
        <v>42</v>
      </c>
      <c r="H9" s="327" t="s">
        <v>36</v>
      </c>
      <c r="I9" s="78" t="s">
        <v>46</v>
      </c>
      <c r="J9" s="79" t="s">
        <v>269</v>
      </c>
      <c r="K9" s="79" t="s">
        <v>270</v>
      </c>
      <c r="L9" s="88">
        <v>0</v>
      </c>
      <c r="M9" s="81">
        <v>5</v>
      </c>
      <c r="N9" s="88">
        <v>0</v>
      </c>
      <c r="O9" s="88">
        <f>SUM(L9:N9)</f>
        <v>5</v>
      </c>
      <c r="P9" s="79" t="s">
        <v>271</v>
      </c>
      <c r="Q9" s="81">
        <v>8</v>
      </c>
      <c r="R9" s="79" t="s">
        <v>499</v>
      </c>
      <c r="S9" s="79" t="s">
        <v>273</v>
      </c>
      <c r="T9" s="79" t="s">
        <v>272</v>
      </c>
      <c r="U9" s="82">
        <v>2</v>
      </c>
      <c r="V9" s="82">
        <v>4</v>
      </c>
      <c r="W9" s="82">
        <f>V9*U9</f>
        <v>8</v>
      </c>
      <c r="X9" s="83" t="str">
        <f>+IF(AND(U9*V9&gt;=24,U9*V9&lt;=40),"MA",IF(AND(U9*V9&gt;=10,U9*V9&lt;=20),"A",IF(AND(U9*V9&gt;=6,U9*V9&lt;=8),"M",IF(AND(U9*V9&gt;=0,U9*V9&lt;=4),"B",""))))</f>
        <v>M</v>
      </c>
      <c r="Y9" s="78"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W9*Z9</f>
        <v>80</v>
      </c>
      <c r="AB9" s="85" t="str">
        <f>+IF(AND(U9*V9*Z9&gt;=600,U9*V9*Z9&lt;=4000),"I",IF(AND(U9*V9*Z9&gt;=150,U9*V9*Z9&lt;=500),"II",IF(AND(U9*V9*Z9&gt;=40,U9*V9*Z9&lt;=120),"III",IF(AND(U9*V9*Z9&gt;=0,U9*V9*Z9&lt;=20),"IV",""))))</f>
        <v>III</v>
      </c>
      <c r="AC9" s="78"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+IF(AB9="I","No aceptable",IF(AB9="II","No aceptable o aceptable con control específico",IF(AB9="III","Aceptable",IF(AB9="IV","Aceptable",""))))</f>
        <v>Aceptable</v>
      </c>
      <c r="AE9" s="78" t="s">
        <v>55</v>
      </c>
      <c r="AF9" s="81" t="s">
        <v>34</v>
      </c>
      <c r="AG9" s="81" t="s">
        <v>34</v>
      </c>
      <c r="AH9" s="81" t="s">
        <v>278</v>
      </c>
      <c r="AI9" s="78" t="s">
        <v>274</v>
      </c>
      <c r="AJ9" s="81" t="s">
        <v>34</v>
      </c>
      <c r="AK9" s="100" t="s">
        <v>575</v>
      </c>
    </row>
    <row r="10" spans="1:37" s="1" customFormat="1" ht="78.75" customHeight="1" x14ac:dyDescent="0.35">
      <c r="A10" s="28"/>
      <c r="B10" s="269"/>
      <c r="C10" s="269"/>
      <c r="D10" s="269"/>
      <c r="E10" s="323"/>
      <c r="F10" s="323"/>
      <c r="G10" s="24" t="s">
        <v>42</v>
      </c>
      <c r="H10" s="328"/>
      <c r="I10" s="78" t="s">
        <v>107</v>
      </c>
      <c r="J10" s="79" t="s">
        <v>275</v>
      </c>
      <c r="K10" s="87" t="s">
        <v>276</v>
      </c>
      <c r="L10" s="88">
        <v>0</v>
      </c>
      <c r="M10" s="81">
        <v>5</v>
      </c>
      <c r="N10" s="88">
        <v>0</v>
      </c>
      <c r="O10" s="88">
        <f t="shared" ref="O10:O24" si="0">SUM(L10:N10)</f>
        <v>5</v>
      </c>
      <c r="P10" s="79" t="s">
        <v>271</v>
      </c>
      <c r="Q10" s="78">
        <v>8</v>
      </c>
      <c r="R10" s="87" t="s">
        <v>500</v>
      </c>
      <c r="S10" s="87" t="s">
        <v>273</v>
      </c>
      <c r="T10" s="87" t="s">
        <v>272</v>
      </c>
      <c r="U10" s="82">
        <v>2</v>
      </c>
      <c r="V10" s="82">
        <v>4</v>
      </c>
      <c r="W10" s="82">
        <f t="shared" ref="W10:W24" si="1">V10*U10</f>
        <v>8</v>
      </c>
      <c r="X10" s="83" t="str">
        <f t="shared" ref="X10:X24" si="2">+IF(AND(U10*V10&gt;=24,U10*V10&lt;=40),"MA",IF(AND(U10*V10&gt;=10,U10*V10&lt;=20),"A",IF(AND(U10*V10&gt;=6,U10*V10&lt;=8),"M",IF(AND(U10*V10&gt;=0,U10*V10&lt;=4),"B",""))))</f>
        <v>M</v>
      </c>
      <c r="Y10" s="78" t="str">
        <f t="shared" ref="Y10:Y24"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82">
        <v>10</v>
      </c>
      <c r="AA10" s="82">
        <f t="shared" ref="AA10:AA24" si="4">W10*Z10</f>
        <v>80</v>
      </c>
      <c r="AB10" s="85" t="str">
        <f t="shared" ref="AB10:AB24" si="5">+IF(AND(U10*V10*Z10&gt;=600,U10*V10*Z10&lt;=4000),"I",IF(AND(U10*V10*Z10&gt;=150,U10*V10*Z10&lt;=500),"II",IF(AND(U10*V10*Z10&gt;=40,U10*V10*Z10&lt;=120),"III",IF(AND(U10*V10*Z10&gt;=0,U10*V10*Z10&lt;=20),"IV",""))))</f>
        <v>III</v>
      </c>
      <c r="AC10" s="78" t="str">
        <f t="shared" ref="AC10:AC24"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8" t="str">
        <f t="shared" ref="AD10:AD24" si="7">+IF(AB10="I","No aceptable",IF(AB10="II","No aceptable o aceptable con control específico",IF(AB10="III","Aceptable",IF(AB10="IV","Aceptable",""))))</f>
        <v>Aceptable</v>
      </c>
      <c r="AE10" s="78" t="s">
        <v>108</v>
      </c>
      <c r="AF10" s="81" t="s">
        <v>34</v>
      </c>
      <c r="AG10" s="81" t="s">
        <v>34</v>
      </c>
      <c r="AH10" s="81" t="s">
        <v>279</v>
      </c>
      <c r="AI10" s="78" t="s">
        <v>274</v>
      </c>
      <c r="AJ10" s="81" t="s">
        <v>34</v>
      </c>
      <c r="AK10" s="60" t="s">
        <v>35</v>
      </c>
    </row>
    <row r="11" spans="1:37" s="1" customFormat="1" ht="78.75" customHeight="1" x14ac:dyDescent="0.35">
      <c r="A11" s="28"/>
      <c r="B11" s="269"/>
      <c r="C11" s="269"/>
      <c r="D11" s="269"/>
      <c r="E11" s="323"/>
      <c r="F11" s="323"/>
      <c r="G11" s="52" t="s">
        <v>33</v>
      </c>
      <c r="H11" s="328"/>
      <c r="I11" s="78" t="s">
        <v>107</v>
      </c>
      <c r="J11" s="78" t="s">
        <v>302</v>
      </c>
      <c r="K11" s="81" t="s">
        <v>282</v>
      </c>
      <c r="L11" s="88">
        <v>0</v>
      </c>
      <c r="M11" s="81">
        <v>5</v>
      </c>
      <c r="N11" s="88">
        <v>0</v>
      </c>
      <c r="O11" s="88">
        <f t="shared" si="0"/>
        <v>5</v>
      </c>
      <c r="P11" s="81" t="s">
        <v>281</v>
      </c>
      <c r="Q11" s="78">
        <v>4</v>
      </c>
      <c r="R11" s="81" t="s">
        <v>33</v>
      </c>
      <c r="S11" s="81" t="s">
        <v>33</v>
      </c>
      <c r="T11" s="81" t="s">
        <v>285</v>
      </c>
      <c r="U11" s="82">
        <v>2</v>
      </c>
      <c r="V11" s="82">
        <v>2</v>
      </c>
      <c r="W11" s="82">
        <f t="shared" si="1"/>
        <v>4</v>
      </c>
      <c r="X11" s="83" t="str">
        <f t="shared" si="2"/>
        <v>B</v>
      </c>
      <c r="Y11" s="78" t="str">
        <f t="shared" si="3"/>
        <v>Situación mejorable con exposición ocasional o esporádica, o situación sin anomalía destacable con cualquier nivel de exposición. No es esperable que se materialice el riesgo, aunque puede ser concebible.</v>
      </c>
      <c r="Z11" s="82">
        <v>10</v>
      </c>
      <c r="AA11" s="82">
        <f t="shared" si="4"/>
        <v>40</v>
      </c>
      <c r="AB11" s="85" t="str">
        <f>+IF(AND(U11*V11*Z11&gt;=600,U11*V11*Z11&lt;=4000),"I",IF(AND(U11*V11*Z11&gt;=150,U11*V11*Z11&lt;=500),"II",IF(AND(U11*V11*Z11&gt;=40,U11*V11*Z11&lt;=120),"III",IF(AND(U11*V11*Z11&gt;=0,U11*V11*Z11&lt;=20),"IV",""))))</f>
        <v>III</v>
      </c>
      <c r="AC11" s="78"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+IF(AB11="I","No aceptable",IF(AB11="II","No aceptable o aceptable con control específico",IF(AB11="III","Aceptable",IF(AB11="IV","Aceptable",""))))</f>
        <v>Aceptable</v>
      </c>
      <c r="AE11" s="78" t="s">
        <v>108</v>
      </c>
      <c r="AF11" s="81" t="s">
        <v>34</v>
      </c>
      <c r="AG11" s="81" t="s">
        <v>34</v>
      </c>
      <c r="AH11" s="81" t="s">
        <v>34</v>
      </c>
      <c r="AI11" s="78" t="s">
        <v>284</v>
      </c>
      <c r="AJ11" s="81" t="s">
        <v>283</v>
      </c>
      <c r="AK11" s="60" t="s">
        <v>35</v>
      </c>
    </row>
    <row r="12" spans="1:37" s="1" customFormat="1" ht="78.75" customHeight="1" x14ac:dyDescent="0.35">
      <c r="A12" s="28"/>
      <c r="B12" s="269"/>
      <c r="C12" s="269"/>
      <c r="D12" s="269"/>
      <c r="E12" s="323"/>
      <c r="F12" s="323"/>
      <c r="G12" s="66" t="s">
        <v>42</v>
      </c>
      <c r="H12" s="330" t="s">
        <v>44</v>
      </c>
      <c r="I12" s="78" t="s">
        <v>59</v>
      </c>
      <c r="J12" s="121" t="s">
        <v>261</v>
      </c>
      <c r="K12" s="78" t="s">
        <v>250</v>
      </c>
      <c r="L12" s="88">
        <v>0</v>
      </c>
      <c r="M12" s="81">
        <v>5</v>
      </c>
      <c r="N12" s="88">
        <v>0</v>
      </c>
      <c r="O12" s="88">
        <f t="shared" si="0"/>
        <v>5</v>
      </c>
      <c r="P12" s="78" t="s">
        <v>259</v>
      </c>
      <c r="Q12" s="78">
        <v>8</v>
      </c>
      <c r="R12" s="78" t="s">
        <v>254</v>
      </c>
      <c r="S12" s="78" t="s">
        <v>252</v>
      </c>
      <c r="T12" s="78" t="s">
        <v>354</v>
      </c>
      <c r="U12" s="82">
        <v>2</v>
      </c>
      <c r="V12" s="82">
        <v>3</v>
      </c>
      <c r="W12" s="82">
        <f t="shared" si="1"/>
        <v>6</v>
      </c>
      <c r="X12" s="83" t="str">
        <f t="shared" si="2"/>
        <v>M</v>
      </c>
      <c r="Y12" s="78" t="str">
        <f t="shared" si="3"/>
        <v>Situación deficiente con exposición esporádica, o bien situación mejorable con exposición continuada o frecuente. Es posible que suceda el daño alguna vez.</v>
      </c>
      <c r="Z12" s="82">
        <v>25</v>
      </c>
      <c r="AA12" s="82">
        <f t="shared" si="4"/>
        <v>150</v>
      </c>
      <c r="AB12" s="85" t="str">
        <f t="shared" si="5"/>
        <v>II</v>
      </c>
      <c r="AC12" s="78" t="str">
        <f t="shared" si="6"/>
        <v>Corregir y adoptar medidas de control de inmediato. Sin embargo suspenda actividades si el nivel de riesgo está por encima o igual de 360.</v>
      </c>
      <c r="AD12" s="78" t="str">
        <f t="shared" si="7"/>
        <v>No aceptable o aceptable con control específico</v>
      </c>
      <c r="AE12" s="330" t="s">
        <v>565</v>
      </c>
      <c r="AF12" s="78" t="s">
        <v>34</v>
      </c>
      <c r="AG12" s="78" t="s">
        <v>34</v>
      </c>
      <c r="AH12" s="78" t="s">
        <v>34</v>
      </c>
      <c r="AI12" s="78" t="s">
        <v>260</v>
      </c>
      <c r="AJ12" s="78" t="s">
        <v>34</v>
      </c>
      <c r="AK12" s="6" t="s">
        <v>35</v>
      </c>
    </row>
    <row r="13" spans="1:37" s="1" customFormat="1" ht="78.75" customHeight="1" x14ac:dyDescent="0.35">
      <c r="A13" s="28"/>
      <c r="B13" s="269"/>
      <c r="C13" s="269"/>
      <c r="D13" s="269"/>
      <c r="E13" s="323"/>
      <c r="F13" s="323"/>
      <c r="G13" s="66" t="s">
        <v>42</v>
      </c>
      <c r="H13" s="331"/>
      <c r="I13" s="78" t="s">
        <v>505</v>
      </c>
      <c r="J13" s="78" t="s">
        <v>506</v>
      </c>
      <c r="K13" s="78" t="s">
        <v>507</v>
      </c>
      <c r="L13" s="88">
        <v>0</v>
      </c>
      <c r="M13" s="81">
        <v>5</v>
      </c>
      <c r="N13" s="88">
        <v>0</v>
      </c>
      <c r="O13" s="88">
        <f t="shared" ref="O13" si="8">SUM(L13:N13)</f>
        <v>5</v>
      </c>
      <c r="P13" s="78" t="s">
        <v>508</v>
      </c>
      <c r="Q13" s="81">
        <v>8</v>
      </c>
      <c r="R13" s="78" t="s">
        <v>254</v>
      </c>
      <c r="S13" s="78" t="s">
        <v>509</v>
      </c>
      <c r="T13" s="78" t="s">
        <v>510</v>
      </c>
      <c r="U13" s="82">
        <v>2</v>
      </c>
      <c r="V13" s="82">
        <v>1</v>
      </c>
      <c r="W13" s="82">
        <f t="shared" ref="W13:W14" si="9">V13*U13</f>
        <v>2</v>
      </c>
      <c r="X13" s="83" t="str">
        <f t="shared" ref="X13:X14" si="10">+IF(AND(U13*V13&gt;=24,U13*V13&lt;=40),"MA",IF(AND(U13*V13&gt;=10,U13*V13&lt;=20),"A",IF(AND(U13*V13&gt;=6,U13*V13&lt;=8),"M",IF(AND(U13*V13&gt;=0,U13*V13&lt;=4),"B",""))))</f>
        <v>B</v>
      </c>
      <c r="Y13" s="78" t="str">
        <f t="shared" ref="Y13:Y14" si="11">+IF(X13="MA","Situación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82">
        <v>10</v>
      </c>
      <c r="AA13" s="82">
        <f t="shared" ref="AA13:AA14" si="12">W13*Z13</f>
        <v>20</v>
      </c>
      <c r="AB13" s="85" t="str">
        <f t="shared" ref="AB13:AB14" si="13">+IF(AND(U13*V13*Z13&gt;=600,U13*V13*Z13&lt;=4000),"I",IF(AND(U13*V13*Z13&gt;=150,U13*V13*Z13&lt;=500),"II",IF(AND(U13*V13*Z13&gt;=40,U13*V13*Z13&lt;=120),"III",IF(AND(U13*V13*Z13&gt;=0,U13*V13*Z13&lt;=20),"IV",""))))</f>
        <v>IV</v>
      </c>
      <c r="AC13" s="78" t="str">
        <f t="shared" ref="AC13:AC14" si="14">+IF(AB13="I","Situación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3" s="78" t="str">
        <f t="shared" ref="AD13:AD14" si="15">+IF(AB13="I","No aceptable",IF(AB13="II","No aceptable o aceptable con control específico",IF(AB13="III","Aceptable",IF(AB13="IV","Aceptable",""))))</f>
        <v>Aceptable</v>
      </c>
      <c r="AE13" s="331"/>
      <c r="AF13" s="78" t="s">
        <v>34</v>
      </c>
      <c r="AG13" s="78" t="s">
        <v>34</v>
      </c>
      <c r="AH13" s="78" t="s">
        <v>34</v>
      </c>
      <c r="AI13" s="78" t="s">
        <v>257</v>
      </c>
      <c r="AJ13" s="78" t="s">
        <v>34</v>
      </c>
      <c r="AK13" s="60" t="s">
        <v>511</v>
      </c>
    </row>
    <row r="14" spans="1:37" s="1" customFormat="1" ht="78.75" customHeight="1" x14ac:dyDescent="0.35">
      <c r="A14" s="28"/>
      <c r="B14" s="269"/>
      <c r="C14" s="269"/>
      <c r="D14" s="269"/>
      <c r="E14" s="323"/>
      <c r="F14" s="323"/>
      <c r="G14" s="66" t="s">
        <v>42</v>
      </c>
      <c r="H14" s="332"/>
      <c r="I14" s="81" t="s">
        <v>61</v>
      </c>
      <c r="J14" s="78" t="s">
        <v>262</v>
      </c>
      <c r="K14" s="78" t="s">
        <v>250</v>
      </c>
      <c r="L14" s="88">
        <v>0</v>
      </c>
      <c r="M14" s="81">
        <v>5</v>
      </c>
      <c r="N14" s="88">
        <v>0</v>
      </c>
      <c r="O14" s="88">
        <f t="shared" si="0"/>
        <v>5</v>
      </c>
      <c r="P14" s="78" t="s">
        <v>259</v>
      </c>
      <c r="Q14" s="81">
        <v>8</v>
      </c>
      <c r="R14" s="90" t="s">
        <v>549</v>
      </c>
      <c r="S14" s="90" t="s">
        <v>252</v>
      </c>
      <c r="T14" s="90" t="s">
        <v>354</v>
      </c>
      <c r="U14" s="95">
        <v>2</v>
      </c>
      <c r="V14" s="95">
        <v>3</v>
      </c>
      <c r="W14" s="95">
        <f t="shared" si="9"/>
        <v>6</v>
      </c>
      <c r="X14" s="96" t="str">
        <f t="shared" si="10"/>
        <v>M</v>
      </c>
      <c r="Y14" s="97" t="str">
        <f t="shared" si="11"/>
        <v>Situación deficiente con exposición esporádica, o bien situación mejorable con exposición continuada o frecuente. Es posible que suceda el daño alguna vez.</v>
      </c>
      <c r="Z14" s="95">
        <v>10</v>
      </c>
      <c r="AA14" s="95">
        <f t="shared" si="12"/>
        <v>60</v>
      </c>
      <c r="AB14" s="98" t="str">
        <f t="shared" si="13"/>
        <v>III</v>
      </c>
      <c r="AC14" s="97" t="str">
        <f t="shared" si="14"/>
        <v>Mejorar si es posible. Sería conveniente justificar la intervención y su rentabilidad.</v>
      </c>
      <c r="AD14" s="90" t="str">
        <f t="shared" si="15"/>
        <v>Aceptable</v>
      </c>
      <c r="AE14" s="332"/>
      <c r="AF14" s="90" t="s">
        <v>34</v>
      </c>
      <c r="AG14" s="90" t="s">
        <v>34</v>
      </c>
      <c r="AH14" s="90" t="s">
        <v>34</v>
      </c>
      <c r="AI14" s="90" t="s">
        <v>552</v>
      </c>
      <c r="AJ14" s="90" t="s">
        <v>34</v>
      </c>
      <c r="AK14" s="100" t="s">
        <v>554</v>
      </c>
    </row>
    <row r="15" spans="1:37" s="1" customFormat="1" ht="78.75" customHeight="1" x14ac:dyDescent="0.35">
      <c r="A15" s="28"/>
      <c r="B15" s="269"/>
      <c r="C15" s="269"/>
      <c r="D15" s="269"/>
      <c r="E15" s="323"/>
      <c r="F15" s="323"/>
      <c r="G15" s="24" t="s">
        <v>42</v>
      </c>
      <c r="H15" s="333" t="s">
        <v>49</v>
      </c>
      <c r="I15" s="87" t="s">
        <v>233</v>
      </c>
      <c r="J15" s="87" t="s">
        <v>234</v>
      </c>
      <c r="K15" s="87" t="s">
        <v>237</v>
      </c>
      <c r="L15" s="88">
        <v>0</v>
      </c>
      <c r="M15" s="81">
        <v>5</v>
      </c>
      <c r="N15" s="88">
        <v>0</v>
      </c>
      <c r="O15" s="88">
        <f t="shared" si="0"/>
        <v>5</v>
      </c>
      <c r="P15" s="89" t="s">
        <v>240</v>
      </c>
      <c r="Q15" s="81">
        <v>8</v>
      </c>
      <c r="R15" s="89" t="s">
        <v>242</v>
      </c>
      <c r="S15" s="89" t="s">
        <v>243</v>
      </c>
      <c r="T15" s="89" t="s">
        <v>244</v>
      </c>
      <c r="U15" s="82">
        <v>2</v>
      </c>
      <c r="V15" s="82">
        <v>4</v>
      </c>
      <c r="W15" s="82">
        <f t="shared" si="1"/>
        <v>8</v>
      </c>
      <c r="X15" s="83" t="str">
        <f t="shared" si="2"/>
        <v>M</v>
      </c>
      <c r="Y15" s="78" t="str">
        <f t="shared" si="3"/>
        <v>Situación deficiente con exposición esporádica, o bien situación mejorable con exposición continuada o frecuente. Es posible que suceda el daño alguna vez.</v>
      </c>
      <c r="Z15" s="82">
        <v>10</v>
      </c>
      <c r="AA15" s="82">
        <f t="shared" si="4"/>
        <v>80</v>
      </c>
      <c r="AB15" s="85" t="str">
        <f t="shared" si="5"/>
        <v>III</v>
      </c>
      <c r="AC15" s="78" t="str">
        <f t="shared" si="6"/>
        <v>Mejorar si es posible. Sería conveniente justificar la intervención y su rentabilidad.</v>
      </c>
      <c r="AD15" s="78" t="str">
        <f t="shared" si="7"/>
        <v>Aceptable</v>
      </c>
      <c r="AE15" s="330" t="s">
        <v>566</v>
      </c>
      <c r="AF15" s="78" t="s">
        <v>34</v>
      </c>
      <c r="AG15" s="78" t="s">
        <v>34</v>
      </c>
      <c r="AH15" s="87" t="s">
        <v>248</v>
      </c>
      <c r="AI15" s="87" t="s">
        <v>249</v>
      </c>
      <c r="AJ15" s="81" t="s">
        <v>34</v>
      </c>
      <c r="AK15" s="60" t="s">
        <v>35</v>
      </c>
    </row>
    <row r="16" spans="1:37" s="1" customFormat="1" ht="78.75" customHeight="1" x14ac:dyDescent="0.35">
      <c r="A16" s="28"/>
      <c r="B16" s="269"/>
      <c r="C16" s="269"/>
      <c r="D16" s="269"/>
      <c r="E16" s="323"/>
      <c r="F16" s="323"/>
      <c r="G16" s="24" t="s">
        <v>42</v>
      </c>
      <c r="H16" s="333"/>
      <c r="I16" s="87" t="s">
        <v>430</v>
      </c>
      <c r="J16" s="87" t="s">
        <v>431</v>
      </c>
      <c r="K16" s="87" t="s">
        <v>432</v>
      </c>
      <c r="L16" s="88">
        <v>0</v>
      </c>
      <c r="M16" s="81">
        <v>5</v>
      </c>
      <c r="N16" s="88">
        <v>0</v>
      </c>
      <c r="O16" s="88">
        <f t="shared" ref="O16" si="16">SUM(L16:N16)</f>
        <v>5</v>
      </c>
      <c r="P16" s="89" t="s">
        <v>433</v>
      </c>
      <c r="Q16" s="81">
        <v>8</v>
      </c>
      <c r="R16" s="89" t="s">
        <v>434</v>
      </c>
      <c r="S16" s="89" t="s">
        <v>435</v>
      </c>
      <c r="T16" s="89" t="s">
        <v>436</v>
      </c>
      <c r="U16" s="82">
        <v>2</v>
      </c>
      <c r="V16" s="82">
        <v>4</v>
      </c>
      <c r="W16" s="82">
        <f t="shared" ref="W16" si="17">V16*U16</f>
        <v>8</v>
      </c>
      <c r="X16" s="83" t="str">
        <f t="shared" ref="X16" si="18">+IF(AND(U16*V16&gt;=24,U16*V16&lt;=40),"MA",IF(AND(U16*V16&gt;=10,U16*V16&lt;=20),"A",IF(AND(U16*V16&gt;=6,U16*V16&lt;=8),"M",IF(AND(U16*V16&gt;=0,U16*V16&lt;=4),"B",""))))</f>
        <v>M</v>
      </c>
      <c r="Y16" s="78" t="str">
        <f t="shared" ref="Y16" si="19">+IF(X16="MA","Situación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82">
        <v>10</v>
      </c>
      <c r="AA16" s="82">
        <f t="shared" ref="AA16" si="20">W16*Z16</f>
        <v>80</v>
      </c>
      <c r="AB16" s="85" t="str">
        <f t="shared" ref="AB16" si="21">+IF(AND(U16*V16*Z16&gt;=600,U16*V16*Z16&lt;=4000),"I",IF(AND(U16*V16*Z16&gt;=150,U16*V16*Z16&lt;=500),"II",IF(AND(U16*V16*Z16&gt;=40,U16*V16*Z16&lt;=120),"III",IF(AND(U16*V16*Z16&gt;=0,U16*V16*Z16&lt;=20),"IV",""))))</f>
        <v>III</v>
      </c>
      <c r="AC16" s="78" t="str">
        <f t="shared" ref="AC16" si="22">+IF(AB16="I","Situación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78" t="str">
        <f t="shared" ref="AD16" si="23">+IF(AB16="I","No aceptable",IF(AB16="II","No aceptable o aceptable con control específico",IF(AB16="III","Aceptable",IF(AB16="IV","Aceptable",""))))</f>
        <v>Aceptable</v>
      </c>
      <c r="AE16" s="331"/>
      <c r="AF16" s="78" t="s">
        <v>34</v>
      </c>
      <c r="AG16" s="78" t="s">
        <v>34</v>
      </c>
      <c r="AH16" s="78" t="s">
        <v>34</v>
      </c>
      <c r="AI16" s="87" t="s">
        <v>437</v>
      </c>
      <c r="AJ16" s="81" t="s">
        <v>34</v>
      </c>
      <c r="AK16" s="60" t="s">
        <v>35</v>
      </c>
    </row>
    <row r="17" spans="1:37" s="1" customFormat="1" ht="78.75" customHeight="1" x14ac:dyDescent="0.35">
      <c r="A17" s="28"/>
      <c r="B17" s="269"/>
      <c r="C17" s="269"/>
      <c r="D17" s="269"/>
      <c r="E17" s="323"/>
      <c r="F17" s="323"/>
      <c r="G17" s="24" t="s">
        <v>42</v>
      </c>
      <c r="H17" s="333"/>
      <c r="I17" s="87" t="s">
        <v>236</v>
      </c>
      <c r="J17" s="87" t="s">
        <v>235</v>
      </c>
      <c r="K17" s="87" t="s">
        <v>238</v>
      </c>
      <c r="L17" s="88">
        <v>0</v>
      </c>
      <c r="M17" s="81">
        <v>5</v>
      </c>
      <c r="N17" s="88">
        <v>0</v>
      </c>
      <c r="O17" s="88">
        <f t="shared" si="0"/>
        <v>5</v>
      </c>
      <c r="P17" s="89" t="s">
        <v>241</v>
      </c>
      <c r="Q17" s="81">
        <v>8</v>
      </c>
      <c r="R17" s="89" t="s">
        <v>245</v>
      </c>
      <c r="S17" s="89" t="s">
        <v>246</v>
      </c>
      <c r="T17" s="89" t="s">
        <v>247</v>
      </c>
      <c r="U17" s="82">
        <v>2</v>
      </c>
      <c r="V17" s="82">
        <v>4</v>
      </c>
      <c r="W17" s="82">
        <f t="shared" si="1"/>
        <v>8</v>
      </c>
      <c r="X17" s="83" t="str">
        <f t="shared" si="2"/>
        <v>M</v>
      </c>
      <c r="Y17" s="78" t="str">
        <f t="shared" si="3"/>
        <v>Situación deficiente con exposición esporádica, o bien situación mejorable con exposición continuada o frecuente. Es posible que suceda el daño alguna vez.</v>
      </c>
      <c r="Z17" s="82">
        <v>10</v>
      </c>
      <c r="AA17" s="82">
        <f t="shared" si="4"/>
        <v>80</v>
      </c>
      <c r="AB17" s="85" t="str">
        <f t="shared" si="5"/>
        <v>III</v>
      </c>
      <c r="AC17" s="78" t="str">
        <f t="shared" si="6"/>
        <v>Mejorar si es posible. Sería conveniente justificar la intervención y su rentabilidad.</v>
      </c>
      <c r="AD17" s="78" t="str">
        <f t="shared" si="7"/>
        <v>Aceptable</v>
      </c>
      <c r="AE17" s="332"/>
      <c r="AF17" s="78" t="s">
        <v>34</v>
      </c>
      <c r="AG17" s="78" t="s">
        <v>34</v>
      </c>
      <c r="AH17" s="87" t="s">
        <v>248</v>
      </c>
      <c r="AI17" s="87" t="s">
        <v>249</v>
      </c>
      <c r="AJ17" s="81" t="s">
        <v>34</v>
      </c>
      <c r="AK17" s="60" t="s">
        <v>35</v>
      </c>
    </row>
    <row r="18" spans="1:37" s="1" customFormat="1" ht="78.75" customHeight="1" x14ac:dyDescent="0.35">
      <c r="A18" s="28"/>
      <c r="B18" s="269"/>
      <c r="C18" s="269"/>
      <c r="D18" s="269"/>
      <c r="E18" s="323"/>
      <c r="F18" s="323"/>
      <c r="G18" s="26" t="s">
        <v>33</v>
      </c>
      <c r="H18" s="129" t="s">
        <v>230</v>
      </c>
      <c r="I18" s="129" t="s">
        <v>421</v>
      </c>
      <c r="J18" s="87" t="s">
        <v>416</v>
      </c>
      <c r="K18" s="87" t="s">
        <v>417</v>
      </c>
      <c r="L18" s="88">
        <v>0</v>
      </c>
      <c r="M18" s="81">
        <v>5</v>
      </c>
      <c r="N18" s="88">
        <v>0</v>
      </c>
      <c r="O18" s="88">
        <f t="shared" ref="O18" si="24">SUM(L18:N18)</f>
        <v>5</v>
      </c>
      <c r="P18" s="87" t="s">
        <v>415</v>
      </c>
      <c r="Q18" s="81">
        <v>2</v>
      </c>
      <c r="R18" s="87" t="s">
        <v>33</v>
      </c>
      <c r="S18" s="87" t="s">
        <v>33</v>
      </c>
      <c r="T18" s="87" t="s">
        <v>418</v>
      </c>
      <c r="U18" s="82">
        <v>2</v>
      </c>
      <c r="V18" s="82">
        <v>2</v>
      </c>
      <c r="W18" s="82">
        <f t="shared" ref="W18" si="25">V18*U18</f>
        <v>4</v>
      </c>
      <c r="X18" s="83" t="str">
        <f t="shared" ref="X18" si="26">+IF(AND(U18*V18&gt;=24,U18*V18&lt;=40),"MA",IF(AND(U18*V18&gt;=10,U18*V18&lt;=20),"A",IF(AND(U18*V18&gt;=6,U18*V18&lt;=8),"M",IF(AND(U18*V18&gt;=0,U18*V18&lt;=4),"B",""))))</f>
        <v>B</v>
      </c>
      <c r="Y18" s="78" t="str">
        <f t="shared" ref="Y18" si="27">+IF(X18="MA","Situación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8" s="82">
        <v>25</v>
      </c>
      <c r="AA18" s="82">
        <f t="shared" ref="AA18" si="28">W18*Z18</f>
        <v>100</v>
      </c>
      <c r="AB18" s="85" t="str">
        <f t="shared" ref="AB18" si="29">+IF(AND(U18*V18*Z18&gt;=600,U18*V18*Z18&lt;=4000),"I",IF(AND(U18*V18*Z18&gt;=150,U18*V18*Z18&lt;=500),"II",IF(AND(U18*V18*Z18&gt;=40,U18*V18*Z18&lt;=120),"III",IF(AND(U18*V18*Z18&gt;=0,U18*V18*Z18&lt;=20),"IV",""))))</f>
        <v>III</v>
      </c>
      <c r="AC18" s="78" t="str">
        <f t="shared" ref="AC18" si="30">+IF(AB18="I","Situación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8" t="str">
        <f t="shared" ref="AD18" si="31">+IF(AB18="I","No aceptable",IF(AB18="II","No aceptable o aceptable con control específico",IF(AB18="III","Aceptable",IF(AB18="IV","Aceptable",""))))</f>
        <v>Aceptable</v>
      </c>
      <c r="AE18" s="97" t="s">
        <v>560</v>
      </c>
      <c r="AF18" s="78" t="s">
        <v>419</v>
      </c>
      <c r="AG18" s="78" t="s">
        <v>34</v>
      </c>
      <c r="AH18" s="78" t="s">
        <v>34</v>
      </c>
      <c r="AI18" s="82" t="s">
        <v>420</v>
      </c>
      <c r="AJ18" s="81" t="s">
        <v>174</v>
      </c>
      <c r="AK18" s="60" t="s">
        <v>35</v>
      </c>
    </row>
    <row r="19" spans="1:37" s="1" customFormat="1" ht="78.75" customHeight="1" x14ac:dyDescent="0.35">
      <c r="A19" s="28"/>
      <c r="B19" s="269"/>
      <c r="C19" s="269"/>
      <c r="D19" s="269"/>
      <c r="E19" s="323"/>
      <c r="F19" s="323"/>
      <c r="G19" s="26" t="s">
        <v>33</v>
      </c>
      <c r="H19" s="327" t="s">
        <v>45</v>
      </c>
      <c r="I19" s="87" t="s">
        <v>88</v>
      </c>
      <c r="J19" s="87" t="s">
        <v>339</v>
      </c>
      <c r="K19" s="87" t="s">
        <v>315</v>
      </c>
      <c r="L19" s="88">
        <v>0</v>
      </c>
      <c r="M19" s="81">
        <v>5</v>
      </c>
      <c r="N19" s="88">
        <v>0</v>
      </c>
      <c r="O19" s="88">
        <f t="shared" si="0"/>
        <v>5</v>
      </c>
      <c r="P19" s="87" t="s">
        <v>336</v>
      </c>
      <c r="Q19" s="81">
        <v>4</v>
      </c>
      <c r="R19" s="87" t="s">
        <v>168</v>
      </c>
      <c r="S19" s="78" t="s">
        <v>350</v>
      </c>
      <c r="T19" s="78" t="s">
        <v>356</v>
      </c>
      <c r="U19" s="82">
        <v>6</v>
      </c>
      <c r="V19" s="82">
        <v>2</v>
      </c>
      <c r="W19" s="82">
        <f t="shared" si="1"/>
        <v>12</v>
      </c>
      <c r="X19" s="83" t="str">
        <f t="shared" si="2"/>
        <v>A</v>
      </c>
      <c r="Y19" s="78" t="str">
        <f t="shared" si="3"/>
        <v>Situación deficiente con exposición frecuente u ocasional, o bien situación muy deficiente con exposición ocasional o esporádica. La materialización de Riesgo es posible que suceda varias veces en la vida laboral</v>
      </c>
      <c r="Z19" s="82">
        <v>10</v>
      </c>
      <c r="AA19" s="82">
        <f t="shared" si="4"/>
        <v>120</v>
      </c>
      <c r="AB19" s="85" t="str">
        <f t="shared" si="5"/>
        <v>III</v>
      </c>
      <c r="AC19" s="78" t="str">
        <f t="shared" si="6"/>
        <v>Mejorar si es posible. Sería conveniente justificar la intervención y su rentabilidad.</v>
      </c>
      <c r="AD19" s="78" t="str">
        <f t="shared" si="7"/>
        <v>Aceptable</v>
      </c>
      <c r="AE19" s="78" t="s">
        <v>65</v>
      </c>
      <c r="AF19" s="81" t="s">
        <v>34</v>
      </c>
      <c r="AG19" s="81" t="s">
        <v>34</v>
      </c>
      <c r="AH19" s="87" t="s">
        <v>158</v>
      </c>
      <c r="AI19" s="87" t="s">
        <v>357</v>
      </c>
      <c r="AJ19" s="81" t="s">
        <v>34</v>
      </c>
      <c r="AK19" s="60" t="s">
        <v>35</v>
      </c>
    </row>
    <row r="20" spans="1:37" s="1" customFormat="1" ht="78.75" customHeight="1" x14ac:dyDescent="0.35">
      <c r="A20" s="28"/>
      <c r="B20" s="269"/>
      <c r="C20" s="269"/>
      <c r="D20" s="269"/>
      <c r="E20" s="323"/>
      <c r="F20" s="323"/>
      <c r="G20" s="26" t="s">
        <v>33</v>
      </c>
      <c r="H20" s="328"/>
      <c r="I20" s="87" t="s">
        <v>63</v>
      </c>
      <c r="J20" s="87" t="s">
        <v>329</v>
      </c>
      <c r="K20" s="87" t="s">
        <v>315</v>
      </c>
      <c r="L20" s="88">
        <v>0</v>
      </c>
      <c r="M20" s="81">
        <v>5</v>
      </c>
      <c r="N20" s="88">
        <v>0</v>
      </c>
      <c r="O20" s="88">
        <f t="shared" si="0"/>
        <v>5</v>
      </c>
      <c r="P20" s="87" t="s">
        <v>330</v>
      </c>
      <c r="Q20" s="81">
        <v>1</v>
      </c>
      <c r="R20" s="87" t="s">
        <v>332</v>
      </c>
      <c r="S20" s="87" t="s">
        <v>531</v>
      </c>
      <c r="T20" s="78" t="s">
        <v>355</v>
      </c>
      <c r="U20" s="82">
        <v>6</v>
      </c>
      <c r="V20" s="82">
        <v>2</v>
      </c>
      <c r="W20" s="82">
        <f t="shared" si="1"/>
        <v>12</v>
      </c>
      <c r="X20" s="83" t="str">
        <f t="shared" si="2"/>
        <v>A</v>
      </c>
      <c r="Y20" s="78" t="str">
        <f t="shared" si="3"/>
        <v>Situación deficiente con exposición frecuente u ocasional, o bien situación muy deficiente con exposición ocasional o esporádica. La materialización de Riesgo es posible que suceda varias veces en la vida laboral</v>
      </c>
      <c r="Z20" s="82">
        <v>10</v>
      </c>
      <c r="AA20" s="82">
        <f t="shared" si="4"/>
        <v>120</v>
      </c>
      <c r="AB20" s="85" t="str">
        <f t="shared" si="5"/>
        <v>III</v>
      </c>
      <c r="AC20" s="78" t="str">
        <f t="shared" si="6"/>
        <v>Mejorar si es posible. Sería conveniente justificar la intervención y su rentabilidad.</v>
      </c>
      <c r="AD20" s="78" t="str">
        <f t="shared" si="7"/>
        <v>Aceptable</v>
      </c>
      <c r="AE20" s="78" t="s">
        <v>115</v>
      </c>
      <c r="AF20" s="78" t="s">
        <v>34</v>
      </c>
      <c r="AG20" s="78" t="s">
        <v>168</v>
      </c>
      <c r="AH20" s="87" t="s">
        <v>333</v>
      </c>
      <c r="AI20" s="87" t="s">
        <v>334</v>
      </c>
      <c r="AJ20" s="81" t="s">
        <v>34</v>
      </c>
      <c r="AK20" s="60" t="s">
        <v>35</v>
      </c>
    </row>
    <row r="21" spans="1:37" s="1" customFormat="1" ht="78.75" customHeight="1" x14ac:dyDescent="0.35">
      <c r="A21" s="28"/>
      <c r="B21" s="269"/>
      <c r="C21" s="269"/>
      <c r="D21" s="269"/>
      <c r="E21" s="323"/>
      <c r="F21" s="323"/>
      <c r="G21" s="26" t="s">
        <v>33</v>
      </c>
      <c r="H21" s="328"/>
      <c r="I21" s="87" t="s">
        <v>63</v>
      </c>
      <c r="J21" s="87" t="s">
        <v>331</v>
      </c>
      <c r="K21" s="87" t="s">
        <v>64</v>
      </c>
      <c r="L21" s="88">
        <v>0</v>
      </c>
      <c r="M21" s="81">
        <v>5</v>
      </c>
      <c r="N21" s="88">
        <v>0</v>
      </c>
      <c r="O21" s="88">
        <f t="shared" si="0"/>
        <v>5</v>
      </c>
      <c r="P21" s="87" t="s">
        <v>325</v>
      </c>
      <c r="Q21" s="81">
        <v>8</v>
      </c>
      <c r="R21" s="78" t="s">
        <v>168</v>
      </c>
      <c r="S21" s="87" t="s">
        <v>326</v>
      </c>
      <c r="T21" s="78" t="s">
        <v>359</v>
      </c>
      <c r="U21" s="82">
        <v>0</v>
      </c>
      <c r="V21" s="82">
        <v>1</v>
      </c>
      <c r="W21" s="82">
        <f t="shared" si="1"/>
        <v>0</v>
      </c>
      <c r="X21" s="83" t="str">
        <f t="shared" si="2"/>
        <v>B</v>
      </c>
      <c r="Y21" s="78" t="str">
        <f t="shared" si="3"/>
        <v>Situación mejorable con exposición ocasional o esporádica, o situación sin anomalía destacable con cualquier nivel de exposición. No es esperable que se materialice el riesgo, aunque puede ser concebible.</v>
      </c>
      <c r="Z21" s="82">
        <v>10</v>
      </c>
      <c r="AA21" s="82">
        <f t="shared" si="4"/>
        <v>0</v>
      </c>
      <c r="AB21" s="85" t="str">
        <f t="shared" si="5"/>
        <v>IV</v>
      </c>
      <c r="AC21" s="78" t="str">
        <f t="shared" si="6"/>
        <v>Mantener las medidas de control existentes, pero se deberían considerar soluciones o mejoras y se deben hacer comprobaciones periódicas para asegurar que el riesgo aún es tolerable.</v>
      </c>
      <c r="AD21" s="78" t="str">
        <f t="shared" si="7"/>
        <v>Aceptable</v>
      </c>
      <c r="AE21" s="78" t="s">
        <v>65</v>
      </c>
      <c r="AF21" s="81" t="s">
        <v>34</v>
      </c>
      <c r="AG21" s="81" t="s">
        <v>34</v>
      </c>
      <c r="AH21" s="87" t="s">
        <v>327</v>
      </c>
      <c r="AI21" s="87" t="s">
        <v>328</v>
      </c>
      <c r="AJ21" s="81" t="s">
        <v>34</v>
      </c>
      <c r="AK21" s="60" t="s">
        <v>35</v>
      </c>
    </row>
    <row r="22" spans="1:37" s="1" customFormat="1" ht="78.75" customHeight="1" x14ac:dyDescent="0.35">
      <c r="A22" s="28"/>
      <c r="B22" s="269"/>
      <c r="C22" s="269"/>
      <c r="D22" s="269"/>
      <c r="E22" s="323"/>
      <c r="F22" s="323"/>
      <c r="G22" s="26" t="s">
        <v>90</v>
      </c>
      <c r="H22" s="328"/>
      <c r="I22" s="101" t="s">
        <v>558</v>
      </c>
      <c r="J22" s="101" t="s">
        <v>324</v>
      </c>
      <c r="K22" s="101" t="s">
        <v>315</v>
      </c>
      <c r="L22" s="88">
        <v>0</v>
      </c>
      <c r="M22" s="81">
        <v>5</v>
      </c>
      <c r="N22" s="88">
        <v>0</v>
      </c>
      <c r="O22" s="88">
        <f t="shared" ref="O22" si="32">SUM(L22:N22)</f>
        <v>5</v>
      </c>
      <c r="P22" s="101" t="s">
        <v>330</v>
      </c>
      <c r="Q22" s="94">
        <v>1</v>
      </c>
      <c r="R22" s="101" t="s">
        <v>168</v>
      </c>
      <c r="S22" s="90" t="s">
        <v>351</v>
      </c>
      <c r="T22" s="101" t="s">
        <v>360</v>
      </c>
      <c r="U22" s="95">
        <v>2</v>
      </c>
      <c r="V22" s="95">
        <v>2</v>
      </c>
      <c r="W22" s="95">
        <f t="shared" si="1"/>
        <v>4</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100</v>
      </c>
      <c r="AB22" s="98" t="str">
        <f t="shared" si="5"/>
        <v>III</v>
      </c>
      <c r="AC22" s="97" t="str">
        <f t="shared" si="6"/>
        <v>Mejorar si es posible. Sería conveniente justificar la intervención y su rentabilidad.</v>
      </c>
      <c r="AD22" s="90" t="str">
        <f t="shared" si="7"/>
        <v>Aceptable</v>
      </c>
      <c r="AE22" s="97" t="s">
        <v>548</v>
      </c>
      <c r="AF22" s="90" t="s">
        <v>34</v>
      </c>
      <c r="AG22" s="90" t="s">
        <v>34</v>
      </c>
      <c r="AH22" s="101" t="s">
        <v>67</v>
      </c>
      <c r="AI22" s="101" t="s">
        <v>557</v>
      </c>
      <c r="AJ22" s="90" t="s">
        <v>34</v>
      </c>
      <c r="AK22" s="100" t="s">
        <v>559</v>
      </c>
    </row>
    <row r="23" spans="1:37" s="1" customFormat="1" ht="91" customHeight="1" x14ac:dyDescent="0.35">
      <c r="A23" s="28"/>
      <c r="B23" s="269"/>
      <c r="C23" s="269"/>
      <c r="D23" s="269"/>
      <c r="E23" s="323"/>
      <c r="F23" s="323"/>
      <c r="G23" s="26" t="s">
        <v>33</v>
      </c>
      <c r="H23" s="329"/>
      <c r="I23" s="87" t="s">
        <v>207</v>
      </c>
      <c r="J23" s="87" t="s">
        <v>322</v>
      </c>
      <c r="K23" s="87" t="s">
        <v>320</v>
      </c>
      <c r="L23" s="88">
        <v>0</v>
      </c>
      <c r="M23" s="81">
        <v>5</v>
      </c>
      <c r="N23" s="88">
        <v>0</v>
      </c>
      <c r="O23" s="88">
        <f t="shared" si="0"/>
        <v>5</v>
      </c>
      <c r="P23" s="87" t="s">
        <v>321</v>
      </c>
      <c r="Q23" s="81">
        <v>3</v>
      </c>
      <c r="R23" s="78" t="s">
        <v>168</v>
      </c>
      <c r="S23" s="87" t="s">
        <v>362</v>
      </c>
      <c r="T23" s="78" t="s">
        <v>364</v>
      </c>
      <c r="U23" s="82">
        <v>2</v>
      </c>
      <c r="V23" s="82">
        <v>3</v>
      </c>
      <c r="W23" s="82">
        <f t="shared" si="1"/>
        <v>6</v>
      </c>
      <c r="X23" s="83" t="str">
        <f t="shared" si="2"/>
        <v>M</v>
      </c>
      <c r="Y23" s="78" t="str">
        <f t="shared" si="3"/>
        <v>Situación deficiente con exposición esporádica, o bien situación mejorable con exposición continuada o frecuente. Es posible que suceda el daño alguna vez.</v>
      </c>
      <c r="Z23" s="82">
        <v>25</v>
      </c>
      <c r="AA23" s="82">
        <f t="shared" si="4"/>
        <v>150</v>
      </c>
      <c r="AB23" s="85" t="str">
        <f t="shared" si="5"/>
        <v>II</v>
      </c>
      <c r="AC23" s="78" t="str">
        <f t="shared" si="6"/>
        <v>Corregir y adoptar medidas de control de inmediato. Sin embargo suspenda actividades si el nivel de riesgo está por encima o igual de 360.</v>
      </c>
      <c r="AD23" s="78" t="str">
        <f t="shared" si="7"/>
        <v>No aceptable o aceptable con control específico</v>
      </c>
      <c r="AE23" s="99" t="s">
        <v>601</v>
      </c>
      <c r="AF23" s="78" t="s">
        <v>34</v>
      </c>
      <c r="AG23" s="78" t="s">
        <v>34</v>
      </c>
      <c r="AH23" s="87" t="s">
        <v>323</v>
      </c>
      <c r="AI23" s="78" t="s">
        <v>171</v>
      </c>
      <c r="AJ23" s="78" t="s">
        <v>34</v>
      </c>
      <c r="AK23" s="60" t="s">
        <v>35</v>
      </c>
    </row>
    <row r="24" spans="1:37" ht="127" customHeight="1" thickBot="1" x14ac:dyDescent="0.3">
      <c r="A24" s="32"/>
      <c r="B24" s="282"/>
      <c r="C24" s="282"/>
      <c r="D24" s="282"/>
      <c r="E24" s="323"/>
      <c r="F24" s="323"/>
      <c r="G24" s="26" t="s">
        <v>33</v>
      </c>
      <c r="H24" s="87" t="s">
        <v>70</v>
      </c>
      <c r="I24" s="87" t="s">
        <v>313</v>
      </c>
      <c r="J24" s="87" t="s">
        <v>314</v>
      </c>
      <c r="K24" s="87" t="s">
        <v>315</v>
      </c>
      <c r="L24" s="88">
        <v>0</v>
      </c>
      <c r="M24" s="81">
        <v>5</v>
      </c>
      <c r="N24" s="88">
        <v>0</v>
      </c>
      <c r="O24" s="88">
        <f t="shared" si="0"/>
        <v>5</v>
      </c>
      <c r="P24" s="87" t="s">
        <v>316</v>
      </c>
      <c r="Q24" s="81">
        <v>8</v>
      </c>
      <c r="R24" s="87" t="s">
        <v>317</v>
      </c>
      <c r="S24" s="87" t="s">
        <v>318</v>
      </c>
      <c r="T24" s="78" t="s">
        <v>379</v>
      </c>
      <c r="U24" s="82">
        <v>2</v>
      </c>
      <c r="V24" s="82">
        <v>1</v>
      </c>
      <c r="W24" s="82">
        <f t="shared" si="1"/>
        <v>2</v>
      </c>
      <c r="X24" s="83" t="str">
        <f t="shared" si="2"/>
        <v>B</v>
      </c>
      <c r="Y24" s="78" t="str">
        <f t="shared" si="3"/>
        <v>Situación mejorable con exposición ocasional o esporádica, o situación sin anomalía destacable con cualquier nivel de exposición. No es esperable que se materialice el riesgo, aunque puede ser concebible.</v>
      </c>
      <c r="Z24" s="82">
        <v>10</v>
      </c>
      <c r="AA24" s="82">
        <f t="shared" si="4"/>
        <v>20</v>
      </c>
      <c r="AB24" s="85" t="str">
        <f t="shared" si="5"/>
        <v>IV</v>
      </c>
      <c r="AC24" s="78" t="str">
        <f t="shared" si="6"/>
        <v>Mantener las medidas de control existentes, pero se deberían considerar soluciones o mejoras y se deben hacer comprobaciones periódicas para asegurar que el riesgo aún es tolerable.</v>
      </c>
      <c r="AD24" s="78" t="str">
        <f t="shared" si="7"/>
        <v>Aceptable</v>
      </c>
      <c r="AE24" s="78" t="s">
        <v>514</v>
      </c>
      <c r="AF24" s="81" t="s">
        <v>34</v>
      </c>
      <c r="AG24" s="81" t="s">
        <v>34</v>
      </c>
      <c r="AH24" s="87" t="s">
        <v>71</v>
      </c>
      <c r="AI24" s="87" t="s">
        <v>319</v>
      </c>
      <c r="AJ24" s="81" t="s">
        <v>34</v>
      </c>
      <c r="AK24" s="60" t="s">
        <v>515</v>
      </c>
    </row>
    <row r="25" spans="1:37" ht="78.75" customHeight="1" x14ac:dyDescent="0.25">
      <c r="AE25" s="22"/>
      <c r="AF25" s="22"/>
      <c r="AG25" s="22"/>
      <c r="AH25" s="22"/>
      <c r="AI25" s="22"/>
      <c r="AJ25" s="22"/>
      <c r="AK25" s="22"/>
    </row>
  </sheetData>
  <mergeCells count="47">
    <mergeCell ref="B4:T4"/>
    <mergeCell ref="U4:AK4"/>
    <mergeCell ref="B5:T6"/>
    <mergeCell ref="U5:AC6"/>
    <mergeCell ref="AD5:AD6"/>
    <mergeCell ref="AE5:AK5"/>
    <mergeCell ref="AE6:AK6"/>
    <mergeCell ref="B7:B8"/>
    <mergeCell ref="C7:C8"/>
    <mergeCell ref="D7:D8"/>
    <mergeCell ref="E7:E8"/>
    <mergeCell ref="F7:F8"/>
    <mergeCell ref="H19:H23"/>
    <mergeCell ref="AG7:AG8"/>
    <mergeCell ref="AB7:AB8"/>
    <mergeCell ref="AC7:AC8"/>
    <mergeCell ref="AD7:AD8"/>
    <mergeCell ref="AE7:AE8"/>
    <mergeCell ref="L7:O7"/>
    <mergeCell ref="P7:P8"/>
    <mergeCell ref="Q7:Q8"/>
    <mergeCell ref="AE12:AE14"/>
    <mergeCell ref="AE15:AE17"/>
    <mergeCell ref="H15:H17"/>
    <mergeCell ref="H12:H14"/>
    <mergeCell ref="H9:H11"/>
    <mergeCell ref="B9:B24"/>
    <mergeCell ref="C9:C24"/>
    <mergeCell ref="D9:D24"/>
    <mergeCell ref="E9:E24"/>
    <mergeCell ref="F9:F24"/>
    <mergeCell ref="AH7:AH8"/>
    <mergeCell ref="AI7:AI8"/>
    <mergeCell ref="AJ7:AJ8"/>
    <mergeCell ref="R7:T7"/>
    <mergeCell ref="AK7:AK8"/>
    <mergeCell ref="AA7:AA8"/>
    <mergeCell ref="AF7:AF8"/>
    <mergeCell ref="U7:U8"/>
    <mergeCell ref="V7:V8"/>
    <mergeCell ref="W7:W8"/>
    <mergeCell ref="G7:G8"/>
    <mergeCell ref="X7:X8"/>
    <mergeCell ref="Y7:Y8"/>
    <mergeCell ref="Z7:Z8"/>
    <mergeCell ref="H7:J7"/>
    <mergeCell ref="K7:K8"/>
  </mergeCells>
  <conditionalFormatting sqref="AB683:AF683 AE515:AF515 AE503:AF503 AE235:AF235 AB51:AF51 AB36:AF36 AB30:AF33 AB34:AE35 AB45:AF48 AB37:AE44 AB49:AE50 AB63:AF64 AB52:AE62 AB66:AF66 AB65:AE65 AB76:AF77 AB67:AE75 AB79:AF79 AB78:AE78 AB91:AF92 AB80:AE90 AB94:AF94 AB93:AE93 AB95:AE104 AF90 AF104:AF105 AE107:AF107 AE105:AE106 AE108:AE117 AF117 AE118:AF119 AE121:AF121 AE120 AE122:AE131 AF131 AE132:AF133 AE135:AF135 AE134 AE136:AE145 AF145 AE146:AF147 AE149:AF149 AE148 AE150:AE159 AF159 AB105:AD159 AB160:AF232 AE247:AF248 AE250:AF250 AE249 AE251:AE260 AF260 AB261:AF261 AE262:AF500 AE501:AE502 AE504:AE514 AB262:AD515 AB516:AF601 AB678:AF678 AB613:AF614 AB604:AF604 AB602:AE603 AB605:AE612 AB616:AF675 AB615:AE615 AB676:AE677 AB679:AE682 AB687:AF688 AB684:AE686 AB690:AF750 AB689:AE689 AB233:AE234 AE236:AE246 AB235:AD260 AB25:AE29 AC21:AD21 AB12:AD12 AC23:AD24 AB9:AB12 AB15:AD17 AB18">
    <cfRule type="cellIs" dxfId="2166" priority="225" stopIfTrue="1" operator="equal">
      <formula>"I"</formula>
    </cfRule>
    <cfRule type="cellIs" dxfId="2165" priority="226" stopIfTrue="1" operator="equal">
      <formula>"II"</formula>
    </cfRule>
    <cfRule type="cellIs" dxfId="2164" priority="227" stopIfTrue="1" operator="between">
      <formula>"III"</formula>
      <formula>"IV"</formula>
    </cfRule>
  </conditionalFormatting>
  <conditionalFormatting sqref="AD683:AF683 AE515:AF515 AE503:AF503 AD235:AF235 AD233:AE234 AD236:AE247 AD51:AF51 AD36:AF36 AD30:AF33 AD34:AE35 AD45:AF48 AD37:AE44 AD49:AE50 AD63:AF64 AD52:AE62 AD66:AF66 AD65:AE65 AD76:AF77 AD67:AE75 AD79:AF79 AD78:AE78 AD91:AF92 AD80:AE90 AD94:AF94 AD93:AE93 AD95:AE104 AF90 AF104:AF105 AE107:AF107 AE105:AE106 AE108:AE117 AF117 AE118:AF119 AE121:AF121 AE120 AE122:AE131 AF131 AE132:AF133 AE135:AF135 AE134 AE136:AE145 AF145 AE146:AF147 AE149:AF149 AE148 AE150:AE159 AF159 AD105:AD159 AD160:AF232 AF247:AF248 AE250:AF250 AE248:AE249 AE251:AE260 AF260 AD248:AD260 AD261:AF261 AE262:AF500 AE501:AE502 AE504:AE514 AD262:AD515 AD516:AF601 AD678:AF678 AD613:AF614 AD604:AF604 AD602:AE603 AD605:AE612 AD616:AF675 AD615:AE615 AD676:AE677 AD679:AE682 AD687:AF688 AD684:AE686 AD690:AF750 AD689:AE689 AD25:AE29 AD21 AD12 AD23:AD24 AD15:AD17">
    <cfRule type="cellIs" dxfId="2163" priority="223" stopIfTrue="1" operator="equal">
      <formula>"Aceptable"</formula>
    </cfRule>
    <cfRule type="cellIs" dxfId="2162" priority="224" stopIfTrue="1" operator="equal">
      <formula>"No aceptable"</formula>
    </cfRule>
  </conditionalFormatting>
  <conditionalFormatting sqref="AD21 AD12 AD23:AD750 AD15:AD17">
    <cfRule type="containsText" dxfId="2161" priority="220" stopIfTrue="1" operator="containsText" text="No aceptable o aceptable con control específico">
      <formula>NOT(ISERROR(SEARCH("No aceptable o aceptable con control específico",AD12)))</formula>
    </cfRule>
    <cfRule type="containsText" dxfId="2160" priority="221" stopIfTrue="1" operator="containsText" text="No aceptable">
      <formula>NOT(ISERROR(SEARCH("No aceptable",AD12)))</formula>
    </cfRule>
    <cfRule type="containsText" dxfId="2159" priority="222" stopIfTrue="1" operator="containsText" text="No Aceptable o aceptable con control específico">
      <formula>NOT(ISERROR(SEARCH("No Aceptable o aceptable con control específico",AD12)))</formula>
    </cfRule>
  </conditionalFormatting>
  <conditionalFormatting sqref="AD9">
    <cfRule type="containsText" dxfId="2158" priority="212" stopIfTrue="1" operator="containsText" text="No aceptable o aceptable con control específico">
      <formula>NOT(ISERROR(SEARCH("No aceptable o aceptable con control específico",AD9)))</formula>
    </cfRule>
    <cfRule type="containsText" dxfId="2157" priority="213" stopIfTrue="1" operator="containsText" text="No aceptable">
      <formula>NOT(ISERROR(SEARCH("No aceptable",AD9)))</formula>
    </cfRule>
    <cfRule type="containsText" dxfId="2156" priority="214" stopIfTrue="1" operator="containsText" text="No Aceptable o aceptable con control específico">
      <formula>NOT(ISERROR(SEARCH("No Aceptable o aceptable con control específico",AD9)))</formula>
    </cfRule>
  </conditionalFormatting>
  <conditionalFormatting sqref="AD9">
    <cfRule type="cellIs" dxfId="2155" priority="215" stopIfTrue="1" operator="equal">
      <formula>"Aceptable"</formula>
    </cfRule>
    <cfRule type="cellIs" dxfId="2154" priority="216" stopIfTrue="1" operator="equal">
      <formula>"No aceptable"</formula>
    </cfRule>
  </conditionalFormatting>
  <conditionalFormatting sqref="AD10">
    <cfRule type="cellIs" dxfId="2153" priority="207" stopIfTrue="1" operator="equal">
      <formula>"Aceptable"</formula>
    </cfRule>
    <cfRule type="cellIs" dxfId="2152" priority="208" stopIfTrue="1" operator="equal">
      <formula>"No aceptable"</formula>
    </cfRule>
  </conditionalFormatting>
  <conditionalFormatting sqref="AD10">
    <cfRule type="containsText" dxfId="2151" priority="204" stopIfTrue="1" operator="containsText" text="No aceptable o aceptable con control específico">
      <formula>NOT(ISERROR(SEARCH("No aceptable o aceptable con control específico",AD10)))</formula>
    </cfRule>
    <cfRule type="containsText" dxfId="2150" priority="205" stopIfTrue="1" operator="containsText" text="No aceptable">
      <formula>NOT(ISERROR(SEARCH("No aceptable",AD10)))</formula>
    </cfRule>
    <cfRule type="containsText" dxfId="2149" priority="206" stopIfTrue="1" operator="containsText" text="No Aceptable o aceptable con control específico">
      <formula>NOT(ISERROR(SEARCH("No Aceptable o aceptable con control específico",AD10)))</formula>
    </cfRule>
  </conditionalFormatting>
  <conditionalFormatting sqref="AD18">
    <cfRule type="cellIs" dxfId="2148" priority="199" stopIfTrue="1" operator="equal">
      <formula>"Aceptable"</formula>
    </cfRule>
    <cfRule type="cellIs" dxfId="2147" priority="200" stopIfTrue="1" operator="equal">
      <formula>"No aceptable"</formula>
    </cfRule>
  </conditionalFormatting>
  <conditionalFormatting sqref="AD18">
    <cfRule type="containsText" dxfId="2146" priority="196" stopIfTrue="1" operator="containsText" text="No aceptable o aceptable con control específico">
      <formula>NOT(ISERROR(SEARCH("No aceptable o aceptable con control específico",AD18)))</formula>
    </cfRule>
    <cfRule type="containsText" dxfId="2145" priority="197" stopIfTrue="1" operator="containsText" text="No aceptable">
      <formula>NOT(ISERROR(SEARCH("No aceptable",AD18)))</formula>
    </cfRule>
    <cfRule type="containsText" dxfId="2144" priority="198" stopIfTrue="1" operator="containsText" text="No Aceptable o aceptable con control específico">
      <formula>NOT(ISERROR(SEARCH("No Aceptable o aceptable con control específico",AD18)))</formula>
    </cfRule>
  </conditionalFormatting>
  <conditionalFormatting sqref="AD19">
    <cfRule type="cellIs" dxfId="2143" priority="191" stopIfTrue="1" operator="equal">
      <formula>"Aceptable"</formula>
    </cfRule>
    <cfRule type="cellIs" dxfId="2142" priority="192" stopIfTrue="1" operator="equal">
      <formula>"No aceptable"</formula>
    </cfRule>
  </conditionalFormatting>
  <conditionalFormatting sqref="AD19">
    <cfRule type="containsText" dxfId="2141" priority="188" stopIfTrue="1" operator="containsText" text="No aceptable o aceptable con control específico">
      <formula>NOT(ISERROR(SEARCH("No aceptable o aceptable con control específico",AD19)))</formula>
    </cfRule>
    <cfRule type="containsText" dxfId="2140" priority="189" stopIfTrue="1" operator="containsText" text="No aceptable">
      <formula>NOT(ISERROR(SEARCH("No aceptable",AD19)))</formula>
    </cfRule>
    <cfRule type="containsText" dxfId="2139" priority="190" stopIfTrue="1" operator="containsText" text="No Aceptable o aceptable con control específico">
      <formula>NOT(ISERROR(SEARCH("No Aceptable o aceptable con control específico",AD19)))</formula>
    </cfRule>
  </conditionalFormatting>
  <conditionalFormatting sqref="AD11">
    <cfRule type="cellIs" dxfId="2138" priority="183" stopIfTrue="1" operator="equal">
      <formula>"Aceptable"</formula>
    </cfRule>
    <cfRule type="cellIs" dxfId="2137" priority="184" stopIfTrue="1" operator="equal">
      <formula>"No aceptable"</formula>
    </cfRule>
  </conditionalFormatting>
  <conditionalFormatting sqref="AD11">
    <cfRule type="containsText" dxfId="2136" priority="180" stopIfTrue="1" operator="containsText" text="No aceptable o aceptable con control específico">
      <formula>NOT(ISERROR(SEARCH("No aceptable o aceptable con control específico",AD11)))</formula>
    </cfRule>
    <cfRule type="containsText" dxfId="2135" priority="181" stopIfTrue="1" operator="containsText" text="No aceptable">
      <formula>NOT(ISERROR(SEARCH("No aceptable",AD11)))</formula>
    </cfRule>
    <cfRule type="containsText" dxfId="2134" priority="182" stopIfTrue="1" operator="containsText" text="No Aceptable o aceptable con control específico">
      <formula>NOT(ISERROR(SEARCH("No Aceptable o aceptable con control específico",AD11)))</formula>
    </cfRule>
  </conditionalFormatting>
  <conditionalFormatting sqref="AD20">
    <cfRule type="cellIs" dxfId="2133" priority="175" stopIfTrue="1" operator="equal">
      <formula>"Aceptable"</formula>
    </cfRule>
    <cfRule type="cellIs" dxfId="2132" priority="176" stopIfTrue="1" operator="equal">
      <formula>"No aceptable"</formula>
    </cfRule>
  </conditionalFormatting>
  <conditionalFormatting sqref="AD20">
    <cfRule type="containsText" dxfId="2131" priority="172" stopIfTrue="1" operator="containsText" text="No aceptable o aceptable con control específico">
      <formula>NOT(ISERROR(SEARCH("No aceptable o aceptable con control específico",AD20)))</formula>
    </cfRule>
    <cfRule type="containsText" dxfId="2130" priority="173" stopIfTrue="1" operator="containsText" text="No aceptable">
      <formula>NOT(ISERROR(SEARCH("No aceptable",AD20)))</formula>
    </cfRule>
    <cfRule type="containsText" dxfId="2129" priority="174" stopIfTrue="1" operator="containsText" text="No Aceptable o aceptable con control específico">
      <formula>NOT(ISERROR(SEARCH("No Aceptable o aceptable con control específico",AD20)))</formula>
    </cfRule>
  </conditionalFormatting>
  <conditionalFormatting sqref="AB19:AB21 AB23:AB24">
    <cfRule type="cellIs" dxfId="2128" priority="143" stopIfTrue="1" operator="equal">
      <formula>"I"</formula>
    </cfRule>
    <cfRule type="cellIs" dxfId="2127" priority="144" stopIfTrue="1" operator="equal">
      <formula>"II"</formula>
    </cfRule>
    <cfRule type="cellIs" dxfId="2126" priority="145" stopIfTrue="1" operator="between">
      <formula>"III"</formula>
      <formula>"IV"</formula>
    </cfRule>
  </conditionalFormatting>
  <conditionalFormatting sqref="AE9:AE11">
    <cfRule type="cellIs" dxfId="2125" priority="127" stopIfTrue="1" operator="equal">
      <formula>"I"</formula>
    </cfRule>
    <cfRule type="cellIs" dxfId="2124" priority="128" stopIfTrue="1" operator="equal">
      <formula>"II"</formula>
    </cfRule>
    <cfRule type="cellIs" dxfId="2123" priority="129" stopIfTrue="1" operator="between">
      <formula>"III"</formula>
      <formula>"IV"</formula>
    </cfRule>
  </conditionalFormatting>
  <conditionalFormatting sqref="AE9:AE11">
    <cfRule type="cellIs" dxfId="2122" priority="125" stopIfTrue="1" operator="equal">
      <formula>"Aceptable"</formula>
    </cfRule>
    <cfRule type="cellIs" dxfId="2121" priority="126" stopIfTrue="1" operator="equal">
      <formula>"No aceptable"</formula>
    </cfRule>
  </conditionalFormatting>
  <conditionalFormatting sqref="AE21">
    <cfRule type="cellIs" dxfId="2120" priority="122" stopIfTrue="1" operator="equal">
      <formula>"I"</formula>
    </cfRule>
    <cfRule type="cellIs" dxfId="2119" priority="123" stopIfTrue="1" operator="equal">
      <formula>"II"</formula>
    </cfRule>
    <cfRule type="cellIs" dxfId="2118" priority="124" stopIfTrue="1" operator="between">
      <formula>"III"</formula>
      <formula>"IV"</formula>
    </cfRule>
  </conditionalFormatting>
  <conditionalFormatting sqref="AE21">
    <cfRule type="cellIs" dxfId="2117" priority="120" stopIfTrue="1" operator="equal">
      <formula>"Aceptable"</formula>
    </cfRule>
    <cfRule type="cellIs" dxfId="2116" priority="121" stopIfTrue="1" operator="equal">
      <formula>"No aceptable"</formula>
    </cfRule>
  </conditionalFormatting>
  <conditionalFormatting sqref="AE20">
    <cfRule type="cellIs" dxfId="2115" priority="118" stopIfTrue="1" operator="equal">
      <formula>"Aceptable"</formula>
    </cfRule>
    <cfRule type="cellIs" dxfId="2114" priority="119" stopIfTrue="1" operator="equal">
      <formula>"No aceptable"</formula>
    </cfRule>
  </conditionalFormatting>
  <conditionalFormatting sqref="AE19">
    <cfRule type="cellIs" dxfId="2113" priority="115" stopIfTrue="1" operator="equal">
      <formula>"I"</formula>
    </cfRule>
    <cfRule type="cellIs" dxfId="2112" priority="116" stopIfTrue="1" operator="equal">
      <formula>"II"</formula>
    </cfRule>
    <cfRule type="cellIs" dxfId="2111" priority="117" stopIfTrue="1" operator="between">
      <formula>"III"</formula>
      <formula>"IV"</formula>
    </cfRule>
  </conditionalFormatting>
  <conditionalFormatting sqref="AE19">
    <cfRule type="cellIs" dxfId="2110" priority="113" stopIfTrue="1" operator="equal">
      <formula>"Aceptable"</formula>
    </cfRule>
    <cfRule type="cellIs" dxfId="2109" priority="114" stopIfTrue="1" operator="equal">
      <formula>"No aceptable"</formula>
    </cfRule>
  </conditionalFormatting>
  <conditionalFormatting sqref="AE15">
    <cfRule type="cellIs" dxfId="2108" priority="90" stopIfTrue="1" operator="equal">
      <formula>"I"</formula>
    </cfRule>
    <cfRule type="cellIs" dxfId="2107" priority="91" stopIfTrue="1" operator="equal">
      <formula>"II"</formula>
    </cfRule>
    <cfRule type="cellIs" dxfId="2106" priority="92" stopIfTrue="1" operator="between">
      <formula>"III"</formula>
      <formula>"IV"</formula>
    </cfRule>
  </conditionalFormatting>
  <conditionalFormatting sqref="AE15">
    <cfRule type="cellIs" dxfId="2105" priority="88" stopIfTrue="1" operator="equal">
      <formula>"Aceptable"</formula>
    </cfRule>
    <cfRule type="cellIs" dxfId="2104" priority="89" stopIfTrue="1" operator="equal">
      <formula>"No aceptable"</formula>
    </cfRule>
  </conditionalFormatting>
  <conditionalFormatting sqref="AB13:AC13">
    <cfRule type="cellIs" dxfId="2103" priority="72" stopIfTrue="1" operator="equal">
      <formula>"I"</formula>
    </cfRule>
    <cfRule type="cellIs" dxfId="2102" priority="73" stopIfTrue="1" operator="equal">
      <formula>"II"</formula>
    </cfRule>
    <cfRule type="cellIs" dxfId="2101" priority="74" stopIfTrue="1" operator="between">
      <formula>"III"</formula>
      <formula>"IV"</formula>
    </cfRule>
  </conditionalFormatting>
  <conditionalFormatting sqref="AD13">
    <cfRule type="cellIs" dxfId="2100" priority="69" stopIfTrue="1" operator="equal">
      <formula>"I"</formula>
    </cfRule>
    <cfRule type="cellIs" dxfId="2099" priority="70" stopIfTrue="1" operator="equal">
      <formula>"II"</formula>
    </cfRule>
    <cfRule type="cellIs" dxfId="2098" priority="71" stopIfTrue="1" operator="between">
      <formula>"III"</formula>
      <formula>"IV"</formula>
    </cfRule>
  </conditionalFormatting>
  <conditionalFormatting sqref="AD13">
    <cfRule type="cellIs" dxfId="2097" priority="67" stopIfTrue="1" operator="equal">
      <formula>"Aceptable"</formula>
    </cfRule>
    <cfRule type="cellIs" dxfId="2096" priority="68" stopIfTrue="1" operator="equal">
      <formula>"No aceptable"</formula>
    </cfRule>
  </conditionalFormatting>
  <conditionalFormatting sqref="AD13">
    <cfRule type="containsText" dxfId="2095" priority="64" stopIfTrue="1" operator="containsText" text="No aceptable o aceptable con control específico">
      <formula>NOT(ISERROR(SEARCH("No aceptable o aceptable con control específico",AD13)))</formula>
    </cfRule>
    <cfRule type="containsText" dxfId="2094" priority="65" stopIfTrue="1" operator="containsText" text="No aceptable">
      <formula>NOT(ISERROR(SEARCH("No aceptable",AD13)))</formula>
    </cfRule>
    <cfRule type="containsText" dxfId="2093" priority="66" stopIfTrue="1" operator="containsText" text="No Aceptable o aceptable con control específico">
      <formula>NOT(ISERROR(SEARCH("No Aceptable o aceptable con control específico",AD13)))</formula>
    </cfRule>
  </conditionalFormatting>
  <conditionalFormatting sqref="AD13">
    <cfRule type="containsText" dxfId="2092" priority="62" stopIfTrue="1" operator="containsText" text="No aceptable">
      <formula>NOT(ISERROR(SEARCH("No aceptable",AD13)))</formula>
    </cfRule>
    <cfRule type="containsText" dxfId="2091" priority="63" stopIfTrue="1" operator="containsText" text="No Aceptable o aceptable con control específico">
      <formula>NOT(ISERROR(SEARCH("No Aceptable o aceptable con control específico",AD13)))</formula>
    </cfRule>
  </conditionalFormatting>
  <conditionalFormatting sqref="AE24">
    <cfRule type="cellIs" dxfId="2090" priority="44" stopIfTrue="1" operator="equal">
      <formula>"I"</formula>
    </cfRule>
    <cfRule type="cellIs" dxfId="2089" priority="45" stopIfTrue="1" operator="equal">
      <formula>"II"</formula>
    </cfRule>
    <cfRule type="cellIs" dxfId="2088" priority="46" stopIfTrue="1" operator="between">
      <formula>"III"</formula>
      <formula>"IV"</formula>
    </cfRule>
  </conditionalFormatting>
  <conditionalFormatting sqref="AE24">
    <cfRule type="cellIs" dxfId="2087" priority="42" stopIfTrue="1" operator="equal">
      <formula>"Aceptable"</formula>
    </cfRule>
    <cfRule type="cellIs" dxfId="2086" priority="43" stopIfTrue="1" operator="equal">
      <formula>"No aceptable"</formula>
    </cfRule>
  </conditionalFormatting>
  <conditionalFormatting sqref="AB14:AD14">
    <cfRule type="cellIs" dxfId="2085" priority="29" stopIfTrue="1" operator="equal">
      <formula>"I"</formula>
    </cfRule>
    <cfRule type="cellIs" dxfId="2084" priority="30" stopIfTrue="1" operator="equal">
      <formula>"II"</formula>
    </cfRule>
    <cfRule type="cellIs" dxfId="2083" priority="31" stopIfTrue="1" operator="between">
      <formula>"III"</formula>
      <formula>"IV"</formula>
    </cfRule>
  </conditionalFormatting>
  <conditionalFormatting sqref="AD14">
    <cfRule type="cellIs" dxfId="2082" priority="27" stopIfTrue="1" operator="equal">
      <formula>"Aceptable"</formula>
    </cfRule>
    <cfRule type="cellIs" dxfId="2081" priority="28" stopIfTrue="1" operator="equal">
      <formula>"No aceptable"</formula>
    </cfRule>
  </conditionalFormatting>
  <conditionalFormatting sqref="AD14">
    <cfRule type="containsText" dxfId="2080" priority="24" stopIfTrue="1" operator="containsText" text="No aceptable o aceptable con control específico">
      <formula>NOT(ISERROR(SEARCH("No aceptable o aceptable con control específico",AD14)))</formula>
    </cfRule>
    <cfRule type="containsText" dxfId="2079" priority="25" stopIfTrue="1" operator="containsText" text="No aceptable">
      <formula>NOT(ISERROR(SEARCH("No aceptable",AD14)))</formula>
    </cfRule>
    <cfRule type="containsText" dxfId="2078" priority="26" stopIfTrue="1" operator="containsText" text="No Aceptable o aceptable con control específico">
      <formula>NOT(ISERROR(SEARCH("No Aceptable o aceptable con control específico",AD14)))</formula>
    </cfRule>
  </conditionalFormatting>
  <conditionalFormatting sqref="AB22:AD22">
    <cfRule type="cellIs" dxfId="2077" priority="21" stopIfTrue="1" operator="equal">
      <formula>"I"</formula>
    </cfRule>
    <cfRule type="cellIs" dxfId="2076" priority="22" stopIfTrue="1" operator="equal">
      <formula>"II"</formula>
    </cfRule>
    <cfRule type="cellIs" dxfId="2075" priority="23" stopIfTrue="1" operator="between">
      <formula>"III"</formula>
      <formula>"IV"</formula>
    </cfRule>
  </conditionalFormatting>
  <conditionalFormatting sqref="AD22">
    <cfRule type="cellIs" dxfId="2074" priority="19" stopIfTrue="1" operator="equal">
      <formula>"Aceptable"</formula>
    </cfRule>
    <cfRule type="cellIs" dxfId="2073" priority="20" stopIfTrue="1" operator="equal">
      <formula>"No aceptable"</formula>
    </cfRule>
  </conditionalFormatting>
  <conditionalFormatting sqref="AD22">
    <cfRule type="containsText" dxfId="2072" priority="16" stopIfTrue="1" operator="containsText" text="No aceptable o aceptable con control específico">
      <formula>NOT(ISERROR(SEARCH("No aceptable o aceptable con control específico",AD22)))</formula>
    </cfRule>
    <cfRule type="containsText" dxfId="2071" priority="17" stopIfTrue="1" operator="containsText" text="No aceptable">
      <formula>NOT(ISERROR(SEARCH("No aceptable",AD22)))</formula>
    </cfRule>
    <cfRule type="containsText" dxfId="2070" priority="18" stopIfTrue="1" operator="containsText" text="No Aceptable o aceptable con control específico">
      <formula>NOT(ISERROR(SEARCH("No Aceptable o aceptable con control específico",AD22)))</formula>
    </cfRule>
  </conditionalFormatting>
  <conditionalFormatting sqref="AE22">
    <cfRule type="cellIs" dxfId="2069" priority="13" stopIfTrue="1" operator="equal">
      <formula>"I"</formula>
    </cfRule>
    <cfRule type="cellIs" dxfId="2068" priority="14" stopIfTrue="1" operator="equal">
      <formula>"II"</formula>
    </cfRule>
    <cfRule type="cellIs" dxfId="2067" priority="15" stopIfTrue="1" operator="between">
      <formula>"III"</formula>
      <formula>"IV"</formula>
    </cfRule>
  </conditionalFormatting>
  <conditionalFormatting sqref="AE22">
    <cfRule type="cellIs" dxfId="2066" priority="11" stopIfTrue="1" operator="equal">
      <formula>"Aceptable"</formula>
    </cfRule>
    <cfRule type="cellIs" dxfId="2065" priority="12" stopIfTrue="1" operator="equal">
      <formula>"No aceptable"</formula>
    </cfRule>
  </conditionalFormatting>
  <conditionalFormatting sqref="AE18">
    <cfRule type="cellIs" dxfId="2064" priority="8" stopIfTrue="1" operator="equal">
      <formula>"I"</formula>
    </cfRule>
    <cfRule type="cellIs" dxfId="2063" priority="9" stopIfTrue="1" operator="equal">
      <formula>"II"</formula>
    </cfRule>
    <cfRule type="cellIs" dxfId="2062" priority="10" stopIfTrue="1" operator="between">
      <formula>"III"</formula>
      <formula>"IV"</formula>
    </cfRule>
  </conditionalFormatting>
  <conditionalFormatting sqref="AE18">
    <cfRule type="cellIs" dxfId="2061" priority="6" stopIfTrue="1" operator="equal">
      <formula>"Aceptable"</formula>
    </cfRule>
    <cfRule type="cellIs" dxfId="2060" priority="7" stopIfTrue="1" operator="equal">
      <formula>"No aceptable"</formula>
    </cfRule>
  </conditionalFormatting>
  <conditionalFormatting sqref="AE23">
    <cfRule type="cellIs" dxfId="2059" priority="3" stopIfTrue="1" operator="equal">
      <formula>"I"</formula>
    </cfRule>
    <cfRule type="cellIs" dxfId="2058" priority="4" stopIfTrue="1" operator="equal">
      <formula>"II"</formula>
    </cfRule>
    <cfRule type="cellIs" dxfId="2057" priority="5" stopIfTrue="1" operator="between">
      <formula>"III"</formula>
      <formula>"IV"</formula>
    </cfRule>
  </conditionalFormatting>
  <conditionalFormatting sqref="AE23">
    <cfRule type="cellIs" dxfId="2056" priority="1" stopIfTrue="1" operator="equal">
      <formula>"Aceptable"</formula>
    </cfRule>
    <cfRule type="cellIs" dxfId="2055"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4">
      <formula1>"100,60,25,10"</formula1>
    </dataValidation>
    <dataValidation type="list" allowBlank="1" showInputMessage="1" prompt="4 = Continua_x000a_3 = Frecuente_x000a_2 = Ocasional_x000a_1 = Esporádica" sqref="V9:V24">
      <formula1>"4, 3, 2, 1"</formula1>
    </dataValidation>
    <dataValidation type="list" allowBlank="1" showInputMessage="1" showErrorMessage="1" prompt="10 = Muy Alto_x000a_6 = Alto_x000a_2 = Medio_x000a_0 = Bajo" sqref="U9:U24">
      <formula1>"10, 6, 2, 0, "</formula1>
    </dataValidation>
    <dataValidation allowBlank="1" sqref="AA9:AA24"/>
  </dataValidations>
  <pageMargins left="0.7" right="0.7" top="0.75" bottom="0.75" header="0.3" footer="0.3"/>
  <pageSetup paperSize="9" scale="32"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R35"/>
  <sheetViews>
    <sheetView view="pageBreakPreview" topLeftCell="H5" zoomScale="60" zoomScaleNormal="70" workbookViewId="0">
      <selection activeCell="AK9" sqref="B5:AK10"/>
    </sheetView>
  </sheetViews>
  <sheetFormatPr baseColWidth="10" defaultColWidth="7.453125" defaultRowHeight="49.5" customHeight="1" x14ac:dyDescent="0.25"/>
  <cols>
    <col min="36" max="36" width="9.26953125" customWidth="1"/>
    <col min="37" max="37" width="18.81640625" bestFit="1" customWidth="1"/>
  </cols>
  <sheetData>
    <row r="1" spans="1:37" s="2" customFormat="1" ht="27"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91" t="s">
        <v>116</v>
      </c>
    </row>
    <row r="2" spans="1:37" s="2" customFormat="1" ht="27" customHeight="1" x14ac:dyDescent="0.35">
      <c r="B2" s="14"/>
      <c r="H2" s="3"/>
      <c r="AI2" s="15"/>
      <c r="AJ2" s="382" t="s">
        <v>78</v>
      </c>
      <c r="AK2" s="391">
        <v>2</v>
      </c>
    </row>
    <row r="3" spans="1:37" s="2" customFormat="1" ht="27"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27" customHeight="1" x14ac:dyDescent="0.35">
      <c r="H4" s="3"/>
      <c r="AJ4" s="3"/>
    </row>
    <row r="5" spans="1:37" s="2" customFormat="1" ht="62.25" customHeight="1" x14ac:dyDescent="0.35">
      <c r="B5" s="392" t="s">
        <v>232</v>
      </c>
      <c r="C5" s="393"/>
      <c r="D5" s="393"/>
      <c r="E5" s="393"/>
      <c r="F5" s="393"/>
      <c r="G5" s="393"/>
      <c r="H5" s="393"/>
      <c r="I5" s="393"/>
      <c r="J5" s="393"/>
      <c r="K5" s="393"/>
      <c r="L5" s="393"/>
      <c r="M5" s="393"/>
      <c r="N5" s="393"/>
      <c r="O5" s="393"/>
      <c r="P5" s="393"/>
      <c r="Q5" s="393"/>
      <c r="R5" s="393"/>
      <c r="S5" s="393"/>
      <c r="T5" s="416"/>
      <c r="U5" s="392" t="s">
        <v>757</v>
      </c>
      <c r="V5" s="393"/>
      <c r="W5" s="393"/>
      <c r="X5" s="393"/>
      <c r="Y5" s="393"/>
      <c r="Z5" s="393"/>
      <c r="AA5" s="393"/>
      <c r="AB5" s="393"/>
      <c r="AC5" s="393"/>
      <c r="AD5" s="393"/>
      <c r="AE5" s="393"/>
      <c r="AF5" s="393"/>
      <c r="AG5" s="393"/>
      <c r="AH5" s="393"/>
      <c r="AI5" s="393"/>
      <c r="AJ5" s="393"/>
      <c r="AK5" s="416"/>
    </row>
    <row r="6" spans="1:37" s="2" customFormat="1" ht="18.75" customHeight="1" x14ac:dyDescent="0.35">
      <c r="B6" s="421"/>
      <c r="C6" s="421"/>
      <c r="D6" s="421"/>
      <c r="E6" s="421"/>
      <c r="F6" s="421"/>
      <c r="G6" s="421"/>
      <c r="H6" s="422"/>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2"/>
      <c r="AK6" s="421"/>
    </row>
    <row r="7" spans="1:37" s="1" customFormat="1" ht="41.25" customHeight="1" x14ac:dyDescent="0.35">
      <c r="B7" s="417" t="s">
        <v>16</v>
      </c>
      <c r="C7" s="417"/>
      <c r="D7" s="417"/>
      <c r="E7" s="417"/>
      <c r="F7" s="417"/>
      <c r="G7" s="417"/>
      <c r="H7" s="417"/>
      <c r="I7" s="417"/>
      <c r="J7" s="417"/>
      <c r="K7" s="417"/>
      <c r="L7" s="417"/>
      <c r="M7" s="417"/>
      <c r="N7" s="417"/>
      <c r="O7" s="417"/>
      <c r="P7" s="417"/>
      <c r="Q7" s="417"/>
      <c r="R7" s="417"/>
      <c r="S7" s="417"/>
      <c r="T7" s="417"/>
      <c r="U7" s="418" t="s">
        <v>7</v>
      </c>
      <c r="V7" s="418"/>
      <c r="W7" s="418"/>
      <c r="X7" s="418"/>
      <c r="Y7" s="418"/>
      <c r="Z7" s="418"/>
      <c r="AA7" s="418"/>
      <c r="AB7" s="418"/>
      <c r="AC7" s="418"/>
      <c r="AD7" s="419" t="s">
        <v>19</v>
      </c>
      <c r="AE7" s="418" t="s">
        <v>17</v>
      </c>
      <c r="AF7" s="418"/>
      <c r="AG7" s="418"/>
      <c r="AH7" s="418"/>
      <c r="AI7" s="418"/>
      <c r="AJ7" s="418"/>
      <c r="AK7" s="418"/>
    </row>
    <row r="8" spans="1:37" s="1" customFormat="1" ht="29.25" customHeight="1" x14ac:dyDescent="0.35">
      <c r="B8" s="417"/>
      <c r="C8" s="417"/>
      <c r="D8" s="417"/>
      <c r="E8" s="417"/>
      <c r="F8" s="417"/>
      <c r="G8" s="417"/>
      <c r="H8" s="417"/>
      <c r="I8" s="417"/>
      <c r="J8" s="417"/>
      <c r="K8" s="417"/>
      <c r="L8" s="417"/>
      <c r="M8" s="417"/>
      <c r="N8" s="417"/>
      <c r="O8" s="417"/>
      <c r="P8" s="417"/>
      <c r="Q8" s="417"/>
      <c r="R8" s="417"/>
      <c r="S8" s="417"/>
      <c r="T8" s="417"/>
      <c r="U8" s="418"/>
      <c r="V8" s="418"/>
      <c r="W8" s="418"/>
      <c r="X8" s="418"/>
      <c r="Y8" s="418"/>
      <c r="Z8" s="418"/>
      <c r="AA8" s="418"/>
      <c r="AB8" s="418"/>
      <c r="AC8" s="418"/>
      <c r="AD8" s="419"/>
      <c r="AE8" s="420" t="s">
        <v>10</v>
      </c>
      <c r="AF8" s="420"/>
      <c r="AG8" s="420"/>
      <c r="AH8" s="420"/>
      <c r="AI8" s="420"/>
      <c r="AJ8" s="420"/>
      <c r="AK8" s="420"/>
    </row>
    <row r="9" spans="1:37" s="1" customFormat="1" ht="62.25" customHeight="1" x14ac:dyDescent="0.35">
      <c r="B9" s="423" t="s">
        <v>22</v>
      </c>
      <c r="C9" s="423" t="s">
        <v>23</v>
      </c>
      <c r="D9" s="423" t="s">
        <v>38</v>
      </c>
      <c r="E9" s="423" t="s">
        <v>20</v>
      </c>
      <c r="F9" s="423" t="s">
        <v>21</v>
      </c>
      <c r="G9" s="423" t="s">
        <v>76</v>
      </c>
      <c r="H9" s="424" t="s">
        <v>2</v>
      </c>
      <c r="I9" s="424"/>
      <c r="J9" s="424"/>
      <c r="K9" s="424" t="s">
        <v>5</v>
      </c>
      <c r="L9" s="425" t="s">
        <v>80</v>
      </c>
      <c r="M9" s="426"/>
      <c r="N9" s="426"/>
      <c r="O9" s="427"/>
      <c r="P9" s="424" t="s">
        <v>239</v>
      </c>
      <c r="Q9" s="423" t="s">
        <v>81</v>
      </c>
      <c r="R9" s="424" t="s">
        <v>0</v>
      </c>
      <c r="S9" s="424"/>
      <c r="T9" s="424"/>
      <c r="U9" s="423" t="s">
        <v>30</v>
      </c>
      <c r="V9" s="423" t="s">
        <v>31</v>
      </c>
      <c r="W9" s="423" t="s">
        <v>8</v>
      </c>
      <c r="X9" s="428" t="s">
        <v>29</v>
      </c>
      <c r="Y9" s="424" t="s">
        <v>25</v>
      </c>
      <c r="Z9" s="423" t="s">
        <v>32</v>
      </c>
      <c r="AA9" s="423" t="s">
        <v>28</v>
      </c>
      <c r="AB9" s="423" t="s">
        <v>27</v>
      </c>
      <c r="AC9" s="424" t="s">
        <v>26</v>
      </c>
      <c r="AD9" s="423" t="s">
        <v>9</v>
      </c>
      <c r="AE9" s="424" t="s">
        <v>24</v>
      </c>
      <c r="AF9" s="424" t="s">
        <v>11</v>
      </c>
      <c r="AG9" s="424" t="s">
        <v>12</v>
      </c>
      <c r="AH9" s="424" t="s">
        <v>13</v>
      </c>
      <c r="AI9" s="424" t="s">
        <v>14</v>
      </c>
      <c r="AJ9" s="424" t="s">
        <v>15</v>
      </c>
      <c r="AK9" s="424" t="s">
        <v>18</v>
      </c>
    </row>
    <row r="10" spans="1:37" s="1" customFormat="1" ht="62.25" customHeight="1" thickBot="1" x14ac:dyDescent="0.4">
      <c r="B10" s="423"/>
      <c r="C10" s="423"/>
      <c r="D10" s="423"/>
      <c r="E10" s="423"/>
      <c r="F10" s="423"/>
      <c r="G10" s="423"/>
      <c r="H10" s="429" t="s">
        <v>3</v>
      </c>
      <c r="I10" s="429" t="s">
        <v>4</v>
      </c>
      <c r="J10" s="429" t="s">
        <v>6</v>
      </c>
      <c r="K10" s="424"/>
      <c r="L10" s="430" t="s">
        <v>39</v>
      </c>
      <c r="M10" s="430" t="s">
        <v>40</v>
      </c>
      <c r="N10" s="431" t="s">
        <v>41</v>
      </c>
      <c r="O10" s="431" t="s">
        <v>43</v>
      </c>
      <c r="P10" s="424"/>
      <c r="Q10" s="423"/>
      <c r="R10" s="429" t="s">
        <v>6</v>
      </c>
      <c r="S10" s="429" t="s">
        <v>1</v>
      </c>
      <c r="T10" s="429" t="s">
        <v>82</v>
      </c>
      <c r="U10" s="423"/>
      <c r="V10" s="423"/>
      <c r="W10" s="423"/>
      <c r="X10" s="428"/>
      <c r="Y10" s="424"/>
      <c r="Z10" s="423"/>
      <c r="AA10" s="423"/>
      <c r="AB10" s="423"/>
      <c r="AC10" s="424"/>
      <c r="AD10" s="423"/>
      <c r="AE10" s="424"/>
      <c r="AF10" s="424"/>
      <c r="AG10" s="424"/>
      <c r="AH10" s="424"/>
      <c r="AI10" s="424"/>
      <c r="AJ10" s="424"/>
      <c r="AK10" s="424"/>
    </row>
    <row r="11" spans="1:37" s="1" customFormat="1" ht="84.75" customHeight="1" x14ac:dyDescent="0.35">
      <c r="A11" s="27"/>
      <c r="B11" s="281" t="s">
        <v>172</v>
      </c>
      <c r="C11" s="281" t="s">
        <v>180</v>
      </c>
      <c r="D11" s="281" t="s">
        <v>710</v>
      </c>
      <c r="E11" s="293" t="s">
        <v>193</v>
      </c>
      <c r="F11" s="293" t="s">
        <v>146</v>
      </c>
      <c r="G11" s="24" t="s">
        <v>42</v>
      </c>
      <c r="H11" s="243" t="s">
        <v>36</v>
      </c>
      <c r="I11" s="90" t="s">
        <v>46</v>
      </c>
      <c r="J11" s="91" t="s">
        <v>269</v>
      </c>
      <c r="K11" s="91" t="s">
        <v>270</v>
      </c>
      <c r="L11" s="92">
        <v>32</v>
      </c>
      <c r="M11" s="93">
        <v>100</v>
      </c>
      <c r="N11" s="92">
        <v>0</v>
      </c>
      <c r="O11" s="92">
        <f>SUM(L11:N11)</f>
        <v>132</v>
      </c>
      <c r="P11" s="91" t="s">
        <v>271</v>
      </c>
      <c r="Q11" s="94">
        <v>8</v>
      </c>
      <c r="R11" s="91" t="s">
        <v>499</v>
      </c>
      <c r="S11" s="91" t="s">
        <v>273</v>
      </c>
      <c r="T11" s="91" t="s">
        <v>272</v>
      </c>
      <c r="U11" s="95">
        <v>2</v>
      </c>
      <c r="V11" s="95">
        <v>4</v>
      </c>
      <c r="W11" s="95">
        <f>V11*U11</f>
        <v>8</v>
      </c>
      <c r="X11" s="96" t="str">
        <f>+IF(AND(U11*V11&gt;=24,U11*V11&lt;=40),"MA",IF(AND(U11*V11&gt;=10,U11*V11&lt;=20),"A",IF(AND(U11*V11&gt;=6,U11*V11&lt;=8),"M",IF(AND(U11*V11&gt;=0,U11*V11&lt;=4),"B",""))))</f>
        <v>M</v>
      </c>
      <c r="Y11" s="90"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95">
        <v>10</v>
      </c>
      <c r="AA11" s="95">
        <f>W11*Z11</f>
        <v>80</v>
      </c>
      <c r="AB11" s="98" t="str">
        <f>+IF(AND(U11*V11*Z11&gt;=600,U11*V11*Z11&lt;=4000),"I",IF(AND(U11*V11*Z11&gt;=150,U11*V11*Z11&lt;=500),"II",IF(AND(U11*V11*Z11&gt;=40,U11*V11*Z11&lt;=120),"III",IF(AND(U11*V11*Z11&gt;=0,U11*V11*Z11&lt;=20),"IV",""))))</f>
        <v>III</v>
      </c>
      <c r="AC11" s="9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+IF(AB11="I","No aceptable",IF(AB11="II","No aceptable o aceptable con control específico",IF(AB11="III","Aceptable",IF(AB11="IV","Aceptable",""))))</f>
        <v>Aceptable</v>
      </c>
      <c r="AE11" s="90" t="s">
        <v>55</v>
      </c>
      <c r="AF11" s="94" t="s">
        <v>34</v>
      </c>
      <c r="AG11" s="94" t="s">
        <v>34</v>
      </c>
      <c r="AH11" s="94" t="s">
        <v>278</v>
      </c>
      <c r="AI11" s="90" t="s">
        <v>274</v>
      </c>
      <c r="AJ11" s="94" t="s">
        <v>34</v>
      </c>
      <c r="AK11" s="100" t="s">
        <v>575</v>
      </c>
    </row>
    <row r="12" spans="1:37" s="1" customFormat="1" ht="84.75" customHeight="1" x14ac:dyDescent="0.35">
      <c r="A12" s="28"/>
      <c r="B12" s="269"/>
      <c r="C12" s="269"/>
      <c r="D12" s="269"/>
      <c r="E12" s="294"/>
      <c r="F12" s="294"/>
      <c r="G12" s="24" t="s">
        <v>42</v>
      </c>
      <c r="H12" s="244"/>
      <c r="I12" s="94" t="s">
        <v>286</v>
      </c>
      <c r="J12" s="94" t="s">
        <v>287</v>
      </c>
      <c r="K12" s="101" t="s">
        <v>288</v>
      </c>
      <c r="L12" s="92">
        <v>32</v>
      </c>
      <c r="M12" s="93">
        <v>100</v>
      </c>
      <c r="N12" s="92">
        <v>0</v>
      </c>
      <c r="O12" s="92">
        <f t="shared" ref="O12:O25" si="0">SUM(L12:N12)</f>
        <v>132</v>
      </c>
      <c r="P12" s="101" t="s">
        <v>289</v>
      </c>
      <c r="Q12" s="94">
        <v>8</v>
      </c>
      <c r="R12" s="101" t="s">
        <v>500</v>
      </c>
      <c r="S12" s="101" t="s">
        <v>290</v>
      </c>
      <c r="T12" s="101" t="s">
        <v>291</v>
      </c>
      <c r="U12" s="95">
        <v>2</v>
      </c>
      <c r="V12" s="95">
        <v>4</v>
      </c>
      <c r="W12" s="95">
        <f>V12*U12</f>
        <v>8</v>
      </c>
      <c r="X12" s="96" t="str">
        <f>+IF(AND(U12*V12&gt;=24,U12*V12&lt;=40),"MA",IF(AND(U12*V12&gt;=10,U12*V12&lt;=20),"A",IF(AND(U12*V12&gt;=6,U12*V12&lt;=8),"M",IF(AND(U12*V12&gt;=0,U12*V12&lt;=4),"B",""))))</f>
        <v>M</v>
      </c>
      <c r="Y12" s="90"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95">
        <v>10</v>
      </c>
      <c r="AA12" s="95">
        <f>W12*Z12</f>
        <v>80</v>
      </c>
      <c r="AB12" s="98" t="str">
        <f t="shared" ref="AB12:AB25" si="1">+IF(AND(U12*V12*Z12&gt;=600,U12*V12*Z12&lt;=4000),"I",IF(AND(U12*V12*Z12&gt;=150,U12*V12*Z12&lt;=500),"II",IF(AND(U12*V12*Z12&gt;=40,U12*V12*Z12&lt;=120),"III",IF(AND(U12*V12*Z12&gt;=0,U12*V12*Z12&lt;=20),"IV",""))))</f>
        <v>III</v>
      </c>
      <c r="AC12" s="90"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90" t="str">
        <f>+IF(AB12="I","No aceptable",IF(AB12="II","No aceptable o aceptable con control específico",IF(AB12="III","Aceptable",IF(AB12="IV","Aceptable",""))))</f>
        <v>Aceptable</v>
      </c>
      <c r="AE12" s="90" t="s">
        <v>292</v>
      </c>
      <c r="AF12" s="94" t="s">
        <v>34</v>
      </c>
      <c r="AG12" s="94" t="s">
        <v>37</v>
      </c>
      <c r="AH12" s="94" t="s">
        <v>34</v>
      </c>
      <c r="AI12" s="90" t="s">
        <v>293</v>
      </c>
      <c r="AJ12" s="94" t="s">
        <v>34</v>
      </c>
      <c r="AK12" s="94" t="s">
        <v>35</v>
      </c>
    </row>
    <row r="13" spans="1:37" s="1" customFormat="1" ht="84.75" customHeight="1" x14ac:dyDescent="0.35">
      <c r="A13" s="28"/>
      <c r="B13" s="269"/>
      <c r="C13" s="269"/>
      <c r="D13" s="269"/>
      <c r="E13" s="294"/>
      <c r="F13" s="294"/>
      <c r="G13" s="24" t="s">
        <v>42</v>
      </c>
      <c r="H13" s="245"/>
      <c r="I13" s="90" t="s">
        <v>107</v>
      </c>
      <c r="J13" s="91" t="s">
        <v>275</v>
      </c>
      <c r="K13" s="101" t="s">
        <v>276</v>
      </c>
      <c r="L13" s="92">
        <v>32</v>
      </c>
      <c r="M13" s="93">
        <v>100</v>
      </c>
      <c r="N13" s="92">
        <v>0</v>
      </c>
      <c r="O13" s="92">
        <f t="shared" si="0"/>
        <v>132</v>
      </c>
      <c r="P13" s="91" t="s">
        <v>271</v>
      </c>
      <c r="Q13" s="94">
        <v>8</v>
      </c>
      <c r="R13" s="101" t="s">
        <v>277</v>
      </c>
      <c r="S13" s="101" t="s">
        <v>273</v>
      </c>
      <c r="T13" s="101" t="s">
        <v>272</v>
      </c>
      <c r="U13" s="95">
        <v>2</v>
      </c>
      <c r="V13" s="95">
        <v>4</v>
      </c>
      <c r="W13" s="95">
        <f t="shared" ref="W13:W25" si="2">V13*U13</f>
        <v>8</v>
      </c>
      <c r="X13" s="96" t="str">
        <f t="shared" ref="X13:X25" si="3">+IF(AND(U13*V13&gt;=24,U13*V13&lt;=40),"MA",IF(AND(U13*V13&gt;=10,U13*V13&lt;=20),"A",IF(AND(U13*V13&gt;=6,U13*V13&lt;=8),"M",IF(AND(U13*V13&gt;=0,U13*V13&lt;=4),"B",""))))</f>
        <v>M</v>
      </c>
      <c r="Y13" s="90" t="str">
        <f t="shared" ref="Y13:Y25" si="4">+IF(X13="MA","Situación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95">
        <v>10</v>
      </c>
      <c r="AA13" s="95">
        <f t="shared" ref="AA13:AA25" si="5">W13*Z13</f>
        <v>80</v>
      </c>
      <c r="AB13" s="98" t="str">
        <f t="shared" si="1"/>
        <v>III</v>
      </c>
      <c r="AC13" s="90" t="str">
        <f t="shared" ref="AC13:AC25" si="6">+IF(AB13="I","Situación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90" t="str">
        <f t="shared" ref="AD13:AD25" si="7">+IF(AB13="I","No aceptable",IF(AB13="II","No aceptable o aceptable con control específico",IF(AB13="III","Aceptable",IF(AB13="IV","Aceptable",""))))</f>
        <v>Aceptable</v>
      </c>
      <c r="AE13" s="90" t="s">
        <v>108</v>
      </c>
      <c r="AF13" s="94" t="s">
        <v>34</v>
      </c>
      <c r="AG13" s="94" t="s">
        <v>34</v>
      </c>
      <c r="AH13" s="94" t="s">
        <v>279</v>
      </c>
      <c r="AI13" s="90" t="s">
        <v>274</v>
      </c>
      <c r="AJ13" s="94" t="s">
        <v>34</v>
      </c>
      <c r="AK13" s="94" t="s">
        <v>35</v>
      </c>
    </row>
    <row r="14" spans="1:37" s="1" customFormat="1" ht="84.75" customHeight="1" x14ac:dyDescent="0.35">
      <c r="A14" s="28"/>
      <c r="B14" s="269"/>
      <c r="C14" s="269"/>
      <c r="D14" s="269"/>
      <c r="E14" s="294"/>
      <c r="F14" s="294"/>
      <c r="G14" s="24" t="s">
        <v>42</v>
      </c>
      <c r="H14" s="263" t="s">
        <v>44</v>
      </c>
      <c r="I14" s="90" t="s">
        <v>505</v>
      </c>
      <c r="J14" s="90" t="s">
        <v>506</v>
      </c>
      <c r="K14" s="90" t="s">
        <v>507</v>
      </c>
      <c r="L14" s="92">
        <v>32</v>
      </c>
      <c r="M14" s="93">
        <v>100</v>
      </c>
      <c r="N14" s="92">
        <v>0</v>
      </c>
      <c r="O14" s="92">
        <f t="shared" si="0"/>
        <v>132</v>
      </c>
      <c r="P14" s="90" t="s">
        <v>508</v>
      </c>
      <c r="Q14" s="94">
        <v>8</v>
      </c>
      <c r="R14" s="90" t="s">
        <v>254</v>
      </c>
      <c r="S14" s="90" t="s">
        <v>509</v>
      </c>
      <c r="T14" s="90" t="s">
        <v>510</v>
      </c>
      <c r="U14" s="95">
        <v>2</v>
      </c>
      <c r="V14" s="95">
        <v>3</v>
      </c>
      <c r="W14" s="95">
        <f t="shared" ref="W14:W16" si="8">V14*U14</f>
        <v>6</v>
      </c>
      <c r="X14" s="96" t="str">
        <f t="shared" ref="X14:X16" si="9">+IF(AND(U14*V14&gt;=24,U14*V14&lt;=40),"MA",IF(AND(U14*V14&gt;=10,U14*V14&lt;=20),"A",IF(AND(U14*V14&gt;=6,U14*V14&lt;=8),"M",IF(AND(U14*V14&gt;=0,U14*V14&lt;=4),"B",""))))</f>
        <v>M</v>
      </c>
      <c r="Y14" s="90" t="str">
        <f t="shared" ref="Y14:Y16" si="10">+IF(X14="MA","Situación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95">
        <v>10</v>
      </c>
      <c r="AA14" s="95">
        <f t="shared" ref="AA14:AA16" si="11">W14*Z14</f>
        <v>60</v>
      </c>
      <c r="AB14" s="98" t="str">
        <f t="shared" ref="AB14:AB16" si="12">+IF(AND(U14*V14*Z14&gt;=600,U14*V14*Z14&lt;=4000),"I",IF(AND(U14*V14*Z14&gt;=150,U14*V14*Z14&lt;=500),"II",IF(AND(U14*V14*Z14&gt;=40,U14*V14*Z14&lt;=120),"III",IF(AND(U14*V14*Z14&gt;=0,U14*V14*Z14&lt;=20),"IV",""))))</f>
        <v>III</v>
      </c>
      <c r="AC14" s="90" t="str">
        <f t="shared" ref="AC14:AC16" si="13">+IF(AB14="I","Situación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90" t="str">
        <f t="shared" ref="AD14:AD16" si="14">+IF(AB14="I","No aceptable",IF(AB14="II","No aceptable o aceptable con control específico",IF(AB14="III","Aceptable",IF(AB14="IV","Aceptable",""))))</f>
        <v>Aceptable</v>
      </c>
      <c r="AE14" s="262" t="s">
        <v>565</v>
      </c>
      <c r="AF14" s="90" t="s">
        <v>34</v>
      </c>
      <c r="AG14" s="90" t="s">
        <v>34</v>
      </c>
      <c r="AH14" s="90" t="s">
        <v>34</v>
      </c>
      <c r="AI14" s="90" t="s">
        <v>257</v>
      </c>
      <c r="AJ14" s="90" t="s">
        <v>34</v>
      </c>
      <c r="AK14" s="94" t="s">
        <v>511</v>
      </c>
    </row>
    <row r="15" spans="1:37" s="1" customFormat="1" ht="84.75" customHeight="1" x14ac:dyDescent="0.35">
      <c r="A15" s="28"/>
      <c r="B15" s="269"/>
      <c r="C15" s="269"/>
      <c r="D15" s="269"/>
      <c r="E15" s="294"/>
      <c r="F15" s="294"/>
      <c r="G15" s="24" t="s">
        <v>42</v>
      </c>
      <c r="H15" s="263"/>
      <c r="I15" s="90" t="s">
        <v>550</v>
      </c>
      <c r="J15" s="90" t="s">
        <v>519</v>
      </c>
      <c r="K15" s="90" t="s">
        <v>520</v>
      </c>
      <c r="L15" s="92">
        <v>32</v>
      </c>
      <c r="M15" s="93">
        <v>100</v>
      </c>
      <c r="N15" s="92">
        <v>0</v>
      </c>
      <c r="O15" s="92">
        <f t="shared" si="0"/>
        <v>132</v>
      </c>
      <c r="P15" s="90" t="s">
        <v>521</v>
      </c>
      <c r="Q15" s="94">
        <v>8</v>
      </c>
      <c r="R15" s="90" t="s">
        <v>549</v>
      </c>
      <c r="S15" s="90" t="s">
        <v>551</v>
      </c>
      <c r="T15" s="90" t="s">
        <v>525</v>
      </c>
      <c r="U15" s="95">
        <v>2</v>
      </c>
      <c r="V15" s="95">
        <v>3</v>
      </c>
      <c r="W15" s="95">
        <f t="shared" si="8"/>
        <v>6</v>
      </c>
      <c r="X15" s="96" t="str">
        <f t="shared" si="9"/>
        <v>M</v>
      </c>
      <c r="Y15" s="97" t="str">
        <f t="shared" si="10"/>
        <v>Situación deficiente con exposición esporádica, o bien situación mejorable con exposición continuada o frecuente. Es posible que suceda el daño alguna vez.</v>
      </c>
      <c r="Z15" s="95">
        <v>10</v>
      </c>
      <c r="AA15" s="95">
        <f t="shared" si="11"/>
        <v>60</v>
      </c>
      <c r="AB15" s="98" t="str">
        <f t="shared" si="12"/>
        <v>III</v>
      </c>
      <c r="AC15" s="97" t="str">
        <f t="shared" si="13"/>
        <v>Mejorar si es posible. Sería conveniente justificar la intervención y su rentabilidad.</v>
      </c>
      <c r="AD15" s="90" t="str">
        <f t="shared" si="14"/>
        <v>Aceptable</v>
      </c>
      <c r="AE15" s="263"/>
      <c r="AF15" s="90" t="s">
        <v>34</v>
      </c>
      <c r="AG15" s="90" t="s">
        <v>34</v>
      </c>
      <c r="AH15" s="90" t="s">
        <v>34</v>
      </c>
      <c r="AI15" s="90" t="s">
        <v>552</v>
      </c>
      <c r="AJ15" s="90" t="s">
        <v>34</v>
      </c>
      <c r="AK15" s="100" t="s">
        <v>511</v>
      </c>
    </row>
    <row r="16" spans="1:37" s="1" customFormat="1" ht="84.75" customHeight="1" thickBot="1" x14ac:dyDescent="0.4">
      <c r="A16" s="28"/>
      <c r="B16" s="269"/>
      <c r="C16" s="269"/>
      <c r="D16" s="269"/>
      <c r="E16" s="294"/>
      <c r="F16" s="294"/>
      <c r="G16" s="24" t="s">
        <v>42</v>
      </c>
      <c r="H16" s="263"/>
      <c r="I16" s="94" t="s">
        <v>61</v>
      </c>
      <c r="J16" s="90" t="s">
        <v>262</v>
      </c>
      <c r="K16" s="90" t="s">
        <v>250</v>
      </c>
      <c r="L16" s="92">
        <v>32</v>
      </c>
      <c r="M16" s="93">
        <v>100</v>
      </c>
      <c r="N16" s="92">
        <v>0</v>
      </c>
      <c r="O16" s="92">
        <f t="shared" si="0"/>
        <v>132</v>
      </c>
      <c r="P16" s="90" t="s">
        <v>259</v>
      </c>
      <c r="Q16" s="94">
        <v>8</v>
      </c>
      <c r="R16" s="90" t="s">
        <v>549</v>
      </c>
      <c r="S16" s="90" t="s">
        <v>252</v>
      </c>
      <c r="T16" s="90" t="s">
        <v>354</v>
      </c>
      <c r="U16" s="95">
        <v>2</v>
      </c>
      <c r="V16" s="95">
        <v>3</v>
      </c>
      <c r="W16" s="95">
        <f t="shared" si="8"/>
        <v>6</v>
      </c>
      <c r="X16" s="96" t="str">
        <f t="shared" si="9"/>
        <v>M</v>
      </c>
      <c r="Y16" s="97" t="str">
        <f t="shared" si="10"/>
        <v>Situación deficiente con exposición esporádica, o bien situación mejorable con exposición continuada o frecuente. Es posible que suceda el daño alguna vez.</v>
      </c>
      <c r="Z16" s="95">
        <v>10</v>
      </c>
      <c r="AA16" s="95">
        <f t="shared" si="11"/>
        <v>60</v>
      </c>
      <c r="AB16" s="98" t="str">
        <f t="shared" si="12"/>
        <v>III</v>
      </c>
      <c r="AC16" s="97" t="str">
        <f t="shared" si="13"/>
        <v>Mejorar si es posible. Sería conveniente justificar la intervención y su rentabilidad.</v>
      </c>
      <c r="AD16" s="90" t="str">
        <f t="shared" si="14"/>
        <v>Aceptable</v>
      </c>
      <c r="AE16" s="263"/>
      <c r="AF16" s="90" t="s">
        <v>34</v>
      </c>
      <c r="AG16" s="90" t="s">
        <v>34</v>
      </c>
      <c r="AH16" s="90" t="s">
        <v>34</v>
      </c>
      <c r="AI16" s="90" t="s">
        <v>552</v>
      </c>
      <c r="AJ16" s="90" t="s">
        <v>34</v>
      </c>
      <c r="AK16" s="100" t="s">
        <v>554</v>
      </c>
    </row>
    <row r="17" spans="1:44" s="1" customFormat="1" ht="84.75" customHeight="1" x14ac:dyDescent="0.35">
      <c r="A17" s="28"/>
      <c r="B17" s="269"/>
      <c r="C17" s="269"/>
      <c r="D17" s="269"/>
      <c r="E17" s="294"/>
      <c r="F17" s="294"/>
      <c r="G17" s="24" t="s">
        <v>42</v>
      </c>
      <c r="H17" s="264"/>
      <c r="I17" s="90" t="s">
        <v>59</v>
      </c>
      <c r="J17" s="118" t="s">
        <v>261</v>
      </c>
      <c r="K17" s="90" t="s">
        <v>250</v>
      </c>
      <c r="L17" s="92">
        <v>32</v>
      </c>
      <c r="M17" s="93">
        <v>100</v>
      </c>
      <c r="N17" s="92">
        <v>0</v>
      </c>
      <c r="O17" s="92">
        <f t="shared" si="0"/>
        <v>132</v>
      </c>
      <c r="P17" s="90" t="s">
        <v>259</v>
      </c>
      <c r="Q17" s="90">
        <v>8</v>
      </c>
      <c r="R17" s="90" t="s">
        <v>254</v>
      </c>
      <c r="S17" s="90" t="s">
        <v>252</v>
      </c>
      <c r="T17" s="90" t="s">
        <v>354</v>
      </c>
      <c r="U17" s="95">
        <v>2</v>
      </c>
      <c r="V17" s="95">
        <v>2</v>
      </c>
      <c r="W17" s="95">
        <f t="shared" si="2"/>
        <v>4</v>
      </c>
      <c r="X17" s="96" t="str">
        <f t="shared" si="3"/>
        <v>B</v>
      </c>
      <c r="Y17" s="90" t="str">
        <f t="shared" si="4"/>
        <v>Situación mejorable con exposición ocasional o esporádica, o situación sin anomalía destacable con cualquier nivel de exposición. No es esperable que se materialice el riesgo, aunque puede ser concebible.</v>
      </c>
      <c r="Z17" s="95">
        <v>25</v>
      </c>
      <c r="AA17" s="95">
        <f t="shared" si="5"/>
        <v>100</v>
      </c>
      <c r="AB17" s="98" t="str">
        <f t="shared" si="1"/>
        <v>III</v>
      </c>
      <c r="AC17" s="90" t="str">
        <f t="shared" si="6"/>
        <v>Mejorar si es posible. Sería conveniente justificar la intervención y su rentabilidad.</v>
      </c>
      <c r="AD17" s="90" t="str">
        <f t="shared" si="7"/>
        <v>Aceptable</v>
      </c>
      <c r="AE17" s="264"/>
      <c r="AF17" s="90" t="s">
        <v>34</v>
      </c>
      <c r="AG17" s="90" t="s">
        <v>34</v>
      </c>
      <c r="AH17" s="90" t="s">
        <v>34</v>
      </c>
      <c r="AI17" s="119" t="s">
        <v>260</v>
      </c>
      <c r="AJ17" s="90" t="s">
        <v>34</v>
      </c>
      <c r="AK17" s="94" t="s">
        <v>35</v>
      </c>
    </row>
    <row r="18" spans="1:44" s="1" customFormat="1" ht="84.75" customHeight="1" x14ac:dyDescent="0.35">
      <c r="A18" s="28"/>
      <c r="B18" s="269"/>
      <c r="C18" s="269"/>
      <c r="D18" s="269"/>
      <c r="E18" s="294"/>
      <c r="F18" s="294"/>
      <c r="G18" s="24" t="s">
        <v>42</v>
      </c>
      <c r="H18" s="260" t="s">
        <v>49</v>
      </c>
      <c r="I18" s="101" t="s">
        <v>233</v>
      </c>
      <c r="J18" s="101" t="s">
        <v>234</v>
      </c>
      <c r="K18" s="101" t="s">
        <v>237</v>
      </c>
      <c r="L18" s="92">
        <v>32</v>
      </c>
      <c r="M18" s="93">
        <v>100</v>
      </c>
      <c r="N18" s="92">
        <v>0</v>
      </c>
      <c r="O18" s="92">
        <f t="shared" si="0"/>
        <v>132</v>
      </c>
      <c r="P18" s="107" t="s">
        <v>240</v>
      </c>
      <c r="Q18" s="94">
        <v>8</v>
      </c>
      <c r="R18" s="107" t="s">
        <v>242</v>
      </c>
      <c r="S18" s="107" t="s">
        <v>243</v>
      </c>
      <c r="T18" s="107" t="s">
        <v>244</v>
      </c>
      <c r="U18" s="94">
        <v>2</v>
      </c>
      <c r="V18" s="94">
        <v>4</v>
      </c>
      <c r="W18" s="94">
        <f t="shared" si="2"/>
        <v>8</v>
      </c>
      <c r="X18" s="94" t="str">
        <f t="shared" si="3"/>
        <v>M</v>
      </c>
      <c r="Y18" s="90" t="str">
        <f t="shared" si="4"/>
        <v>Situación deficiente con exposición esporádica, o bien situación mejorable con exposición continuada o frecuente. Es posible que suceda el daño alguna vez.</v>
      </c>
      <c r="Z18" s="95">
        <v>10</v>
      </c>
      <c r="AA18" s="95">
        <f t="shared" si="5"/>
        <v>80</v>
      </c>
      <c r="AB18" s="98" t="str">
        <f t="shared" si="1"/>
        <v>III</v>
      </c>
      <c r="AC18" s="90" t="str">
        <f t="shared" si="6"/>
        <v>Mejorar si es posible. Sería conveniente justificar la intervención y su rentabilidad.</v>
      </c>
      <c r="AD18" s="90" t="str">
        <f t="shared" si="7"/>
        <v>Aceptable</v>
      </c>
      <c r="AE18" s="262" t="s">
        <v>566</v>
      </c>
      <c r="AF18" s="90" t="s">
        <v>34</v>
      </c>
      <c r="AG18" s="90" t="s">
        <v>34</v>
      </c>
      <c r="AH18" s="101" t="s">
        <v>248</v>
      </c>
      <c r="AI18" s="101" t="s">
        <v>249</v>
      </c>
      <c r="AJ18" s="94" t="s">
        <v>34</v>
      </c>
      <c r="AK18" s="94" t="s">
        <v>35</v>
      </c>
    </row>
    <row r="19" spans="1:44" s="1" customFormat="1" ht="84.75" customHeight="1" x14ac:dyDescent="0.35">
      <c r="A19" s="28"/>
      <c r="B19" s="269"/>
      <c r="C19" s="269"/>
      <c r="D19" s="269"/>
      <c r="E19" s="294"/>
      <c r="F19" s="294"/>
      <c r="G19" s="24" t="s">
        <v>42</v>
      </c>
      <c r="H19" s="260"/>
      <c r="I19" s="101" t="s">
        <v>236</v>
      </c>
      <c r="J19" s="101" t="s">
        <v>235</v>
      </c>
      <c r="K19" s="101" t="s">
        <v>238</v>
      </c>
      <c r="L19" s="92">
        <v>32</v>
      </c>
      <c r="M19" s="93">
        <v>100</v>
      </c>
      <c r="N19" s="92">
        <v>0</v>
      </c>
      <c r="O19" s="92">
        <f t="shared" si="0"/>
        <v>132</v>
      </c>
      <c r="P19" s="107" t="s">
        <v>241</v>
      </c>
      <c r="Q19" s="94">
        <v>8</v>
      </c>
      <c r="R19" s="107" t="s">
        <v>245</v>
      </c>
      <c r="S19" s="107" t="s">
        <v>246</v>
      </c>
      <c r="T19" s="107" t="s">
        <v>247</v>
      </c>
      <c r="U19" s="94">
        <v>2</v>
      </c>
      <c r="V19" s="94">
        <v>4</v>
      </c>
      <c r="W19" s="94">
        <f t="shared" si="2"/>
        <v>8</v>
      </c>
      <c r="X19" s="94" t="str">
        <f t="shared" si="3"/>
        <v>M</v>
      </c>
      <c r="Y19" s="90" t="str">
        <f t="shared" si="4"/>
        <v>Situación deficiente con exposición esporádica, o bien situación mejorable con exposición continuada o frecuente. Es posible que suceda el daño alguna vez.</v>
      </c>
      <c r="Z19" s="95">
        <v>10</v>
      </c>
      <c r="AA19" s="95">
        <f t="shared" si="5"/>
        <v>80</v>
      </c>
      <c r="AB19" s="98" t="str">
        <f t="shared" si="1"/>
        <v>III</v>
      </c>
      <c r="AC19" s="90" t="str">
        <f t="shared" si="6"/>
        <v>Mejorar si es posible. Sería conveniente justificar la intervención y su rentabilidad.</v>
      </c>
      <c r="AD19" s="90" t="str">
        <f t="shared" si="7"/>
        <v>Aceptable</v>
      </c>
      <c r="AE19" s="264"/>
      <c r="AF19" s="90" t="s">
        <v>34</v>
      </c>
      <c r="AG19" s="90" t="s">
        <v>34</v>
      </c>
      <c r="AH19" s="101" t="s">
        <v>248</v>
      </c>
      <c r="AI19" s="101" t="s">
        <v>249</v>
      </c>
      <c r="AJ19" s="94" t="s">
        <v>34</v>
      </c>
      <c r="AK19" s="94" t="s">
        <v>35</v>
      </c>
    </row>
    <row r="20" spans="1:44" s="1" customFormat="1" ht="84.75" customHeight="1" x14ac:dyDescent="0.35">
      <c r="A20" s="28"/>
      <c r="B20" s="269"/>
      <c r="C20" s="269"/>
      <c r="D20" s="269"/>
      <c r="E20" s="294"/>
      <c r="F20" s="294"/>
      <c r="G20" s="24" t="s">
        <v>33</v>
      </c>
      <c r="H20" s="339" t="s">
        <v>45</v>
      </c>
      <c r="I20" s="101" t="s">
        <v>88</v>
      </c>
      <c r="J20" s="101" t="s">
        <v>337</v>
      </c>
      <c r="K20" s="101" t="s">
        <v>315</v>
      </c>
      <c r="L20" s="92">
        <v>32</v>
      </c>
      <c r="M20" s="93">
        <v>100</v>
      </c>
      <c r="N20" s="92">
        <v>0</v>
      </c>
      <c r="O20" s="92">
        <f t="shared" si="0"/>
        <v>132</v>
      </c>
      <c r="P20" s="101" t="s">
        <v>336</v>
      </c>
      <c r="Q20" s="94">
        <v>8</v>
      </c>
      <c r="R20" s="101" t="s">
        <v>168</v>
      </c>
      <c r="S20" s="90" t="s">
        <v>350</v>
      </c>
      <c r="T20" s="90" t="s">
        <v>356</v>
      </c>
      <c r="U20" s="95">
        <v>2</v>
      </c>
      <c r="V20" s="95">
        <v>2</v>
      </c>
      <c r="W20" s="95">
        <f t="shared" si="2"/>
        <v>4</v>
      </c>
      <c r="X20" s="96" t="str">
        <f t="shared" si="3"/>
        <v>B</v>
      </c>
      <c r="Y20" s="90" t="str">
        <f t="shared" si="4"/>
        <v>Situación mejorable con exposición ocasional o esporádica, o situación sin anomalía destacable con cualquier nivel de exposición. No es esperable que se materialice el riesgo, aunque puede ser concebible.</v>
      </c>
      <c r="Z20" s="95">
        <v>10</v>
      </c>
      <c r="AA20" s="95">
        <f t="shared" si="5"/>
        <v>40</v>
      </c>
      <c r="AB20" s="98" t="str">
        <f t="shared" si="1"/>
        <v>III</v>
      </c>
      <c r="AC20" s="90" t="str">
        <f t="shared" si="6"/>
        <v>Mejorar si es posible. Sería conveniente justificar la intervención y su rentabilidad.</v>
      </c>
      <c r="AD20" s="90" t="str">
        <f t="shared" si="7"/>
        <v>Aceptable</v>
      </c>
      <c r="AE20" s="90" t="s">
        <v>65</v>
      </c>
      <c r="AF20" s="94" t="s">
        <v>34</v>
      </c>
      <c r="AG20" s="94" t="s">
        <v>34</v>
      </c>
      <c r="AH20" s="101" t="s">
        <v>158</v>
      </c>
      <c r="AI20" s="101" t="s">
        <v>357</v>
      </c>
      <c r="AJ20" s="94" t="s">
        <v>34</v>
      </c>
      <c r="AK20" s="94" t="s">
        <v>35</v>
      </c>
    </row>
    <row r="21" spans="1:44" s="1" customFormat="1" ht="84.75" customHeight="1" x14ac:dyDescent="0.35">
      <c r="A21" s="28"/>
      <c r="B21" s="269"/>
      <c r="C21" s="269"/>
      <c r="D21" s="269"/>
      <c r="E21" s="294"/>
      <c r="F21" s="294"/>
      <c r="G21" s="24" t="s">
        <v>42</v>
      </c>
      <c r="H21" s="340"/>
      <c r="I21" s="101" t="s">
        <v>63</v>
      </c>
      <c r="J21" s="101" t="s">
        <v>329</v>
      </c>
      <c r="K21" s="101" t="s">
        <v>315</v>
      </c>
      <c r="L21" s="92">
        <v>32</v>
      </c>
      <c r="M21" s="93">
        <v>100</v>
      </c>
      <c r="N21" s="92">
        <v>0</v>
      </c>
      <c r="O21" s="92">
        <f t="shared" si="0"/>
        <v>132</v>
      </c>
      <c r="P21" s="101" t="s">
        <v>330</v>
      </c>
      <c r="Q21" s="94">
        <v>1</v>
      </c>
      <c r="R21" s="101" t="s">
        <v>332</v>
      </c>
      <c r="S21" s="101" t="s">
        <v>532</v>
      </c>
      <c r="T21" s="90" t="s">
        <v>355</v>
      </c>
      <c r="U21" s="95">
        <v>6</v>
      </c>
      <c r="V21" s="95">
        <v>2</v>
      </c>
      <c r="W21" s="95">
        <f t="shared" si="2"/>
        <v>12</v>
      </c>
      <c r="X21" s="96" t="str">
        <f t="shared" si="3"/>
        <v>A</v>
      </c>
      <c r="Y21" s="90" t="str">
        <f t="shared" si="4"/>
        <v>Situación deficiente con exposición frecuente u ocasional, o bien situación muy deficiente con exposición ocasional o esporádica. La materialización de Riesgo es posible que suceda varias veces en la vida laboral</v>
      </c>
      <c r="Z21" s="95">
        <v>10</v>
      </c>
      <c r="AA21" s="95">
        <f t="shared" si="5"/>
        <v>120</v>
      </c>
      <c r="AB21" s="98" t="str">
        <f t="shared" si="1"/>
        <v>III</v>
      </c>
      <c r="AC21" s="90" t="str">
        <f t="shared" si="6"/>
        <v>Mejorar si es posible. Sería conveniente justificar la intervención y su rentabilidad.</v>
      </c>
      <c r="AD21" s="90" t="str">
        <f t="shared" si="7"/>
        <v>Aceptable</v>
      </c>
      <c r="AE21" s="90" t="s">
        <v>115</v>
      </c>
      <c r="AF21" s="90" t="s">
        <v>34</v>
      </c>
      <c r="AG21" s="90" t="s">
        <v>168</v>
      </c>
      <c r="AH21" s="101" t="s">
        <v>333</v>
      </c>
      <c r="AI21" s="101" t="s">
        <v>334</v>
      </c>
      <c r="AJ21" s="94" t="s">
        <v>34</v>
      </c>
      <c r="AK21" s="94" t="s">
        <v>35</v>
      </c>
    </row>
    <row r="22" spans="1:44" s="1" customFormat="1" ht="84.75" customHeight="1" x14ac:dyDescent="0.35">
      <c r="A22" s="28"/>
      <c r="B22" s="269"/>
      <c r="C22" s="269"/>
      <c r="D22" s="269"/>
      <c r="E22" s="294"/>
      <c r="F22" s="294"/>
      <c r="G22" s="24" t="s">
        <v>42</v>
      </c>
      <c r="H22" s="340"/>
      <c r="I22" s="101" t="s">
        <v>63</v>
      </c>
      <c r="J22" s="101" t="s">
        <v>331</v>
      </c>
      <c r="K22" s="101" t="s">
        <v>64</v>
      </c>
      <c r="L22" s="92">
        <v>32</v>
      </c>
      <c r="M22" s="93">
        <v>100</v>
      </c>
      <c r="N22" s="92">
        <v>0</v>
      </c>
      <c r="O22" s="92">
        <f t="shared" si="0"/>
        <v>132</v>
      </c>
      <c r="P22" s="101" t="s">
        <v>325</v>
      </c>
      <c r="Q22" s="94">
        <v>8</v>
      </c>
      <c r="R22" s="90" t="s">
        <v>168</v>
      </c>
      <c r="S22" s="101" t="s">
        <v>326</v>
      </c>
      <c r="T22" s="90" t="s">
        <v>359</v>
      </c>
      <c r="U22" s="95">
        <v>0</v>
      </c>
      <c r="V22" s="95">
        <v>1</v>
      </c>
      <c r="W22" s="95">
        <f t="shared" si="2"/>
        <v>0</v>
      </c>
      <c r="X22" s="96" t="str">
        <f t="shared" si="3"/>
        <v>B</v>
      </c>
      <c r="Y22" s="90" t="str">
        <f t="shared" si="4"/>
        <v>Situación mejorable con exposición ocasional o esporádica, o situación sin anomalía destacable con cualquier nivel de exposición. No es esperable que se materialice el riesgo, aunque puede ser concebible.</v>
      </c>
      <c r="Z22" s="95">
        <v>10</v>
      </c>
      <c r="AA22" s="95">
        <f t="shared" si="5"/>
        <v>0</v>
      </c>
      <c r="AB22" s="98" t="str">
        <f t="shared" si="1"/>
        <v>IV</v>
      </c>
      <c r="AC22" s="90" t="str">
        <f t="shared" si="6"/>
        <v>Mantener las medidas de control existentes, pero se deberían considerar soluciones o mejoras y se deben hacer comprobaciones periódicas para asegurar que el riesgo aún es tolerable.</v>
      </c>
      <c r="AD22" s="90" t="str">
        <f t="shared" si="7"/>
        <v>Aceptable</v>
      </c>
      <c r="AE22" s="90" t="s">
        <v>65</v>
      </c>
      <c r="AF22" s="94" t="s">
        <v>34</v>
      </c>
      <c r="AG22" s="94" t="s">
        <v>34</v>
      </c>
      <c r="AH22" s="101" t="s">
        <v>327</v>
      </c>
      <c r="AI22" s="101" t="s">
        <v>328</v>
      </c>
      <c r="AJ22" s="94" t="s">
        <v>34</v>
      </c>
      <c r="AK22" s="94" t="s">
        <v>35</v>
      </c>
    </row>
    <row r="23" spans="1:44" s="1" customFormat="1" ht="84.75" customHeight="1" x14ac:dyDescent="0.35">
      <c r="A23" s="28"/>
      <c r="B23" s="269"/>
      <c r="C23" s="269"/>
      <c r="D23" s="269"/>
      <c r="E23" s="294"/>
      <c r="F23" s="294"/>
      <c r="G23" s="24" t="s">
        <v>33</v>
      </c>
      <c r="H23" s="340"/>
      <c r="I23" s="101" t="s">
        <v>558</v>
      </c>
      <c r="J23" s="101" t="s">
        <v>324</v>
      </c>
      <c r="K23" s="101" t="s">
        <v>315</v>
      </c>
      <c r="L23" s="92">
        <v>32</v>
      </c>
      <c r="M23" s="93">
        <v>100</v>
      </c>
      <c r="N23" s="92">
        <v>0</v>
      </c>
      <c r="O23" s="92">
        <f t="shared" si="0"/>
        <v>132</v>
      </c>
      <c r="P23" s="101" t="s">
        <v>330</v>
      </c>
      <c r="Q23" s="94">
        <v>1</v>
      </c>
      <c r="R23" s="101" t="s">
        <v>168</v>
      </c>
      <c r="S23" s="90" t="s">
        <v>351</v>
      </c>
      <c r="T23" s="101" t="s">
        <v>360</v>
      </c>
      <c r="U23" s="95">
        <v>2</v>
      </c>
      <c r="V23" s="95">
        <v>2</v>
      </c>
      <c r="W23" s="95">
        <f t="shared" si="2"/>
        <v>4</v>
      </c>
      <c r="X23" s="96" t="str">
        <f t="shared" si="3"/>
        <v>B</v>
      </c>
      <c r="Y23" s="97" t="str">
        <f t="shared" si="4"/>
        <v>Situación mejorable con exposición ocasional o esporádica, o situación sin anomalía destacable con cualquier nivel de exposición. No es esperable que se materialice el riesgo, aunque puede ser concebible.</v>
      </c>
      <c r="Z23" s="95">
        <v>25</v>
      </c>
      <c r="AA23" s="95">
        <f t="shared" si="5"/>
        <v>100</v>
      </c>
      <c r="AB23" s="98" t="str">
        <f t="shared" si="1"/>
        <v>III</v>
      </c>
      <c r="AC23" s="97" t="str">
        <f t="shared" si="6"/>
        <v>Mejorar si es posible. Sería conveniente justificar la intervención y su rentabilidad.</v>
      </c>
      <c r="AD23" s="90" t="str">
        <f t="shared" si="7"/>
        <v>Aceptable</v>
      </c>
      <c r="AE23" s="97" t="s">
        <v>548</v>
      </c>
      <c r="AF23" s="90" t="s">
        <v>34</v>
      </c>
      <c r="AG23" s="90" t="s">
        <v>34</v>
      </c>
      <c r="AH23" s="101" t="s">
        <v>67</v>
      </c>
      <c r="AI23" s="101" t="s">
        <v>557</v>
      </c>
      <c r="AJ23" s="90" t="s">
        <v>34</v>
      </c>
      <c r="AK23" s="100" t="s">
        <v>559</v>
      </c>
    </row>
    <row r="24" spans="1:44" s="1" customFormat="1" ht="84.75" customHeight="1" x14ac:dyDescent="0.35">
      <c r="A24" s="28"/>
      <c r="B24" s="269"/>
      <c r="C24" s="269"/>
      <c r="D24" s="269"/>
      <c r="E24" s="294"/>
      <c r="F24" s="294"/>
      <c r="G24" s="24" t="s">
        <v>33</v>
      </c>
      <c r="H24" s="341"/>
      <c r="I24" s="101" t="s">
        <v>207</v>
      </c>
      <c r="J24" s="101" t="s">
        <v>322</v>
      </c>
      <c r="K24" s="101" t="s">
        <v>320</v>
      </c>
      <c r="L24" s="92">
        <v>32</v>
      </c>
      <c r="M24" s="93">
        <v>100</v>
      </c>
      <c r="N24" s="92">
        <v>0</v>
      </c>
      <c r="O24" s="92">
        <f t="shared" si="0"/>
        <v>132</v>
      </c>
      <c r="P24" s="101" t="s">
        <v>321</v>
      </c>
      <c r="Q24" s="94">
        <v>2</v>
      </c>
      <c r="R24" s="90" t="s">
        <v>168</v>
      </c>
      <c r="S24" s="101" t="s">
        <v>362</v>
      </c>
      <c r="T24" s="90" t="s">
        <v>364</v>
      </c>
      <c r="U24" s="95">
        <v>2</v>
      </c>
      <c r="V24" s="95">
        <v>1</v>
      </c>
      <c r="W24" s="95">
        <f t="shared" si="2"/>
        <v>2</v>
      </c>
      <c r="X24" s="96" t="str">
        <f t="shared" si="3"/>
        <v>B</v>
      </c>
      <c r="Y24" s="90" t="str">
        <f t="shared" si="4"/>
        <v>Situación mejorable con exposición ocasional o esporádica, o situación sin anomalía destacable con cualquier nivel de exposición. No es esperable que se materialice el riesgo, aunque puede ser concebible.</v>
      </c>
      <c r="Z24" s="95">
        <v>25</v>
      </c>
      <c r="AA24" s="95">
        <f t="shared" si="5"/>
        <v>50</v>
      </c>
      <c r="AB24" s="98" t="str">
        <f t="shared" si="1"/>
        <v>III</v>
      </c>
      <c r="AC24" s="90" t="str">
        <f t="shared" si="6"/>
        <v>Mejorar si es posible. Sería conveniente justificar la intervención y su rentabilidad.</v>
      </c>
      <c r="AD24" s="90" t="str">
        <f t="shared" si="7"/>
        <v>Aceptable</v>
      </c>
      <c r="AE24" s="99" t="s">
        <v>601</v>
      </c>
      <c r="AF24" s="90" t="s">
        <v>34</v>
      </c>
      <c r="AG24" s="90" t="s">
        <v>34</v>
      </c>
      <c r="AH24" s="101" t="s">
        <v>323</v>
      </c>
      <c r="AI24" s="90" t="s">
        <v>171</v>
      </c>
      <c r="AJ24" s="90" t="s">
        <v>34</v>
      </c>
      <c r="AK24" s="94" t="s">
        <v>35</v>
      </c>
    </row>
    <row r="25" spans="1:44" ht="84.75" customHeight="1" thickBot="1" x14ac:dyDescent="0.3">
      <c r="A25" s="32"/>
      <c r="B25" s="269"/>
      <c r="C25" s="269"/>
      <c r="D25" s="269"/>
      <c r="E25" s="294"/>
      <c r="F25" s="294"/>
      <c r="G25" s="25" t="s">
        <v>33</v>
      </c>
      <c r="H25" s="223" t="s">
        <v>70</v>
      </c>
      <c r="I25" s="223" t="s">
        <v>313</v>
      </c>
      <c r="J25" s="223" t="s">
        <v>314</v>
      </c>
      <c r="K25" s="223" t="s">
        <v>315</v>
      </c>
      <c r="L25" s="92">
        <v>32</v>
      </c>
      <c r="M25" s="93">
        <v>100</v>
      </c>
      <c r="N25" s="92">
        <v>0</v>
      </c>
      <c r="O25" s="92">
        <f t="shared" si="0"/>
        <v>132</v>
      </c>
      <c r="P25" s="223" t="s">
        <v>316</v>
      </c>
      <c r="Q25" s="117">
        <v>8</v>
      </c>
      <c r="R25" s="223" t="s">
        <v>317</v>
      </c>
      <c r="S25" s="223" t="s">
        <v>318</v>
      </c>
      <c r="T25" s="115" t="s">
        <v>379</v>
      </c>
      <c r="U25" s="222">
        <v>2</v>
      </c>
      <c r="V25" s="222">
        <v>1</v>
      </c>
      <c r="W25" s="222">
        <f t="shared" si="2"/>
        <v>2</v>
      </c>
      <c r="X25" s="122" t="str">
        <f t="shared" si="3"/>
        <v>B</v>
      </c>
      <c r="Y25" s="115" t="str">
        <f t="shared" si="4"/>
        <v>Situación mejorable con exposición ocasional o esporádica, o situación sin anomalía destacable con cualquier nivel de exposición. No es esperable que se materialice el riesgo, aunque puede ser concebible.</v>
      </c>
      <c r="Z25" s="222">
        <v>10</v>
      </c>
      <c r="AA25" s="222">
        <f t="shared" si="5"/>
        <v>20</v>
      </c>
      <c r="AB25" s="226" t="str">
        <f t="shared" si="1"/>
        <v>IV</v>
      </c>
      <c r="AC25" s="115" t="str">
        <f t="shared" si="6"/>
        <v>Mantener las medidas de control existentes, pero se deberían considerar soluciones o mejoras y se deben hacer comprobaciones periódicas para asegurar que el riesgo aún es tolerable.</v>
      </c>
      <c r="AD25" s="115" t="str">
        <f t="shared" si="7"/>
        <v>Aceptable</v>
      </c>
      <c r="AE25" s="115" t="s">
        <v>514</v>
      </c>
      <c r="AF25" s="117" t="s">
        <v>34</v>
      </c>
      <c r="AG25" s="117" t="s">
        <v>34</v>
      </c>
      <c r="AH25" s="223" t="s">
        <v>71</v>
      </c>
      <c r="AI25" s="223" t="s">
        <v>319</v>
      </c>
      <c r="AJ25" s="94" t="s">
        <v>34</v>
      </c>
      <c r="AK25" s="94" t="s">
        <v>515</v>
      </c>
    </row>
    <row r="26" spans="1:44" s="162" customFormat="1" ht="119.25" customHeight="1" x14ac:dyDescent="0.35">
      <c r="A26" s="337"/>
      <c r="B26" s="312" t="s">
        <v>620</v>
      </c>
      <c r="C26" s="312" t="s">
        <v>622</v>
      </c>
      <c r="D26" s="335" t="s">
        <v>736</v>
      </c>
      <c r="E26" s="316" t="s">
        <v>623</v>
      </c>
      <c r="F26" s="316" t="s">
        <v>737</v>
      </c>
      <c r="G26" s="165" t="s">
        <v>42</v>
      </c>
      <c r="H26" s="303" t="s">
        <v>36</v>
      </c>
      <c r="I26" s="166" t="s">
        <v>46</v>
      </c>
      <c r="J26" s="167" t="s">
        <v>269</v>
      </c>
      <c r="K26" s="167" t="s">
        <v>270</v>
      </c>
      <c r="L26" s="199">
        <v>4</v>
      </c>
      <c r="M26" s="200">
        <v>0</v>
      </c>
      <c r="N26" s="199">
        <v>0</v>
      </c>
      <c r="O26" s="199">
        <f t="shared" ref="O26" si="15">SUM(L26:N26)</f>
        <v>4</v>
      </c>
      <c r="P26" s="167" t="s">
        <v>271</v>
      </c>
      <c r="Q26" s="169">
        <v>8</v>
      </c>
      <c r="R26" s="167" t="s">
        <v>625</v>
      </c>
      <c r="S26" s="167" t="s">
        <v>273</v>
      </c>
      <c r="T26" s="167" t="s">
        <v>272</v>
      </c>
      <c r="U26" s="171">
        <v>2</v>
      </c>
      <c r="V26" s="171">
        <v>4</v>
      </c>
      <c r="W26" s="171">
        <f>V26*U26</f>
        <v>8</v>
      </c>
      <c r="X26" s="172" t="str">
        <f>+IF(AND(U26*V26&gt;=24,U26*V26&lt;=40),"MA",IF(AND(U26*V26&gt;=10,U26*V26&lt;=20),"A",IF(AND(U26*V26&gt;=6,U26*V26&lt;=8),"M",IF(AND(U26*V26&gt;=0,U26*V26&lt;=4),"B",""))))</f>
        <v>M</v>
      </c>
      <c r="Y26" s="183"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171">
        <v>10</v>
      </c>
      <c r="AA26" s="171">
        <f>W26*Z26</f>
        <v>80</v>
      </c>
      <c r="AB26" s="173" t="str">
        <f>+IF(AND(U26*V26*Z26&gt;=600,U26*V26*Z26&lt;=4000),"I",IF(AND(U26*V26*Z26&gt;=150,U26*V26*Z26&lt;=500),"II",IF(AND(U26*V26*Z26&gt;=40,U26*V26*Z26&lt;=120),"III",IF(AND(U26*V26*Z26&gt;=0,U26*V26*Z26&lt;=20),"IV",""))))</f>
        <v>III</v>
      </c>
      <c r="AC26" s="183"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166" t="str">
        <f>+IF(AB26="I","No aceptable",IF(AB26="II","No aceptable o aceptable con control específico",IF(AB26="III","Aceptable",IF(AB26="IV","Aceptable",""))))</f>
        <v>Aceptable</v>
      </c>
      <c r="AE26" s="166" t="s">
        <v>626</v>
      </c>
      <c r="AF26" s="169" t="s">
        <v>34</v>
      </c>
      <c r="AG26" s="169" t="s">
        <v>34</v>
      </c>
      <c r="AH26" s="169" t="s">
        <v>34</v>
      </c>
      <c r="AI26" s="166" t="s">
        <v>274</v>
      </c>
      <c r="AJ26" s="189" t="s">
        <v>34</v>
      </c>
      <c r="AK26" s="198" t="s">
        <v>627</v>
      </c>
      <c r="AL26" s="164"/>
      <c r="AM26" s="164"/>
      <c r="AN26" s="164"/>
      <c r="AO26" s="164"/>
      <c r="AP26" s="164"/>
      <c r="AQ26" s="164"/>
      <c r="AR26" s="164"/>
    </row>
    <row r="27" spans="1:44" s="162" customFormat="1" ht="119.25" customHeight="1" x14ac:dyDescent="0.35">
      <c r="A27" s="338"/>
      <c r="B27" s="312"/>
      <c r="C27" s="312"/>
      <c r="D27" s="336"/>
      <c r="E27" s="316"/>
      <c r="F27" s="316"/>
      <c r="G27" s="165" t="s">
        <v>42</v>
      </c>
      <c r="H27" s="303"/>
      <c r="I27" s="166" t="s">
        <v>107</v>
      </c>
      <c r="J27" s="167" t="s">
        <v>275</v>
      </c>
      <c r="K27" s="175" t="s">
        <v>276</v>
      </c>
      <c r="L27" s="199">
        <v>4</v>
      </c>
      <c r="M27" s="200">
        <v>0</v>
      </c>
      <c r="N27" s="199">
        <v>0</v>
      </c>
      <c r="O27" s="199">
        <f t="shared" ref="O27:O35" si="16">SUM(L27:N27)</f>
        <v>4</v>
      </c>
      <c r="P27" s="167" t="s">
        <v>271</v>
      </c>
      <c r="Q27" s="169">
        <v>8</v>
      </c>
      <c r="R27" s="175" t="s">
        <v>628</v>
      </c>
      <c r="S27" s="175" t="s">
        <v>273</v>
      </c>
      <c r="T27" s="175" t="s">
        <v>272</v>
      </c>
      <c r="U27" s="171">
        <v>2</v>
      </c>
      <c r="V27" s="171">
        <v>4</v>
      </c>
      <c r="W27" s="171">
        <f>V27*U27</f>
        <v>8</v>
      </c>
      <c r="X27" s="172" t="str">
        <f>+IF(AND(U27*V27&gt;=24,U27*V27&lt;=40),"MA",IF(AND(U27*V27&gt;=10,U27*V27&lt;=20),"A",IF(AND(U27*V27&gt;=6,U27*V27&lt;=8),"M",IF(AND(U27*V27&gt;=0,U27*V27&lt;=4),"B",""))))</f>
        <v>M</v>
      </c>
      <c r="Y27" s="183"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171">
        <v>10</v>
      </c>
      <c r="AA27" s="171">
        <f>W27*Z27</f>
        <v>80</v>
      </c>
      <c r="AB27" s="173" t="str">
        <f>+IF(AND(U27*V27*Z27&gt;=600,U27*V27*Z27&lt;=4000),"I",IF(AND(U27*V27*Z27&gt;=150,U27*V27*Z27&lt;=500),"II",IF(AND(U27*V27*Z27&gt;=40,U27*V27*Z27&lt;=120),"III",IF(AND(U27*V27*Z27&gt;=0,U27*V27*Z27&lt;=20),"IV",""))))</f>
        <v>III</v>
      </c>
      <c r="AC27" s="183"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166" t="str">
        <f>+IF(AB27="I","No aceptable",IF(AB27="II","No aceptable o aceptable con control específico",IF(AB27="III","Aceptable",IF(AB27="IV","Aceptable",""))))</f>
        <v>Aceptable</v>
      </c>
      <c r="AE27" s="166" t="s">
        <v>626</v>
      </c>
      <c r="AF27" s="169" t="s">
        <v>34</v>
      </c>
      <c r="AG27" s="169" t="s">
        <v>34</v>
      </c>
      <c r="AH27" s="169" t="s">
        <v>629</v>
      </c>
      <c r="AI27" s="166" t="s">
        <v>274</v>
      </c>
      <c r="AJ27" s="169" t="s">
        <v>34</v>
      </c>
      <c r="AK27" s="201" t="s">
        <v>627</v>
      </c>
      <c r="AL27" s="164"/>
      <c r="AM27" s="164"/>
      <c r="AN27" s="164"/>
      <c r="AO27" s="164"/>
      <c r="AP27" s="164"/>
      <c r="AQ27" s="164"/>
      <c r="AR27" s="164"/>
    </row>
    <row r="28" spans="1:44" s="162" customFormat="1" ht="119.25" customHeight="1" x14ac:dyDescent="0.35">
      <c r="A28" s="338"/>
      <c r="B28" s="312"/>
      <c r="C28" s="312"/>
      <c r="D28" s="336"/>
      <c r="E28" s="316"/>
      <c r="F28" s="316"/>
      <c r="G28" s="165" t="s">
        <v>42</v>
      </c>
      <c r="H28" s="303" t="s">
        <v>231</v>
      </c>
      <c r="I28" s="175" t="s">
        <v>233</v>
      </c>
      <c r="J28" s="175" t="s">
        <v>630</v>
      </c>
      <c r="K28" s="175" t="s">
        <v>237</v>
      </c>
      <c r="L28" s="199">
        <v>4</v>
      </c>
      <c r="M28" s="200">
        <v>0</v>
      </c>
      <c r="N28" s="199">
        <v>0</v>
      </c>
      <c r="O28" s="199">
        <f t="shared" si="16"/>
        <v>4</v>
      </c>
      <c r="P28" s="185" t="s">
        <v>240</v>
      </c>
      <c r="Q28" s="169">
        <v>8</v>
      </c>
      <c r="R28" s="185" t="s">
        <v>631</v>
      </c>
      <c r="S28" s="185" t="s">
        <v>632</v>
      </c>
      <c r="T28" s="185" t="s">
        <v>244</v>
      </c>
      <c r="U28" s="169">
        <v>6</v>
      </c>
      <c r="V28" s="169">
        <v>4</v>
      </c>
      <c r="W28" s="169">
        <f t="shared" ref="W28:W35" si="17">V28*U28</f>
        <v>24</v>
      </c>
      <c r="X28" s="169" t="str">
        <f t="shared" ref="X28:X35" si="18">+IF(AND(U28*V28&gt;=24,U28*V28&lt;=40),"MA",IF(AND(U28*V28&gt;=10,U28*V28&lt;=20),"A",IF(AND(U28*V28&gt;=6,U28*V28&lt;=8),"M",IF(AND(U28*V28&gt;=0,U28*V28&lt;=4),"B",""))))</f>
        <v>MA</v>
      </c>
      <c r="Y28" s="183" t="str">
        <f t="shared" ref="Y28:Y35" si="19">+IF(X28="MA","Situación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8" s="171">
        <v>10</v>
      </c>
      <c r="AA28" s="171">
        <f t="shared" ref="AA28:AA35" si="20">W28*Z28</f>
        <v>240</v>
      </c>
      <c r="AB28" s="173" t="str">
        <f t="shared" ref="AB28:AB35" si="21">+IF(AND(U28*V28*Z28&gt;=600,U28*V28*Z28&lt;=4000),"I",IF(AND(U28*V28*Z28&gt;=150,U28*V28*Z28&lt;=500),"II",IF(AND(U28*V28*Z28&gt;=40,U28*V28*Z28&lt;=120),"III",IF(AND(U28*V28*Z28&gt;=0,U28*V28*Z28&lt;=20),"IV",""))))</f>
        <v>II</v>
      </c>
      <c r="AC28" s="183" t="str">
        <f t="shared" ref="AC28:AC35" si="22">+IF(AB28="I","Situación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8" s="166" t="str">
        <f t="shared" ref="AD28:AD35" si="23">+IF(AB28="I","No aceptable",IF(AB28="II","No aceptable o aceptable con control específico",IF(AB28="III","Aceptable",IF(AB28="IV","Aceptable",""))))</f>
        <v>No aceptable o aceptable con control específico</v>
      </c>
      <c r="AE28" s="334" t="s">
        <v>633</v>
      </c>
      <c r="AF28" s="166" t="s">
        <v>34</v>
      </c>
      <c r="AG28" s="166" t="s">
        <v>34</v>
      </c>
      <c r="AH28" s="175" t="s">
        <v>634</v>
      </c>
      <c r="AI28" s="175" t="s">
        <v>249</v>
      </c>
      <c r="AJ28" s="169" t="s">
        <v>34</v>
      </c>
      <c r="AK28" s="201" t="s">
        <v>627</v>
      </c>
      <c r="AL28" s="164"/>
      <c r="AM28" s="164"/>
      <c r="AN28" s="164"/>
      <c r="AO28" s="164"/>
      <c r="AP28" s="164"/>
      <c r="AQ28" s="164"/>
      <c r="AR28" s="164"/>
    </row>
    <row r="29" spans="1:44" s="162" customFormat="1" ht="119.25" customHeight="1" x14ac:dyDescent="0.35">
      <c r="A29" s="338"/>
      <c r="B29" s="312"/>
      <c r="C29" s="312"/>
      <c r="D29" s="336"/>
      <c r="E29" s="316"/>
      <c r="F29" s="316"/>
      <c r="G29" s="165" t="s">
        <v>42</v>
      </c>
      <c r="H29" s="303"/>
      <c r="I29" s="175" t="s">
        <v>236</v>
      </c>
      <c r="J29" s="175" t="s">
        <v>635</v>
      </c>
      <c r="K29" s="175" t="s">
        <v>238</v>
      </c>
      <c r="L29" s="199">
        <v>4</v>
      </c>
      <c r="M29" s="200">
        <v>0</v>
      </c>
      <c r="N29" s="199">
        <v>0</v>
      </c>
      <c r="O29" s="199">
        <f t="shared" si="16"/>
        <v>4</v>
      </c>
      <c r="P29" s="185" t="s">
        <v>241</v>
      </c>
      <c r="Q29" s="169">
        <v>8</v>
      </c>
      <c r="R29" s="185" t="s">
        <v>631</v>
      </c>
      <c r="S29" s="185" t="s">
        <v>632</v>
      </c>
      <c r="T29" s="185" t="s">
        <v>247</v>
      </c>
      <c r="U29" s="169">
        <v>6</v>
      </c>
      <c r="V29" s="169">
        <v>4</v>
      </c>
      <c r="W29" s="169">
        <f t="shared" si="17"/>
        <v>24</v>
      </c>
      <c r="X29" s="169" t="str">
        <f t="shared" si="18"/>
        <v>MA</v>
      </c>
      <c r="Y29" s="183" t="str">
        <f t="shared" si="19"/>
        <v>Situación deficiente con exposición continua, o muy deficiente con exposición frecuente. Normalmente la materialización del riesgo ocurre con frecuencia.</v>
      </c>
      <c r="Z29" s="171">
        <v>10</v>
      </c>
      <c r="AA29" s="171">
        <f t="shared" si="20"/>
        <v>240</v>
      </c>
      <c r="AB29" s="173" t="str">
        <f t="shared" si="21"/>
        <v>II</v>
      </c>
      <c r="AC29" s="183" t="str">
        <f t="shared" si="22"/>
        <v>Corregir y adoptar medidas de control de inmediato. Sin embargo suspenda actividades si el nivel de riesgo está por encima o igual de 360.</v>
      </c>
      <c r="AD29" s="166" t="str">
        <f t="shared" si="23"/>
        <v>No aceptable o aceptable con control específico</v>
      </c>
      <c r="AE29" s="334"/>
      <c r="AF29" s="166" t="s">
        <v>34</v>
      </c>
      <c r="AG29" s="166" t="s">
        <v>34</v>
      </c>
      <c r="AH29" s="175" t="s">
        <v>634</v>
      </c>
      <c r="AI29" s="175" t="s">
        <v>249</v>
      </c>
      <c r="AJ29" s="169" t="s">
        <v>34</v>
      </c>
      <c r="AK29" s="201" t="s">
        <v>627</v>
      </c>
      <c r="AL29" s="164"/>
      <c r="AM29" s="164"/>
      <c r="AN29" s="164"/>
      <c r="AO29" s="164"/>
      <c r="AP29" s="164"/>
      <c r="AQ29" s="164"/>
      <c r="AR29" s="164"/>
    </row>
    <row r="30" spans="1:44" s="162" customFormat="1" ht="119.25" customHeight="1" x14ac:dyDescent="0.35">
      <c r="A30" s="338"/>
      <c r="B30" s="312"/>
      <c r="C30" s="312"/>
      <c r="D30" s="336"/>
      <c r="E30" s="316"/>
      <c r="F30" s="316"/>
      <c r="G30" s="165" t="s">
        <v>42</v>
      </c>
      <c r="H30" s="303"/>
      <c r="I30" s="175" t="s">
        <v>636</v>
      </c>
      <c r="J30" s="175" t="s">
        <v>637</v>
      </c>
      <c r="K30" s="203" t="s">
        <v>638</v>
      </c>
      <c r="L30" s="199">
        <v>4</v>
      </c>
      <c r="M30" s="200">
        <v>0</v>
      </c>
      <c r="N30" s="199">
        <v>0</v>
      </c>
      <c r="O30" s="199">
        <f t="shared" si="16"/>
        <v>4</v>
      </c>
      <c r="P30" s="203" t="s">
        <v>493</v>
      </c>
      <c r="Q30" s="169">
        <v>8</v>
      </c>
      <c r="R30" s="185" t="s">
        <v>168</v>
      </c>
      <c r="S30" s="185" t="s">
        <v>168</v>
      </c>
      <c r="T30" s="185" t="s">
        <v>639</v>
      </c>
      <c r="U30" s="169">
        <v>2</v>
      </c>
      <c r="V30" s="169">
        <v>3</v>
      </c>
      <c r="W30" s="169">
        <f t="shared" si="17"/>
        <v>6</v>
      </c>
      <c r="X30" s="169" t="str">
        <f t="shared" si="18"/>
        <v>M</v>
      </c>
      <c r="Y30" s="183" t="str">
        <f t="shared" si="19"/>
        <v>Situación deficiente con exposición esporádica, o bien situación mejorable con exposición continuada o frecuente. Es posible que suceda el daño alguna vez.</v>
      </c>
      <c r="Z30" s="171">
        <v>10</v>
      </c>
      <c r="AA30" s="171">
        <f t="shared" si="20"/>
        <v>60</v>
      </c>
      <c r="AB30" s="173" t="str">
        <f t="shared" si="21"/>
        <v>III</v>
      </c>
      <c r="AC30" s="183" t="str">
        <f t="shared" si="22"/>
        <v>Mejorar si es posible. Sería conveniente justificar la intervención y su rentabilidad.</v>
      </c>
      <c r="AD30" s="166" t="str">
        <f t="shared" si="23"/>
        <v>Aceptable</v>
      </c>
      <c r="AE30" s="166" t="s">
        <v>640</v>
      </c>
      <c r="AF30" s="166" t="s">
        <v>34</v>
      </c>
      <c r="AG30" s="166" t="s">
        <v>34</v>
      </c>
      <c r="AH30" s="166" t="s">
        <v>34</v>
      </c>
      <c r="AI30" s="175" t="s">
        <v>641</v>
      </c>
      <c r="AJ30" s="169" t="s">
        <v>34</v>
      </c>
      <c r="AK30" s="201" t="s">
        <v>627</v>
      </c>
      <c r="AL30" s="164"/>
      <c r="AM30" s="164"/>
      <c r="AN30" s="164"/>
      <c r="AO30" s="164"/>
      <c r="AP30" s="164"/>
      <c r="AQ30" s="164"/>
      <c r="AR30" s="164"/>
    </row>
    <row r="31" spans="1:44" s="163" customFormat="1" ht="119.25" customHeight="1" x14ac:dyDescent="0.25">
      <c r="A31" s="338"/>
      <c r="B31" s="312"/>
      <c r="C31" s="312"/>
      <c r="D31" s="336"/>
      <c r="E31" s="316"/>
      <c r="F31" s="316"/>
      <c r="G31" s="165" t="s">
        <v>42</v>
      </c>
      <c r="H31" s="185" t="s">
        <v>44</v>
      </c>
      <c r="I31" s="166" t="s">
        <v>516</v>
      </c>
      <c r="J31" s="175" t="s">
        <v>642</v>
      </c>
      <c r="K31" s="175" t="s">
        <v>643</v>
      </c>
      <c r="L31" s="199">
        <v>4</v>
      </c>
      <c r="M31" s="200">
        <v>0</v>
      </c>
      <c r="N31" s="199">
        <v>0</v>
      </c>
      <c r="O31" s="199">
        <f t="shared" si="16"/>
        <v>4</v>
      </c>
      <c r="P31" s="203" t="s">
        <v>644</v>
      </c>
      <c r="Q31" s="169">
        <v>8</v>
      </c>
      <c r="R31" s="185" t="s">
        <v>168</v>
      </c>
      <c r="S31" s="185" t="s">
        <v>645</v>
      </c>
      <c r="T31" s="185" t="s">
        <v>646</v>
      </c>
      <c r="U31" s="171">
        <v>6</v>
      </c>
      <c r="V31" s="171">
        <v>3</v>
      </c>
      <c r="W31" s="171">
        <f t="shared" si="17"/>
        <v>18</v>
      </c>
      <c r="X31" s="172" t="str">
        <f t="shared" si="18"/>
        <v>A</v>
      </c>
      <c r="Y31" s="183" t="str">
        <f t="shared" si="19"/>
        <v>Situación deficiente con exposición frecuente u ocasional, o bien situación muy deficiente con exposición ocasional o esporádica. La materialización de Riesgo es posible que suceda varias veces en la vida laboral</v>
      </c>
      <c r="Z31" s="171">
        <v>10</v>
      </c>
      <c r="AA31" s="171">
        <f t="shared" si="20"/>
        <v>180</v>
      </c>
      <c r="AB31" s="173" t="str">
        <f t="shared" si="21"/>
        <v>II</v>
      </c>
      <c r="AC31" s="183" t="str">
        <f t="shared" si="22"/>
        <v>Corregir y adoptar medidas de control de inmediato. Sin embargo suspenda actividades si el nivel de riesgo está por encima o igual de 360.</v>
      </c>
      <c r="AD31" s="166" t="str">
        <f t="shared" si="23"/>
        <v>No aceptable o aceptable con control específico</v>
      </c>
      <c r="AE31" s="166" t="s">
        <v>647</v>
      </c>
      <c r="AF31" s="166" t="s">
        <v>34</v>
      </c>
      <c r="AG31" s="166" t="s">
        <v>34</v>
      </c>
      <c r="AH31" s="166" t="s">
        <v>34</v>
      </c>
      <c r="AI31" s="166" t="s">
        <v>648</v>
      </c>
      <c r="AJ31" s="166" t="s">
        <v>34</v>
      </c>
      <c r="AK31" s="201" t="s">
        <v>627</v>
      </c>
      <c r="AL31"/>
      <c r="AM31"/>
      <c r="AN31"/>
      <c r="AO31"/>
      <c r="AP31"/>
      <c r="AQ31"/>
      <c r="AR31"/>
    </row>
    <row r="32" spans="1:44" s="163" customFormat="1" ht="119.25" customHeight="1" thickBot="1" x14ac:dyDescent="0.3">
      <c r="A32" s="338"/>
      <c r="B32" s="312"/>
      <c r="C32" s="312"/>
      <c r="D32" s="336"/>
      <c r="E32" s="316"/>
      <c r="F32" s="316"/>
      <c r="G32" s="230" t="s">
        <v>42</v>
      </c>
      <c r="H32" s="309" t="s">
        <v>45</v>
      </c>
      <c r="I32" s="231" t="s">
        <v>63</v>
      </c>
      <c r="J32" s="232" t="s">
        <v>331</v>
      </c>
      <c r="K32" s="232" t="s">
        <v>64</v>
      </c>
      <c r="L32" s="233">
        <v>4</v>
      </c>
      <c r="M32" s="234">
        <v>0</v>
      </c>
      <c r="N32" s="233">
        <v>0</v>
      </c>
      <c r="O32" s="233">
        <f t="shared" si="16"/>
        <v>4</v>
      </c>
      <c r="P32" s="232" t="s">
        <v>325</v>
      </c>
      <c r="Q32" s="179">
        <v>8</v>
      </c>
      <c r="R32" s="177" t="s">
        <v>168</v>
      </c>
      <c r="S32" s="232" t="s">
        <v>326</v>
      </c>
      <c r="T32" s="177" t="s">
        <v>359</v>
      </c>
      <c r="U32" s="235">
        <v>2</v>
      </c>
      <c r="V32" s="235">
        <v>2</v>
      </c>
      <c r="W32" s="235">
        <f t="shared" si="17"/>
        <v>4</v>
      </c>
      <c r="X32" s="236" t="str">
        <f t="shared" si="18"/>
        <v>B</v>
      </c>
      <c r="Y32" s="237" t="str">
        <f t="shared" si="19"/>
        <v>Situación mejorable con exposición ocasional o esporádica, o situación sin anomalía destacable con cualquier nivel de exposición. No es esperable que se materialice el riesgo, aunque puede ser concebible.</v>
      </c>
      <c r="Z32" s="235">
        <v>10</v>
      </c>
      <c r="AA32" s="235">
        <f t="shared" si="20"/>
        <v>40</v>
      </c>
      <c r="AB32" s="238" t="str">
        <f t="shared" si="21"/>
        <v>III</v>
      </c>
      <c r="AC32" s="237" t="str">
        <f t="shared" si="22"/>
        <v>Mejorar si es posible. Sería conveniente justificar la intervención y su rentabilidad.</v>
      </c>
      <c r="AD32" s="177" t="str">
        <f t="shared" si="23"/>
        <v>Aceptable</v>
      </c>
      <c r="AE32" s="237" t="s">
        <v>65</v>
      </c>
      <c r="AF32" s="179" t="s">
        <v>34</v>
      </c>
      <c r="AG32" s="179" t="s">
        <v>34</v>
      </c>
      <c r="AH32" s="232" t="s">
        <v>327</v>
      </c>
      <c r="AI32" s="232" t="s">
        <v>328</v>
      </c>
      <c r="AJ32" s="169" t="s">
        <v>34</v>
      </c>
      <c r="AK32" s="201" t="s">
        <v>627</v>
      </c>
      <c r="AL32"/>
      <c r="AM32"/>
      <c r="AN32"/>
      <c r="AO32"/>
      <c r="AP32"/>
      <c r="AQ32"/>
      <c r="AR32"/>
    </row>
    <row r="33" spans="1:44" s="163" customFormat="1" ht="119.25" customHeight="1" thickBot="1" x14ac:dyDescent="0.3">
      <c r="A33" s="338"/>
      <c r="B33" s="312"/>
      <c r="C33" s="312"/>
      <c r="D33" s="336"/>
      <c r="E33" s="316"/>
      <c r="F33" s="316"/>
      <c r="G33" s="165" t="s">
        <v>42</v>
      </c>
      <c r="H33" s="309"/>
      <c r="I33" s="205" t="s">
        <v>649</v>
      </c>
      <c r="J33" s="175" t="s">
        <v>650</v>
      </c>
      <c r="K33" s="175" t="s">
        <v>651</v>
      </c>
      <c r="L33" s="192">
        <v>4</v>
      </c>
      <c r="M33" s="193">
        <v>0</v>
      </c>
      <c r="N33" s="192">
        <v>0</v>
      </c>
      <c r="O33" s="192">
        <f t="shared" si="16"/>
        <v>4</v>
      </c>
      <c r="P33" s="175" t="s">
        <v>336</v>
      </c>
      <c r="Q33" s="169">
        <v>8</v>
      </c>
      <c r="R33" s="206"/>
      <c r="S33" s="166" t="s">
        <v>350</v>
      </c>
      <c r="T33" s="166" t="s">
        <v>356</v>
      </c>
      <c r="U33" s="171">
        <v>2</v>
      </c>
      <c r="V33" s="171">
        <v>3</v>
      </c>
      <c r="W33" s="171">
        <f t="shared" si="17"/>
        <v>6</v>
      </c>
      <c r="X33" s="172" t="str">
        <f t="shared" si="18"/>
        <v>M</v>
      </c>
      <c r="Y33" s="183" t="str">
        <f t="shared" si="19"/>
        <v>Situación deficiente con exposición esporádica, o bien situación mejorable con exposición continuada o frecuente. Es posible que suceda el daño alguna vez.</v>
      </c>
      <c r="Z33" s="171">
        <v>10</v>
      </c>
      <c r="AA33" s="171">
        <f t="shared" si="20"/>
        <v>60</v>
      </c>
      <c r="AB33" s="173" t="str">
        <f t="shared" si="21"/>
        <v>III</v>
      </c>
      <c r="AC33" s="183" t="str">
        <f t="shared" si="22"/>
        <v>Mejorar si es posible. Sería conveniente justificar la intervención y su rentabilidad.</v>
      </c>
      <c r="AD33" s="166" t="str">
        <f t="shared" si="23"/>
        <v>Aceptable</v>
      </c>
      <c r="AE33" s="207" t="s">
        <v>65</v>
      </c>
      <c r="AF33" s="203" t="s">
        <v>34</v>
      </c>
      <c r="AG33" s="203" t="s">
        <v>34</v>
      </c>
      <c r="AH33" s="203" t="s">
        <v>34</v>
      </c>
      <c r="AI33" s="205" t="s">
        <v>652</v>
      </c>
      <c r="AJ33" s="203" t="s">
        <v>34</v>
      </c>
      <c r="AK33" s="201" t="s">
        <v>627</v>
      </c>
      <c r="AL33"/>
      <c r="AM33"/>
      <c r="AN33"/>
      <c r="AO33"/>
      <c r="AP33"/>
      <c r="AQ33"/>
      <c r="AR33"/>
    </row>
    <row r="34" spans="1:44" s="163" customFormat="1" ht="119.25" customHeight="1" thickBot="1" x14ac:dyDescent="0.3">
      <c r="A34" s="338"/>
      <c r="B34" s="312"/>
      <c r="C34" s="312"/>
      <c r="D34" s="336"/>
      <c r="E34" s="316"/>
      <c r="F34" s="316"/>
      <c r="G34" s="165" t="s">
        <v>42</v>
      </c>
      <c r="H34" s="310"/>
      <c r="I34" s="205" t="s">
        <v>342</v>
      </c>
      <c r="J34" s="205" t="s">
        <v>653</v>
      </c>
      <c r="K34" s="205" t="s">
        <v>546</v>
      </c>
      <c r="L34" s="192">
        <v>4</v>
      </c>
      <c r="M34" s="193">
        <v>0</v>
      </c>
      <c r="N34" s="192">
        <v>0</v>
      </c>
      <c r="O34" s="192">
        <f t="shared" si="16"/>
        <v>4</v>
      </c>
      <c r="P34" s="205" t="s">
        <v>395</v>
      </c>
      <c r="Q34" s="169">
        <v>8</v>
      </c>
      <c r="R34" s="205" t="s">
        <v>654</v>
      </c>
      <c r="S34" s="205" t="s">
        <v>655</v>
      </c>
      <c r="T34" s="207" t="s">
        <v>547</v>
      </c>
      <c r="U34" s="203">
        <v>2</v>
      </c>
      <c r="V34" s="203">
        <v>4</v>
      </c>
      <c r="W34" s="203">
        <f t="shared" si="17"/>
        <v>8</v>
      </c>
      <c r="X34" s="203" t="str">
        <f t="shared" si="18"/>
        <v>M</v>
      </c>
      <c r="Y34" s="207" t="str">
        <f t="shared" si="19"/>
        <v>Situación deficiente con exposición esporádica, o bien situación mejorable con exposición continuada o frecuente. Es posible que suceda el daño alguna vez.</v>
      </c>
      <c r="Z34" s="208">
        <v>25</v>
      </c>
      <c r="AA34" s="208">
        <f t="shared" si="20"/>
        <v>200</v>
      </c>
      <c r="AB34" s="209" t="str">
        <f t="shared" si="21"/>
        <v>II</v>
      </c>
      <c r="AC34" s="207" t="str">
        <f t="shared" si="22"/>
        <v>Corregir y adoptar medidas de control de inmediato. Sin embargo suspenda actividades si el nivel de riesgo está por encima o igual de 360.</v>
      </c>
      <c r="AD34" s="207" t="str">
        <f t="shared" si="23"/>
        <v>No aceptable o aceptable con control específico</v>
      </c>
      <c r="AE34" s="207" t="s">
        <v>656</v>
      </c>
      <c r="AF34" s="207" t="s">
        <v>34</v>
      </c>
      <c r="AG34" s="207" t="s">
        <v>168</v>
      </c>
      <c r="AH34" s="205" t="s">
        <v>543</v>
      </c>
      <c r="AI34" s="205" t="s">
        <v>652</v>
      </c>
      <c r="AJ34" s="203" t="s">
        <v>34</v>
      </c>
      <c r="AK34" s="201" t="s">
        <v>627</v>
      </c>
      <c r="AL34"/>
      <c r="AM34"/>
      <c r="AN34"/>
      <c r="AO34"/>
      <c r="AP34"/>
      <c r="AQ34"/>
      <c r="AR34"/>
    </row>
    <row r="35" spans="1:44" s="163" customFormat="1" ht="119.25" customHeight="1" thickBot="1" x14ac:dyDescent="0.3">
      <c r="A35" s="338"/>
      <c r="B35" s="312"/>
      <c r="C35" s="312"/>
      <c r="D35" s="336"/>
      <c r="E35" s="316"/>
      <c r="F35" s="316"/>
      <c r="G35" s="210" t="s">
        <v>42</v>
      </c>
      <c r="H35" s="211" t="s">
        <v>70</v>
      </c>
      <c r="I35" s="211" t="s">
        <v>313</v>
      </c>
      <c r="J35" s="211" t="s">
        <v>657</v>
      </c>
      <c r="K35" s="211" t="s">
        <v>315</v>
      </c>
      <c r="L35" s="192">
        <v>4</v>
      </c>
      <c r="M35" s="193">
        <v>0</v>
      </c>
      <c r="N35" s="192">
        <v>0</v>
      </c>
      <c r="O35" s="192">
        <f t="shared" si="16"/>
        <v>4</v>
      </c>
      <c r="P35" s="211" t="s">
        <v>316</v>
      </c>
      <c r="Q35" s="214">
        <v>8</v>
      </c>
      <c r="R35" s="215" t="s">
        <v>658</v>
      </c>
      <c r="S35" s="215" t="s">
        <v>659</v>
      </c>
      <c r="T35" s="215" t="s">
        <v>660</v>
      </c>
      <c r="U35" s="216">
        <v>2</v>
      </c>
      <c r="V35" s="216">
        <v>2</v>
      </c>
      <c r="W35" s="216">
        <f t="shared" si="17"/>
        <v>4</v>
      </c>
      <c r="X35" s="217" t="str">
        <f t="shared" si="18"/>
        <v>B</v>
      </c>
      <c r="Y35" s="218" t="str">
        <f t="shared" si="19"/>
        <v>Situación mejorable con exposición ocasional o esporádica, o situación sin anomalía destacable con cualquier nivel de exposición. No es esperable que se materialice el riesgo, aunque puede ser concebible.</v>
      </c>
      <c r="Z35" s="216">
        <v>25</v>
      </c>
      <c r="AA35" s="216">
        <f t="shared" si="20"/>
        <v>100</v>
      </c>
      <c r="AB35" s="219" t="str">
        <f t="shared" si="21"/>
        <v>III</v>
      </c>
      <c r="AC35" s="218" t="str">
        <f t="shared" si="22"/>
        <v>Mejorar si es posible. Sería conveniente justificar la intervención y su rentabilidad.</v>
      </c>
      <c r="AD35" s="220" t="str">
        <f t="shared" si="23"/>
        <v>Aceptable</v>
      </c>
      <c r="AE35" s="220" t="s">
        <v>656</v>
      </c>
      <c r="AF35" s="214" t="s">
        <v>34</v>
      </c>
      <c r="AG35" s="214" t="s">
        <v>34</v>
      </c>
      <c r="AH35" s="214" t="s">
        <v>34</v>
      </c>
      <c r="AI35" s="215" t="s">
        <v>652</v>
      </c>
      <c r="AJ35" s="214" t="s">
        <v>34</v>
      </c>
      <c r="AK35" s="221" t="s">
        <v>627</v>
      </c>
      <c r="AL35"/>
      <c r="AM35"/>
      <c r="AN35"/>
      <c r="AO35"/>
      <c r="AP35"/>
      <c r="AQ35"/>
      <c r="AR35"/>
    </row>
  </sheetData>
  <mergeCells count="57">
    <mergeCell ref="AE18:AE19"/>
    <mergeCell ref="B5:T5"/>
    <mergeCell ref="U5:AK5"/>
    <mergeCell ref="B7:T8"/>
    <mergeCell ref="U7:AC8"/>
    <mergeCell ref="AD7:AD8"/>
    <mergeCell ref="AE7:AK7"/>
    <mergeCell ref="AE8:AK8"/>
    <mergeCell ref="G9:G10"/>
    <mergeCell ref="H9:J9"/>
    <mergeCell ref="K9:K10"/>
    <mergeCell ref="L9:O9"/>
    <mergeCell ref="P9:P10"/>
    <mergeCell ref="B9:B10"/>
    <mergeCell ref="C9:C10"/>
    <mergeCell ref="D9:D10"/>
    <mergeCell ref="E9:E10"/>
    <mergeCell ref="F9:F10"/>
    <mergeCell ref="AK9:AK10"/>
    <mergeCell ref="B11:B25"/>
    <mergeCell ref="C11:C25"/>
    <mergeCell ref="D11:D25"/>
    <mergeCell ref="E11:E25"/>
    <mergeCell ref="F11:F25"/>
    <mergeCell ref="AA9:AA10"/>
    <mergeCell ref="AB9:AB10"/>
    <mergeCell ref="AC9:AC10"/>
    <mergeCell ref="H11:H13"/>
    <mergeCell ref="H18:H19"/>
    <mergeCell ref="H20:H24"/>
    <mergeCell ref="AG9:AG10"/>
    <mergeCell ref="AH9:AH10"/>
    <mergeCell ref="AI9:AI10"/>
    <mergeCell ref="V9:V10"/>
    <mergeCell ref="AJ9:AJ10"/>
    <mergeCell ref="W9:W10"/>
    <mergeCell ref="X9:X10"/>
    <mergeCell ref="Y9:Y10"/>
    <mergeCell ref="Z9:Z10"/>
    <mergeCell ref="H14:H17"/>
    <mergeCell ref="AD9:AD10"/>
    <mergeCell ref="AE9:AE10"/>
    <mergeCell ref="AF9:AF10"/>
    <mergeCell ref="U9:U10"/>
    <mergeCell ref="R9:T9"/>
    <mergeCell ref="Q9:Q10"/>
    <mergeCell ref="AE14:AE17"/>
    <mergeCell ref="AE28:AE29"/>
    <mergeCell ref="H32:H34"/>
    <mergeCell ref="D26:D35"/>
    <mergeCell ref="A26:A35"/>
    <mergeCell ref="B26:B35"/>
    <mergeCell ref="C26:C35"/>
    <mergeCell ref="E26:E35"/>
    <mergeCell ref="F26:F35"/>
    <mergeCell ref="H26:H27"/>
    <mergeCell ref="H28:H30"/>
  </mergeCells>
  <conditionalFormatting sqref="AB683:AF683 AE515:AF515 AE503:AF503 AE235:AF235 AB51:AF51 AB36:AF36 AB45:AF48 AB37:AE44 AB49:AE50 AB63:AF64 AB52:AE62 AB66:AF66 AB65:AE65 AB76:AF77 AB67:AE75 AB79:AF79 AB78:AE78 AB91:AF92 AB80:AE90 AB94:AF94 AB93:AE93 AB95:AE104 AF90 AF104:AF105 AE107:AF107 AE105:AE106 AE108:AE117 AF117 AE118:AF119 AE121:AF121 AE120 AE122:AE131 AF131 AE132:AF133 AE135:AF135 AE134 AE136:AE145 AF145 AE146:AF147 AE149:AF149 AE148 AE150:AE159 AF159 AB105:AD159 AB160:AF232 AE247:AF248 AE250:AF250 AE249 AE251:AE260 AF260 AB261:AF261 AE262:AF500 AE501:AE502 AE504:AE514 AB262:AD515 AB516:AF601 AB678:AF678 AB613:AF614 AB604:AF604 AB602:AE603 AB605:AE612 AB616:AF675 AB615:AE615 AB676:AE677 AB679:AE682 AB687:AF688 AB684:AE686 AB690:AF750 AB689:AE689 AB233:AE234 AE236:AE246 AB235:AD260 AB17:AD17 AB20:AB22 AB24:AB25">
    <cfRule type="cellIs" dxfId="2054" priority="294" stopIfTrue="1" operator="equal">
      <formula>"I"</formula>
    </cfRule>
    <cfRule type="cellIs" dxfId="2053" priority="295" stopIfTrue="1" operator="equal">
      <formula>"II"</formula>
    </cfRule>
    <cfRule type="cellIs" dxfId="2052" priority="296" stopIfTrue="1" operator="between">
      <formula>"III"</formula>
      <formula>"IV"</formula>
    </cfRule>
  </conditionalFormatting>
  <conditionalFormatting sqref="AD683:AF683 AE515:AF515 AE503:AF503 AD235:AF235 AD233:AE234 AD236:AE247 AD51:AF51 AD36:AF36 AD45:AF48 AD37:AE44 AD49:AE50 AD63:AF64 AD52:AE62 AD66:AF66 AD65:AE65 AD76:AF77 AD67:AE75 AD79:AF79 AD78:AE78 AD91:AF92 AD80:AE90 AD94:AF94 AD93:AE93 AD95:AE104 AF90 AF104:AF105 AE107:AF107 AE105:AE106 AE108:AE117 AF117 AE118:AF119 AE121:AF121 AE120 AE122:AE131 AF131 AE132:AF133 AE135:AF135 AE134 AE136:AE145 AF145 AE146:AF147 AE149:AF149 AE148 AE150:AE159 AF159 AD105:AD159 AD160:AF232 AF247:AF248 AE250:AF250 AE248:AE249 AE251:AE260 AF260 AD248:AD260 AD261:AF261 AE262:AF500 AE501:AE502 AE504:AE514 AD262:AD515 AD516:AF601 AD678:AF678 AD613:AF614 AD604:AF604 AD602:AE603 AD605:AE612 AD616:AF675 AD615:AE615 AD676:AE677 AD679:AE682 AD687:AF688 AD684:AE686 AD690:AF750 AD689:AE689 AD17">
    <cfRule type="cellIs" dxfId="2051" priority="292" stopIfTrue="1" operator="equal">
      <formula>"Aceptable"</formula>
    </cfRule>
    <cfRule type="cellIs" dxfId="2050" priority="293" stopIfTrue="1" operator="equal">
      <formula>"No aceptable"</formula>
    </cfRule>
  </conditionalFormatting>
  <conditionalFormatting sqref="AD17 AD36:AD750">
    <cfRule type="containsText" dxfId="2049" priority="289" stopIfTrue="1" operator="containsText" text="No aceptable o aceptable con control específico">
      <formula>NOT(ISERROR(SEARCH("No aceptable o aceptable con control específico",AD17)))</formula>
    </cfRule>
    <cfRule type="containsText" dxfId="2048" priority="290" stopIfTrue="1" operator="containsText" text="No aceptable">
      <formula>NOT(ISERROR(SEARCH("No aceptable",AD17)))</formula>
    </cfRule>
    <cfRule type="containsText" dxfId="2047" priority="291" stopIfTrue="1" operator="containsText" text="No Aceptable o aceptable con control específico">
      <formula>NOT(ISERROR(SEARCH("No Aceptable o aceptable con control específico",AD17)))</formula>
    </cfRule>
  </conditionalFormatting>
  <conditionalFormatting sqref="AD11">
    <cfRule type="containsText" dxfId="2046" priority="281" stopIfTrue="1" operator="containsText" text="No aceptable o aceptable con control específico">
      <formula>NOT(ISERROR(SEARCH("No aceptable o aceptable con control específico",AD11)))</formula>
    </cfRule>
    <cfRule type="containsText" dxfId="2045" priority="282" stopIfTrue="1" operator="containsText" text="No aceptable">
      <formula>NOT(ISERROR(SEARCH("No aceptable",AD11)))</formula>
    </cfRule>
    <cfRule type="containsText" dxfId="2044" priority="283" stopIfTrue="1" operator="containsText" text="No Aceptable o aceptable con control específico">
      <formula>NOT(ISERROR(SEARCH("No Aceptable o aceptable con control específico",AD11)))</formula>
    </cfRule>
  </conditionalFormatting>
  <conditionalFormatting sqref="AD11">
    <cfRule type="cellIs" dxfId="2043" priority="284" stopIfTrue="1" operator="equal">
      <formula>"Aceptable"</formula>
    </cfRule>
    <cfRule type="cellIs" dxfId="2042" priority="285" stopIfTrue="1" operator="equal">
      <formula>"No aceptable"</formula>
    </cfRule>
  </conditionalFormatting>
  <conditionalFormatting sqref="AD13">
    <cfRule type="cellIs" dxfId="2041" priority="276" stopIfTrue="1" operator="equal">
      <formula>"Aceptable"</formula>
    </cfRule>
    <cfRule type="cellIs" dxfId="2040" priority="277" stopIfTrue="1" operator="equal">
      <formula>"No aceptable"</formula>
    </cfRule>
  </conditionalFormatting>
  <conditionalFormatting sqref="AD13">
    <cfRule type="containsText" dxfId="2039" priority="273" stopIfTrue="1" operator="containsText" text="No aceptable o aceptable con control específico">
      <formula>NOT(ISERROR(SEARCH("No aceptable o aceptable con control específico",AD13)))</formula>
    </cfRule>
    <cfRule type="containsText" dxfId="2038" priority="274" stopIfTrue="1" operator="containsText" text="No aceptable">
      <formula>NOT(ISERROR(SEARCH("No aceptable",AD13)))</formula>
    </cfRule>
    <cfRule type="containsText" dxfId="2037" priority="275" stopIfTrue="1" operator="containsText" text="No Aceptable o aceptable con control específico">
      <formula>NOT(ISERROR(SEARCH("No Aceptable o aceptable con control específico",AD13)))</formula>
    </cfRule>
  </conditionalFormatting>
  <conditionalFormatting sqref="AD21">
    <cfRule type="cellIs" dxfId="2036" priority="252" stopIfTrue="1" operator="equal">
      <formula>"Aceptable"</formula>
    </cfRule>
    <cfRule type="cellIs" dxfId="2035" priority="253" stopIfTrue="1" operator="equal">
      <formula>"No aceptable"</formula>
    </cfRule>
  </conditionalFormatting>
  <conditionalFormatting sqref="AD21">
    <cfRule type="containsText" dxfId="2034" priority="249" stopIfTrue="1" operator="containsText" text="No aceptable o aceptable con control específico">
      <formula>NOT(ISERROR(SEARCH("No aceptable o aceptable con control específico",AD21)))</formula>
    </cfRule>
    <cfRule type="containsText" dxfId="2033" priority="250" stopIfTrue="1" operator="containsText" text="No aceptable">
      <formula>NOT(ISERROR(SEARCH("No aceptable",AD21)))</formula>
    </cfRule>
    <cfRule type="containsText" dxfId="2032" priority="251" stopIfTrue="1" operator="containsText" text="No Aceptable o aceptable con control específico">
      <formula>NOT(ISERROR(SEARCH("No Aceptable o aceptable con control específico",AD21)))</formula>
    </cfRule>
  </conditionalFormatting>
  <conditionalFormatting sqref="AD20 AD22 AD24:AD25">
    <cfRule type="containsText" dxfId="2031" priority="257" stopIfTrue="1" operator="containsText" text="No aceptable o aceptable con control específico">
      <formula>NOT(ISERROR(SEARCH("No aceptable o aceptable con control específico",AD20)))</formula>
    </cfRule>
    <cfRule type="containsText" dxfId="2030" priority="258" stopIfTrue="1" operator="containsText" text="No aceptable">
      <formula>NOT(ISERROR(SEARCH("No aceptable",AD20)))</formula>
    </cfRule>
    <cfRule type="containsText" dxfId="2029" priority="259" stopIfTrue="1" operator="containsText" text="No Aceptable o aceptable con control específico">
      <formula>NOT(ISERROR(SEARCH("No Aceptable o aceptable con control específico",AD20)))</formula>
    </cfRule>
  </conditionalFormatting>
  <conditionalFormatting sqref="AD20 AD22 AD24:AD25">
    <cfRule type="cellIs" dxfId="2028" priority="260" stopIfTrue="1" operator="equal">
      <formula>"Aceptable"</formula>
    </cfRule>
    <cfRule type="cellIs" dxfId="2027" priority="261" stopIfTrue="1" operator="equal">
      <formula>"No aceptable"</formula>
    </cfRule>
  </conditionalFormatting>
  <conditionalFormatting sqref="AD12">
    <cfRule type="cellIs" dxfId="2026" priority="228" stopIfTrue="1" operator="equal">
      <formula>"Aceptable"</formula>
    </cfRule>
    <cfRule type="cellIs" dxfId="2025" priority="229" stopIfTrue="1" operator="equal">
      <formula>"No aceptable"</formula>
    </cfRule>
  </conditionalFormatting>
  <conditionalFormatting sqref="AD12">
    <cfRule type="containsText" dxfId="2024" priority="225" stopIfTrue="1" operator="containsText" text="No aceptable o aceptable con control específico">
      <formula>NOT(ISERROR(SEARCH("No aceptable o aceptable con control específico",AD12)))</formula>
    </cfRule>
    <cfRule type="containsText" dxfId="2023" priority="226" stopIfTrue="1" operator="containsText" text="No aceptable">
      <formula>NOT(ISERROR(SEARCH("No aceptable",AD12)))</formula>
    </cfRule>
    <cfRule type="containsText" dxfId="2022" priority="227" stopIfTrue="1" operator="containsText" text="No Aceptable o aceptable con control específico">
      <formula>NOT(ISERROR(SEARCH("No Aceptable o aceptable con control específico",AD12)))</formula>
    </cfRule>
  </conditionalFormatting>
  <conditionalFormatting sqref="AB11:AB13">
    <cfRule type="cellIs" dxfId="2021" priority="217" stopIfTrue="1" operator="equal">
      <formula>"I"</formula>
    </cfRule>
    <cfRule type="cellIs" dxfId="2020" priority="218" stopIfTrue="1" operator="equal">
      <formula>"II"</formula>
    </cfRule>
    <cfRule type="cellIs" dxfId="2019" priority="219" stopIfTrue="1" operator="between">
      <formula>"III"</formula>
      <formula>"IV"</formula>
    </cfRule>
  </conditionalFormatting>
  <conditionalFormatting sqref="AE11">
    <cfRule type="cellIs" dxfId="2018" priority="198" stopIfTrue="1" operator="equal">
      <formula>"I"</formula>
    </cfRule>
    <cfRule type="cellIs" dxfId="2017" priority="199" stopIfTrue="1" operator="equal">
      <formula>"II"</formula>
    </cfRule>
    <cfRule type="cellIs" dxfId="2016" priority="200" stopIfTrue="1" operator="between">
      <formula>"III"</formula>
      <formula>"IV"</formula>
    </cfRule>
  </conditionalFormatting>
  <conditionalFormatting sqref="AE11">
    <cfRule type="cellIs" dxfId="2015" priority="196" stopIfTrue="1" operator="equal">
      <formula>"Aceptable"</formula>
    </cfRule>
    <cfRule type="cellIs" dxfId="2014" priority="197" stopIfTrue="1" operator="equal">
      <formula>"No aceptable"</formula>
    </cfRule>
  </conditionalFormatting>
  <conditionalFormatting sqref="AE12">
    <cfRule type="cellIs" dxfId="2013" priority="194" stopIfTrue="1" operator="equal">
      <formula>"Aceptable"</formula>
    </cfRule>
    <cfRule type="cellIs" dxfId="2012" priority="195" stopIfTrue="1" operator="equal">
      <formula>"No aceptable"</formula>
    </cfRule>
  </conditionalFormatting>
  <conditionalFormatting sqref="AE13">
    <cfRule type="cellIs" dxfId="2011" priority="191" stopIfTrue="1" operator="equal">
      <formula>"I"</formula>
    </cfRule>
    <cfRule type="cellIs" dxfId="2010" priority="192" stopIfTrue="1" operator="equal">
      <formula>"II"</formula>
    </cfRule>
    <cfRule type="cellIs" dxfId="2009" priority="193" stopIfTrue="1" operator="between">
      <formula>"III"</formula>
      <formula>"IV"</formula>
    </cfRule>
  </conditionalFormatting>
  <conditionalFormatting sqref="AE13">
    <cfRule type="cellIs" dxfId="2008" priority="189" stopIfTrue="1" operator="equal">
      <formula>"Aceptable"</formula>
    </cfRule>
    <cfRule type="cellIs" dxfId="2007" priority="190" stopIfTrue="1" operator="equal">
      <formula>"No aceptable"</formula>
    </cfRule>
  </conditionalFormatting>
  <conditionalFormatting sqref="AE22">
    <cfRule type="cellIs" dxfId="2006" priority="186" stopIfTrue="1" operator="equal">
      <formula>"I"</formula>
    </cfRule>
    <cfRule type="cellIs" dxfId="2005" priority="187" stopIfTrue="1" operator="equal">
      <formula>"II"</formula>
    </cfRule>
    <cfRule type="cellIs" dxfId="2004" priority="188" stopIfTrue="1" operator="between">
      <formula>"III"</formula>
      <formula>"IV"</formula>
    </cfRule>
  </conditionalFormatting>
  <conditionalFormatting sqref="AE22">
    <cfRule type="cellIs" dxfId="2003" priority="184" stopIfTrue="1" operator="equal">
      <formula>"Aceptable"</formula>
    </cfRule>
    <cfRule type="cellIs" dxfId="2002" priority="185" stopIfTrue="1" operator="equal">
      <formula>"No aceptable"</formula>
    </cfRule>
  </conditionalFormatting>
  <conditionalFormatting sqref="AE21">
    <cfRule type="cellIs" dxfId="2001" priority="182" stopIfTrue="1" operator="equal">
      <formula>"Aceptable"</formula>
    </cfRule>
    <cfRule type="cellIs" dxfId="2000" priority="183" stopIfTrue="1" operator="equal">
      <formula>"No aceptable"</formula>
    </cfRule>
  </conditionalFormatting>
  <conditionalFormatting sqref="AE20">
    <cfRule type="cellIs" dxfId="1999" priority="179" stopIfTrue="1" operator="equal">
      <formula>"I"</formula>
    </cfRule>
    <cfRule type="cellIs" dxfId="1998" priority="180" stopIfTrue="1" operator="equal">
      <formula>"II"</formula>
    </cfRule>
    <cfRule type="cellIs" dxfId="1997" priority="181" stopIfTrue="1" operator="between">
      <formula>"III"</formula>
      <formula>"IV"</formula>
    </cfRule>
  </conditionalFormatting>
  <conditionalFormatting sqref="AE20">
    <cfRule type="cellIs" dxfId="1996" priority="177" stopIfTrue="1" operator="equal">
      <formula>"Aceptable"</formula>
    </cfRule>
    <cfRule type="cellIs" dxfId="1995" priority="178" stopIfTrue="1" operator="equal">
      <formula>"No aceptable"</formula>
    </cfRule>
  </conditionalFormatting>
  <conditionalFormatting sqref="AE18">
    <cfRule type="cellIs" dxfId="1994" priority="164" stopIfTrue="1" operator="equal">
      <formula>"I"</formula>
    </cfRule>
    <cfRule type="cellIs" dxfId="1993" priority="165" stopIfTrue="1" operator="equal">
      <formula>"II"</formula>
    </cfRule>
    <cfRule type="cellIs" dxfId="1992" priority="166" stopIfTrue="1" operator="between">
      <formula>"III"</formula>
      <formula>"IV"</formula>
    </cfRule>
  </conditionalFormatting>
  <conditionalFormatting sqref="AE18">
    <cfRule type="cellIs" dxfId="1991" priority="162" stopIfTrue="1" operator="equal">
      <formula>"Aceptable"</formula>
    </cfRule>
    <cfRule type="cellIs" dxfId="1990" priority="163" stopIfTrue="1" operator="equal">
      <formula>"No aceptable"</formula>
    </cfRule>
  </conditionalFormatting>
  <conditionalFormatting sqref="AB18:AD19">
    <cfRule type="cellIs" dxfId="1989" priority="146" stopIfTrue="1" operator="equal">
      <formula>"I"</formula>
    </cfRule>
    <cfRule type="cellIs" dxfId="1988" priority="147" stopIfTrue="1" operator="equal">
      <formula>"II"</formula>
    </cfRule>
    <cfRule type="cellIs" dxfId="1987" priority="148" stopIfTrue="1" operator="between">
      <formula>"III"</formula>
      <formula>"IV"</formula>
    </cfRule>
  </conditionalFormatting>
  <conditionalFormatting sqref="AD18:AD19">
    <cfRule type="cellIs" dxfId="1986" priority="144" stopIfTrue="1" operator="equal">
      <formula>"Aceptable"</formula>
    </cfRule>
    <cfRule type="cellIs" dxfId="1985" priority="145" stopIfTrue="1" operator="equal">
      <formula>"No aceptable"</formula>
    </cfRule>
  </conditionalFormatting>
  <conditionalFormatting sqref="AD18:AD19">
    <cfRule type="containsText" dxfId="1984" priority="141" stopIfTrue="1" operator="containsText" text="No aceptable o aceptable con control específico">
      <formula>NOT(ISERROR(SEARCH("No aceptable o aceptable con control específico",AD18)))</formula>
    </cfRule>
    <cfRule type="containsText" dxfId="1983" priority="142" stopIfTrue="1" operator="containsText" text="No aceptable">
      <formula>NOT(ISERROR(SEARCH("No aceptable",AD18)))</formula>
    </cfRule>
    <cfRule type="containsText" dxfId="1982" priority="143" stopIfTrue="1" operator="containsText" text="No Aceptable o aceptable con control específico">
      <formula>NOT(ISERROR(SEARCH("No Aceptable o aceptable con control específico",AD18)))</formula>
    </cfRule>
  </conditionalFormatting>
  <conditionalFormatting sqref="AB14:AC14">
    <cfRule type="cellIs" dxfId="1981" priority="138" stopIfTrue="1" operator="equal">
      <formula>"I"</formula>
    </cfRule>
    <cfRule type="cellIs" dxfId="1980" priority="139" stopIfTrue="1" operator="equal">
      <formula>"II"</formula>
    </cfRule>
    <cfRule type="cellIs" dxfId="1979" priority="140" stopIfTrue="1" operator="between">
      <formula>"III"</formula>
      <formula>"IV"</formula>
    </cfRule>
  </conditionalFormatting>
  <conditionalFormatting sqref="AD14">
    <cfRule type="cellIs" dxfId="1978" priority="135" stopIfTrue="1" operator="equal">
      <formula>"I"</formula>
    </cfRule>
    <cfRule type="cellIs" dxfId="1977" priority="136" stopIfTrue="1" operator="equal">
      <formula>"II"</formula>
    </cfRule>
    <cfRule type="cellIs" dxfId="1976" priority="137" stopIfTrue="1" operator="between">
      <formula>"III"</formula>
      <formula>"IV"</formula>
    </cfRule>
  </conditionalFormatting>
  <conditionalFormatting sqref="AD14">
    <cfRule type="cellIs" dxfId="1975" priority="133" stopIfTrue="1" operator="equal">
      <formula>"Aceptable"</formula>
    </cfRule>
    <cfRule type="cellIs" dxfId="1974" priority="134" stopIfTrue="1" operator="equal">
      <formula>"No aceptable"</formula>
    </cfRule>
  </conditionalFormatting>
  <conditionalFormatting sqref="AD14">
    <cfRule type="containsText" dxfId="1973" priority="130" stopIfTrue="1" operator="containsText" text="No aceptable o aceptable con control específico">
      <formula>NOT(ISERROR(SEARCH("No aceptable o aceptable con control específico",AD14)))</formula>
    </cfRule>
    <cfRule type="containsText" dxfId="1972" priority="131" stopIfTrue="1" operator="containsText" text="No aceptable">
      <formula>NOT(ISERROR(SEARCH("No aceptable",AD14)))</formula>
    </cfRule>
    <cfRule type="containsText" dxfId="1971" priority="132" stopIfTrue="1" operator="containsText" text="No Aceptable o aceptable con control específico">
      <formula>NOT(ISERROR(SEARCH("No Aceptable o aceptable con control específico",AD14)))</formula>
    </cfRule>
  </conditionalFormatting>
  <conditionalFormatting sqref="AD14">
    <cfRule type="containsText" dxfId="1970" priority="128" stopIfTrue="1" operator="containsText" text="No aceptable">
      <formula>NOT(ISERROR(SEARCH("No aceptable",AD14)))</formula>
    </cfRule>
    <cfRule type="containsText" dxfId="1969" priority="129" stopIfTrue="1" operator="containsText" text="No Aceptable o aceptable con control específico">
      <formula>NOT(ISERROR(SEARCH("No Aceptable o aceptable con control específico",AD14)))</formula>
    </cfRule>
  </conditionalFormatting>
  <conditionalFormatting sqref="AE25">
    <cfRule type="cellIs" dxfId="1968" priority="110" stopIfTrue="1" operator="equal">
      <formula>"I"</formula>
    </cfRule>
    <cfRule type="cellIs" dxfId="1967" priority="111" stopIfTrue="1" operator="equal">
      <formula>"II"</formula>
    </cfRule>
    <cfRule type="cellIs" dxfId="1966" priority="112" stopIfTrue="1" operator="between">
      <formula>"III"</formula>
      <formula>"IV"</formula>
    </cfRule>
  </conditionalFormatting>
  <conditionalFormatting sqref="AE25">
    <cfRule type="cellIs" dxfId="1965" priority="108" stopIfTrue="1" operator="equal">
      <formula>"Aceptable"</formula>
    </cfRule>
    <cfRule type="cellIs" dxfId="1964" priority="109" stopIfTrue="1" operator="equal">
      <formula>"No aceptable"</formula>
    </cfRule>
  </conditionalFormatting>
  <conditionalFormatting sqref="AB15:AD15">
    <cfRule type="cellIs" dxfId="1963" priority="105" stopIfTrue="1" operator="equal">
      <formula>"I"</formula>
    </cfRule>
    <cfRule type="cellIs" dxfId="1962" priority="106" stopIfTrue="1" operator="equal">
      <formula>"II"</formula>
    </cfRule>
    <cfRule type="cellIs" dxfId="1961" priority="107" stopIfTrue="1" operator="between">
      <formula>"III"</formula>
      <formula>"IV"</formula>
    </cfRule>
  </conditionalFormatting>
  <conditionalFormatting sqref="AD15">
    <cfRule type="cellIs" dxfId="1960" priority="103" stopIfTrue="1" operator="equal">
      <formula>"Aceptable"</formula>
    </cfRule>
    <cfRule type="cellIs" dxfId="1959" priority="104" stopIfTrue="1" operator="equal">
      <formula>"No aceptable"</formula>
    </cfRule>
  </conditionalFormatting>
  <conditionalFormatting sqref="AD15">
    <cfRule type="containsText" dxfId="1958" priority="100" stopIfTrue="1" operator="containsText" text="No aceptable o aceptable con control específico">
      <formula>NOT(ISERROR(SEARCH("No aceptable o aceptable con control específico",AD15)))</formula>
    </cfRule>
    <cfRule type="containsText" dxfId="1957" priority="101" stopIfTrue="1" operator="containsText" text="No aceptable">
      <formula>NOT(ISERROR(SEARCH("No aceptable",AD15)))</formula>
    </cfRule>
    <cfRule type="containsText" dxfId="1956" priority="102" stopIfTrue="1" operator="containsText" text="No Aceptable o aceptable con control específico">
      <formula>NOT(ISERROR(SEARCH("No Aceptable o aceptable con control específico",AD15)))</formula>
    </cfRule>
  </conditionalFormatting>
  <conditionalFormatting sqref="AD15">
    <cfRule type="containsText" dxfId="1955" priority="98" stopIfTrue="1" operator="containsText" text="No aceptable">
      <formula>NOT(ISERROR(SEARCH("No aceptable",AD15)))</formula>
    </cfRule>
    <cfRule type="containsText" dxfId="1954" priority="99" stopIfTrue="1" operator="containsText" text="No Aceptable o aceptable con control específico">
      <formula>NOT(ISERROR(SEARCH("No Aceptable o aceptable con control específico",AD15)))</formula>
    </cfRule>
  </conditionalFormatting>
  <conditionalFormatting sqref="AB16:AD16">
    <cfRule type="cellIs" dxfId="1953" priority="95" stopIfTrue="1" operator="equal">
      <formula>"I"</formula>
    </cfRule>
    <cfRule type="cellIs" dxfId="1952" priority="96" stopIfTrue="1" operator="equal">
      <formula>"II"</formula>
    </cfRule>
    <cfRule type="cellIs" dxfId="1951" priority="97" stopIfTrue="1" operator="between">
      <formula>"III"</formula>
      <formula>"IV"</formula>
    </cfRule>
  </conditionalFormatting>
  <conditionalFormatting sqref="AD16">
    <cfRule type="cellIs" dxfId="1950" priority="93" stopIfTrue="1" operator="equal">
      <formula>"Aceptable"</formula>
    </cfRule>
    <cfRule type="cellIs" dxfId="1949" priority="94" stopIfTrue="1" operator="equal">
      <formula>"No aceptable"</formula>
    </cfRule>
  </conditionalFormatting>
  <conditionalFormatting sqref="AD16">
    <cfRule type="containsText" dxfId="1948" priority="90" stopIfTrue="1" operator="containsText" text="No aceptable o aceptable con control específico">
      <formula>NOT(ISERROR(SEARCH("No aceptable o aceptable con control específico",AD16)))</formula>
    </cfRule>
    <cfRule type="containsText" dxfId="1947" priority="91" stopIfTrue="1" operator="containsText" text="No aceptable">
      <formula>NOT(ISERROR(SEARCH("No aceptable",AD16)))</formula>
    </cfRule>
    <cfRule type="containsText" dxfId="1946" priority="92" stopIfTrue="1" operator="containsText" text="No Aceptable o aceptable con control específico">
      <formula>NOT(ISERROR(SEARCH("No Aceptable o aceptable con control específico",AD16)))</formula>
    </cfRule>
  </conditionalFormatting>
  <conditionalFormatting sqref="AB23:AD23">
    <cfRule type="cellIs" dxfId="1945" priority="74" stopIfTrue="1" operator="equal">
      <formula>"I"</formula>
    </cfRule>
    <cfRule type="cellIs" dxfId="1944" priority="75" stopIfTrue="1" operator="equal">
      <formula>"II"</formula>
    </cfRule>
    <cfRule type="cellIs" dxfId="1943" priority="76" stopIfTrue="1" operator="between">
      <formula>"III"</formula>
      <formula>"IV"</formula>
    </cfRule>
  </conditionalFormatting>
  <conditionalFormatting sqref="AD23">
    <cfRule type="cellIs" dxfId="1942" priority="72" stopIfTrue="1" operator="equal">
      <formula>"Aceptable"</formula>
    </cfRule>
    <cfRule type="cellIs" dxfId="1941" priority="73" stopIfTrue="1" operator="equal">
      <formula>"No aceptable"</formula>
    </cfRule>
  </conditionalFormatting>
  <conditionalFormatting sqref="AD23">
    <cfRule type="containsText" dxfId="1940" priority="69" stopIfTrue="1" operator="containsText" text="No aceptable o aceptable con control específico">
      <formula>NOT(ISERROR(SEARCH("No aceptable o aceptable con control específico",AD23)))</formula>
    </cfRule>
    <cfRule type="containsText" dxfId="1939" priority="70" stopIfTrue="1" operator="containsText" text="No aceptable">
      <formula>NOT(ISERROR(SEARCH("No aceptable",AD23)))</formula>
    </cfRule>
    <cfRule type="containsText" dxfId="1938" priority="71" stopIfTrue="1" operator="containsText" text="No Aceptable o aceptable con control específico">
      <formula>NOT(ISERROR(SEARCH("No Aceptable o aceptable con control específico",AD23)))</formula>
    </cfRule>
  </conditionalFormatting>
  <conditionalFormatting sqref="AE23">
    <cfRule type="cellIs" dxfId="1937" priority="66" stopIfTrue="1" operator="equal">
      <formula>"I"</formula>
    </cfRule>
    <cfRule type="cellIs" dxfId="1936" priority="67" stopIfTrue="1" operator="equal">
      <formula>"II"</formula>
    </cfRule>
    <cfRule type="cellIs" dxfId="1935" priority="68" stopIfTrue="1" operator="between">
      <formula>"III"</formula>
      <formula>"IV"</formula>
    </cfRule>
  </conditionalFormatting>
  <conditionalFormatting sqref="AE23">
    <cfRule type="cellIs" dxfId="1934" priority="64" stopIfTrue="1" operator="equal">
      <formula>"Aceptable"</formula>
    </cfRule>
    <cfRule type="cellIs" dxfId="1933" priority="65" stopIfTrue="1" operator="equal">
      <formula>"No aceptable"</formula>
    </cfRule>
  </conditionalFormatting>
  <conditionalFormatting sqref="AE24">
    <cfRule type="cellIs" dxfId="1932" priority="61" stopIfTrue="1" operator="equal">
      <formula>"I"</formula>
    </cfRule>
    <cfRule type="cellIs" dxfId="1931" priority="62" stopIfTrue="1" operator="equal">
      <formula>"II"</formula>
    </cfRule>
    <cfRule type="cellIs" dxfId="1930" priority="63" stopIfTrue="1" operator="between">
      <formula>"III"</formula>
      <formula>"IV"</formula>
    </cfRule>
  </conditionalFormatting>
  <conditionalFormatting sqref="AE24">
    <cfRule type="cellIs" dxfId="1929" priority="59" stopIfTrue="1" operator="equal">
      <formula>"Aceptable"</formula>
    </cfRule>
    <cfRule type="cellIs" dxfId="1928" priority="60" stopIfTrue="1" operator="equal">
      <formula>"No aceptable"</formula>
    </cfRule>
  </conditionalFormatting>
  <conditionalFormatting sqref="AB34:AB35">
    <cfRule type="cellIs" dxfId="1927" priority="27" stopIfTrue="1" operator="equal">
      <formula>"I"</formula>
    </cfRule>
    <cfRule type="cellIs" dxfId="1926" priority="28" stopIfTrue="1" operator="equal">
      <formula>"II"</formula>
    </cfRule>
    <cfRule type="cellIs" dxfId="1925" priority="29" stopIfTrue="1" operator="between">
      <formula>"III"</formula>
      <formula>"IV"</formula>
    </cfRule>
  </conditionalFormatting>
  <conditionalFormatting sqref="AB26:AD30">
    <cfRule type="cellIs" dxfId="1924" priority="19" stopIfTrue="1" operator="equal">
      <formula>"I"</formula>
    </cfRule>
    <cfRule type="cellIs" dxfId="1923" priority="20" stopIfTrue="1" operator="equal">
      <formula>"II"</formula>
    </cfRule>
    <cfRule type="cellIs" dxfId="1922" priority="21" stopIfTrue="1" operator="between">
      <formula>"III"</formula>
      <formula>"IV"</formula>
    </cfRule>
  </conditionalFormatting>
  <conditionalFormatting sqref="AB31:AC31">
    <cfRule type="cellIs" dxfId="1921" priority="51" stopIfTrue="1" operator="equal">
      <formula>"I"</formula>
    </cfRule>
    <cfRule type="cellIs" dxfId="1920" priority="52" stopIfTrue="1" operator="equal">
      <formula>"II"</formula>
    </cfRule>
    <cfRule type="cellIs" dxfId="1919" priority="53" stopIfTrue="1" operator="between">
      <formula>"III"</formula>
      <formula>"IV"</formula>
    </cfRule>
  </conditionalFormatting>
  <conditionalFormatting sqref="AB32:AD33">
    <cfRule type="cellIs" dxfId="1918" priority="43" stopIfTrue="1" operator="equal">
      <formula>"I"</formula>
    </cfRule>
    <cfRule type="cellIs" dxfId="1917" priority="44" stopIfTrue="1" operator="equal">
      <formula>"II"</formula>
    </cfRule>
    <cfRule type="cellIs" dxfId="1916" priority="45" stopIfTrue="1" operator="between">
      <formula>"III"</formula>
      <formula>"IV"</formula>
    </cfRule>
  </conditionalFormatting>
  <conditionalFormatting sqref="AB35:AD35">
    <cfRule type="cellIs" dxfId="1915" priority="40" stopIfTrue="1" operator="equal">
      <formula>"I"</formula>
    </cfRule>
    <cfRule type="cellIs" dxfId="1914" priority="41" stopIfTrue="1" operator="equal">
      <formula>"II"</formula>
    </cfRule>
    <cfRule type="cellIs" dxfId="1913" priority="42" stopIfTrue="1" operator="between">
      <formula>"III"</formula>
      <formula>"IV"</formula>
    </cfRule>
  </conditionalFormatting>
  <conditionalFormatting sqref="AD26:AD30">
    <cfRule type="containsText" dxfId="1912" priority="14" stopIfTrue="1" operator="containsText" text="No aceptable o aceptable con control específico">
      <formula>NOT(ISERROR(SEARCH("No aceptable o aceptable con control específico",AD26)))</formula>
    </cfRule>
    <cfRule type="containsText" dxfId="1911" priority="15" stopIfTrue="1" operator="containsText" text="No aceptable">
      <formula>NOT(ISERROR(SEARCH("No aceptable",AD26)))</formula>
    </cfRule>
    <cfRule type="containsText" dxfId="1910" priority="16" stopIfTrue="1" operator="containsText" text="No Aceptable o aceptable con control específico">
      <formula>NOT(ISERROR(SEARCH("No Aceptable o aceptable con control específico",AD26)))</formula>
    </cfRule>
    <cfRule type="cellIs" dxfId="1909" priority="17" stopIfTrue="1" operator="equal">
      <formula>"Aceptable"</formula>
    </cfRule>
    <cfRule type="cellIs" dxfId="1908" priority="18" stopIfTrue="1" operator="equal">
      <formula>"No aceptable"</formula>
    </cfRule>
  </conditionalFormatting>
  <conditionalFormatting sqref="AD32:AD35">
    <cfRule type="containsText" dxfId="1907" priority="23" stopIfTrue="1" operator="containsText" text="No aceptable">
      <formula>NOT(ISERROR(SEARCH("No aceptable",AD32)))</formula>
    </cfRule>
    <cfRule type="containsText" dxfId="1906" priority="24" stopIfTrue="1" operator="containsText" text="No Aceptable o aceptable con control específico">
      <formula>NOT(ISERROR(SEARCH("No Aceptable o aceptable con control específico",AD32)))</formula>
    </cfRule>
  </conditionalFormatting>
  <conditionalFormatting sqref="AD32:AD35">
    <cfRule type="containsText" dxfId="1905" priority="22" stopIfTrue="1" operator="containsText" text="No aceptable o aceptable con control específico">
      <formula>NOT(ISERROR(SEARCH("No aceptable o aceptable con control específico",AD32)))</formula>
    </cfRule>
    <cfRule type="cellIs" dxfId="1904" priority="25" stopIfTrue="1" operator="equal">
      <formula>"Aceptable"</formula>
    </cfRule>
    <cfRule type="cellIs" dxfId="1903" priority="26" stopIfTrue="1" operator="equal">
      <formula>"No aceptable"</formula>
    </cfRule>
  </conditionalFormatting>
  <conditionalFormatting sqref="AD35">
    <cfRule type="containsText" dxfId="1902" priority="35" stopIfTrue="1" operator="containsText" text="No aceptable o aceptable con control específico">
      <formula>NOT(ISERROR(SEARCH("No aceptable o aceptable con control específico",AD35)))</formula>
    </cfRule>
    <cfRule type="containsText" dxfId="1901" priority="36" stopIfTrue="1" operator="containsText" text="No aceptable">
      <formula>NOT(ISERROR(SEARCH("No aceptable",AD35)))</formula>
    </cfRule>
    <cfRule type="containsText" dxfId="1900" priority="37" stopIfTrue="1" operator="containsText" text="No Aceptable o aceptable con control específico">
      <formula>NOT(ISERROR(SEARCH("No Aceptable o aceptable con control específico",AD35)))</formula>
    </cfRule>
    <cfRule type="cellIs" dxfId="1899" priority="38" stopIfTrue="1" operator="equal">
      <formula>"Aceptable"</formula>
    </cfRule>
    <cfRule type="cellIs" dxfId="1898" priority="39" stopIfTrue="1" operator="equal">
      <formula>"No aceptable"</formula>
    </cfRule>
  </conditionalFormatting>
  <conditionalFormatting sqref="AE26:AE28">
    <cfRule type="cellIs" dxfId="1897" priority="54" stopIfTrue="1" operator="equal">
      <formula>"Aceptable"</formula>
    </cfRule>
    <cfRule type="cellIs" dxfId="1896" priority="55" stopIfTrue="1" operator="equal">
      <formula>"No aceptable"</formula>
    </cfRule>
  </conditionalFormatting>
  <conditionalFormatting sqref="AE26:AE28">
    <cfRule type="cellIs" dxfId="1895" priority="56" stopIfTrue="1" operator="equal">
      <formula>"I"</formula>
    </cfRule>
    <cfRule type="cellIs" dxfId="1894" priority="57" stopIfTrue="1" operator="equal">
      <formula>"II"</formula>
    </cfRule>
    <cfRule type="cellIs" dxfId="1893" priority="58" stopIfTrue="1" operator="between">
      <formula>"III"</formula>
      <formula>"IV"</formula>
    </cfRule>
  </conditionalFormatting>
  <conditionalFormatting sqref="AE32:AE33">
    <cfRule type="cellIs" dxfId="1892" priority="11" stopIfTrue="1" operator="equal">
      <formula>"I"</formula>
    </cfRule>
    <cfRule type="cellIs" dxfId="1891" priority="12" stopIfTrue="1" operator="equal">
      <formula>"II"</formula>
    </cfRule>
    <cfRule type="cellIs" dxfId="1890" priority="13" stopIfTrue="1" operator="between">
      <formula>"III"</formula>
      <formula>"IV"</formula>
    </cfRule>
  </conditionalFormatting>
  <conditionalFormatting sqref="AE32:AE35">
    <cfRule type="cellIs" dxfId="1889" priority="9" stopIfTrue="1" operator="equal">
      <formula>"Aceptable"</formula>
    </cfRule>
    <cfRule type="cellIs" dxfId="1888" priority="10" stopIfTrue="1" operator="equal">
      <formula>"No aceptable"</formula>
    </cfRule>
  </conditionalFormatting>
  <conditionalFormatting sqref="AE35">
    <cfRule type="cellIs" dxfId="1887" priority="30" stopIfTrue="1" operator="equal">
      <formula>"Aceptable"</formula>
    </cfRule>
    <cfRule type="cellIs" dxfId="1886" priority="31" stopIfTrue="1" operator="equal">
      <formula>"No aceptable"</formula>
    </cfRule>
    <cfRule type="cellIs" dxfId="1885" priority="32" stopIfTrue="1" operator="equal">
      <formula>"I"</formula>
    </cfRule>
    <cfRule type="cellIs" dxfId="1884" priority="33" stopIfTrue="1" operator="equal">
      <formula>"II"</formula>
    </cfRule>
    <cfRule type="cellIs" dxfId="1883" priority="34" stopIfTrue="1" operator="between">
      <formula>"III"</formula>
      <formula>"IV"</formula>
    </cfRule>
  </conditionalFormatting>
  <conditionalFormatting sqref="AD31">
    <cfRule type="cellIs" dxfId="1882" priority="6" stopIfTrue="1" operator="equal">
      <formula>"I"</formula>
    </cfRule>
    <cfRule type="cellIs" dxfId="1881" priority="7" stopIfTrue="1" operator="equal">
      <formula>"II"</formula>
    </cfRule>
    <cfRule type="cellIs" dxfId="1880" priority="8" stopIfTrue="1" operator="between">
      <formula>"III"</formula>
      <formula>"IV"</formula>
    </cfRule>
  </conditionalFormatting>
  <conditionalFormatting sqref="AD31">
    <cfRule type="containsText" dxfId="1879" priority="1" stopIfTrue="1" operator="containsText" text="No aceptable o aceptable con control específico">
      <formula>NOT(ISERROR(SEARCH("No aceptable o aceptable con control específico",AD31)))</formula>
    </cfRule>
    <cfRule type="containsText" dxfId="1878" priority="2" stopIfTrue="1" operator="containsText" text="No aceptable">
      <formula>NOT(ISERROR(SEARCH("No aceptable",AD31)))</formula>
    </cfRule>
    <cfRule type="containsText" dxfId="1877" priority="3" stopIfTrue="1" operator="containsText" text="No Aceptable o aceptable con control específico">
      <formula>NOT(ISERROR(SEARCH("No Aceptable o aceptable con control específico",AD31)))</formula>
    </cfRule>
    <cfRule type="cellIs" dxfId="1876" priority="4" stopIfTrue="1" operator="equal">
      <formula>"Aceptable"</formula>
    </cfRule>
    <cfRule type="cellIs" dxfId="1875" priority="5" stopIfTrue="1" operator="equal">
      <formula>"No aceptable"</formula>
    </cfRule>
  </conditionalFormatting>
  <dataValidations count="4">
    <dataValidation allowBlank="1" sqref="AA11:AA35"/>
    <dataValidation type="list" allowBlank="1" showInputMessage="1" showErrorMessage="1" prompt="10 = Muy Alto_x000a_6 = Alto_x000a_2 = Medio_x000a_0 = Bajo" sqref="U11:U35">
      <formula1>"10, 6, 2, 0, "</formula1>
    </dataValidation>
    <dataValidation type="list" allowBlank="1" showInputMessage="1" prompt="4 = Continua_x000a_3 = Frecuente_x000a_2 = Ocasional_x000a_1 = Esporádica" sqref="V11:V35">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Z35">
      <formula1>"100,60,25,10"</formula1>
    </dataValidation>
  </dataValidations>
  <pageMargins left="0.7" right="0.7" top="0.75" bottom="0.75" header="0.3" footer="0.3"/>
  <pageSetup paperSize="9" scale="26" fitToHeight="0" orientation="portrait" r:id="rId1"/>
  <colBreaks count="1" manualBreakCount="1">
    <brk id="3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RowColHeaders="0" zoomScale="91" zoomScaleNormal="91" workbookViewId="0">
      <selection activeCell="G10" sqref="G10"/>
    </sheetView>
  </sheetViews>
  <sheetFormatPr baseColWidth="10" defaultColWidth="11.453125" defaultRowHeight="12.5" x14ac:dyDescent="0.25"/>
  <cols>
    <col min="1" max="1" width="1.26953125" style="22" customWidth="1"/>
    <col min="2" max="2" width="7" style="22" customWidth="1"/>
    <col min="3" max="3" width="72.26953125" style="22" bestFit="1" customWidth="1"/>
    <col min="4" max="16384" width="11.453125" style="22"/>
  </cols>
  <sheetData>
    <row r="1" spans="1:3" ht="5.25" customHeight="1" x14ac:dyDescent="0.3">
      <c r="A1" s="133"/>
    </row>
    <row r="2" spans="1:3" x14ac:dyDescent="0.25">
      <c r="B2" s="467" t="s">
        <v>87</v>
      </c>
      <c r="C2" s="468"/>
    </row>
    <row r="3" spans="1:3" x14ac:dyDescent="0.25">
      <c r="B3" s="469"/>
      <c r="C3" s="470"/>
    </row>
    <row r="4" spans="1:3" x14ac:dyDescent="0.25">
      <c r="B4" s="469"/>
      <c r="C4" s="470"/>
    </row>
    <row r="5" spans="1:3" x14ac:dyDescent="0.25">
      <c r="B5" s="469"/>
      <c r="C5" s="470"/>
    </row>
    <row r="6" spans="1:3" x14ac:dyDescent="0.25">
      <c r="B6" s="469"/>
      <c r="C6" s="471"/>
    </row>
    <row r="7" spans="1:3" ht="20.149999999999999" customHeight="1" x14ac:dyDescent="0.3">
      <c r="B7" s="461">
        <v>1</v>
      </c>
      <c r="C7" s="462" t="s">
        <v>704</v>
      </c>
    </row>
    <row r="8" spans="1:3" ht="20.149999999999999" customHeight="1" x14ac:dyDescent="0.3">
      <c r="B8" s="461">
        <v>2</v>
      </c>
      <c r="C8" s="463" t="s">
        <v>700</v>
      </c>
    </row>
    <row r="9" spans="1:3" ht="20.149999999999999" customHeight="1" x14ac:dyDescent="0.3">
      <c r="B9" s="461">
        <v>3</v>
      </c>
      <c r="C9" s="463" t="s">
        <v>701</v>
      </c>
    </row>
    <row r="10" spans="1:3" ht="20.149999999999999" customHeight="1" x14ac:dyDescent="0.3">
      <c r="B10" s="461">
        <v>4</v>
      </c>
      <c r="C10" s="464" t="s">
        <v>85</v>
      </c>
    </row>
    <row r="11" spans="1:3" ht="20.149999999999999" customHeight="1" x14ac:dyDescent="0.3">
      <c r="B11" s="461">
        <v>5</v>
      </c>
      <c r="C11" s="464" t="s">
        <v>703</v>
      </c>
    </row>
    <row r="12" spans="1:3" ht="20.149999999999999" customHeight="1" x14ac:dyDescent="0.3">
      <c r="B12" s="461">
        <v>6</v>
      </c>
      <c r="C12" s="464" t="s">
        <v>702</v>
      </c>
    </row>
    <row r="13" spans="1:3" ht="20.149999999999999" customHeight="1" x14ac:dyDescent="0.3">
      <c r="B13" s="461">
        <v>7</v>
      </c>
      <c r="C13" s="464" t="s">
        <v>705</v>
      </c>
    </row>
    <row r="14" spans="1:3" ht="20.149999999999999" customHeight="1" x14ac:dyDescent="0.3">
      <c r="B14" s="461">
        <v>8</v>
      </c>
      <c r="C14" s="464" t="s">
        <v>721</v>
      </c>
    </row>
    <row r="15" spans="1:3" ht="20.149999999999999" customHeight="1" x14ac:dyDescent="0.3">
      <c r="B15" s="461">
        <v>9</v>
      </c>
      <c r="C15" s="464" t="s">
        <v>706</v>
      </c>
    </row>
    <row r="16" spans="1:3" ht="20.149999999999999" customHeight="1" x14ac:dyDescent="0.3">
      <c r="B16" s="461">
        <v>10</v>
      </c>
      <c r="C16" s="464" t="s">
        <v>707</v>
      </c>
    </row>
    <row r="17" spans="2:3" ht="20.149999999999999" customHeight="1" x14ac:dyDescent="0.3">
      <c r="B17" s="461">
        <v>11</v>
      </c>
      <c r="C17" s="464" t="s">
        <v>72</v>
      </c>
    </row>
    <row r="18" spans="2:3" ht="20.149999999999999" customHeight="1" x14ac:dyDescent="0.3">
      <c r="B18" s="461">
        <v>12</v>
      </c>
      <c r="C18" s="464" t="s">
        <v>726</v>
      </c>
    </row>
    <row r="19" spans="2:3" ht="20.149999999999999" customHeight="1" x14ac:dyDescent="0.3">
      <c r="B19" s="461">
        <v>13</v>
      </c>
      <c r="C19" s="464" t="s">
        <v>722</v>
      </c>
    </row>
    <row r="20" spans="2:3" ht="20.149999999999999" customHeight="1" x14ac:dyDescent="0.3">
      <c r="B20" s="461">
        <v>14</v>
      </c>
      <c r="C20" s="464" t="s">
        <v>751</v>
      </c>
    </row>
    <row r="21" spans="2:3" ht="20.149999999999999" customHeight="1" x14ac:dyDescent="0.3">
      <c r="B21" s="461">
        <v>15</v>
      </c>
      <c r="C21" s="464" t="s">
        <v>73</v>
      </c>
    </row>
    <row r="22" spans="2:3" ht="20.149999999999999" customHeight="1" x14ac:dyDescent="0.3">
      <c r="B22" s="461">
        <v>16</v>
      </c>
      <c r="C22" s="464" t="s">
        <v>148</v>
      </c>
    </row>
    <row r="23" spans="2:3" ht="20.149999999999999" customHeight="1" x14ac:dyDescent="0.3">
      <c r="B23" s="461">
        <v>17</v>
      </c>
      <c r="C23" s="464" t="s">
        <v>144</v>
      </c>
    </row>
    <row r="24" spans="2:3" ht="20.149999999999999" customHeight="1" x14ac:dyDescent="0.3">
      <c r="B24" s="461">
        <v>18</v>
      </c>
      <c r="C24" s="464" t="s">
        <v>149</v>
      </c>
    </row>
    <row r="25" spans="2:3" ht="20.149999999999999" customHeight="1" x14ac:dyDescent="0.3">
      <c r="B25" s="461">
        <v>19</v>
      </c>
      <c r="C25" s="464" t="s">
        <v>74</v>
      </c>
    </row>
    <row r="26" spans="2:3" ht="20.149999999999999" customHeight="1" x14ac:dyDescent="0.3">
      <c r="B26" s="461">
        <v>20</v>
      </c>
      <c r="C26" s="465" t="s">
        <v>723</v>
      </c>
    </row>
    <row r="27" spans="2:3" ht="20.149999999999999" customHeight="1" x14ac:dyDescent="0.3">
      <c r="B27" s="461">
        <v>21</v>
      </c>
      <c r="C27" s="464" t="s">
        <v>150</v>
      </c>
    </row>
    <row r="28" spans="2:3" ht="20.149999999999999" customHeight="1" x14ac:dyDescent="0.3">
      <c r="B28" s="461">
        <v>22</v>
      </c>
      <c r="C28" s="464" t="s">
        <v>202</v>
      </c>
    </row>
    <row r="29" spans="2:3" ht="20.149999999999999" customHeight="1" x14ac:dyDescent="0.3">
      <c r="B29" s="461">
        <v>23</v>
      </c>
      <c r="C29" s="464" t="s">
        <v>103</v>
      </c>
    </row>
    <row r="30" spans="2:3" ht="20.149999999999999" customHeight="1" x14ac:dyDescent="0.3">
      <c r="B30" s="461">
        <v>24</v>
      </c>
      <c r="C30" s="464" t="s">
        <v>93</v>
      </c>
    </row>
    <row r="31" spans="2:3" ht="20.149999999999999" customHeight="1" x14ac:dyDescent="0.3">
      <c r="B31" s="461">
        <v>25</v>
      </c>
      <c r="C31" s="464" t="s">
        <v>151</v>
      </c>
    </row>
    <row r="32" spans="2:3" ht="20.149999999999999" customHeight="1" x14ac:dyDescent="0.3">
      <c r="B32" s="461">
        <v>26</v>
      </c>
      <c r="C32" s="464" t="s">
        <v>173</v>
      </c>
    </row>
    <row r="33" spans="2:3" ht="20.149999999999999" customHeight="1" x14ac:dyDescent="0.3">
      <c r="B33" s="461">
        <v>27</v>
      </c>
      <c r="C33" s="464" t="s">
        <v>100</v>
      </c>
    </row>
    <row r="34" spans="2:3" ht="20.149999999999999" customHeight="1" x14ac:dyDescent="0.3">
      <c r="B34" s="461">
        <v>28</v>
      </c>
      <c r="C34" s="464" t="s">
        <v>152</v>
      </c>
    </row>
    <row r="35" spans="2:3" ht="20.149999999999999" customHeight="1" x14ac:dyDescent="0.3">
      <c r="B35" s="461">
        <v>29</v>
      </c>
      <c r="C35" s="464" t="s">
        <v>153</v>
      </c>
    </row>
    <row r="36" spans="2:3" ht="20.149999999999999" customHeight="1" x14ac:dyDescent="0.3">
      <c r="B36" s="461">
        <v>30</v>
      </c>
      <c r="C36" s="464" t="s">
        <v>84</v>
      </c>
    </row>
    <row r="37" spans="2:3" ht="20.149999999999999" customHeight="1" x14ac:dyDescent="0.3">
      <c r="B37" s="461">
        <v>31</v>
      </c>
      <c r="C37" s="464" t="s">
        <v>98</v>
      </c>
    </row>
    <row r="38" spans="2:3" ht="20.149999999999999" customHeight="1" x14ac:dyDescent="0.3">
      <c r="B38" s="461">
        <v>32</v>
      </c>
      <c r="C38" s="464" t="s">
        <v>160</v>
      </c>
    </row>
    <row r="39" spans="2:3" ht="20.149999999999999" customHeight="1" x14ac:dyDescent="0.3">
      <c r="B39" s="461">
        <v>33</v>
      </c>
      <c r="C39" s="464" t="s">
        <v>541</v>
      </c>
    </row>
    <row r="40" spans="2:3" ht="20.149999999999999" customHeight="1" x14ac:dyDescent="0.3">
      <c r="B40" s="461">
        <v>34</v>
      </c>
      <c r="C40" s="466" t="s">
        <v>99</v>
      </c>
    </row>
    <row r="41" spans="2:3" ht="13" x14ac:dyDescent="0.3">
      <c r="B41" s="133"/>
      <c r="C41" s="132"/>
    </row>
    <row r="42" spans="2:3" ht="13" x14ac:dyDescent="0.3">
      <c r="B42" s="133"/>
      <c r="C42" s="132"/>
    </row>
    <row r="43" spans="2:3" ht="13" x14ac:dyDescent="0.3">
      <c r="B43" s="133"/>
      <c r="C43" s="132"/>
    </row>
    <row r="44" spans="2:3" ht="13" x14ac:dyDescent="0.3">
      <c r="B44" s="133"/>
      <c r="C44" s="132"/>
    </row>
    <row r="45" spans="2:3" ht="13" x14ac:dyDescent="0.3">
      <c r="B45" s="133"/>
      <c r="C45" s="132"/>
    </row>
  </sheetData>
  <mergeCells count="1">
    <mergeCell ref="B2:C6"/>
  </mergeCells>
  <hyperlinks>
    <hyperlink ref="C7" location="DIRECTOR!A1" display="DIRECTOR"/>
    <hyperlink ref="C8" location="'MENU MATRICES '!A1" display="SUBDIRECCION DE ADMINISTRACION INMOBILIARIA Y DEL ESPACIO PUBLICO"/>
    <hyperlink ref="C9" location="'SUBDIRECTOR SAF'!A1" display="SUBDIRECCION ADMINISTRATIVA, FINANCIERA Y DE CONTROL DISCIPLINARIO"/>
    <hyperlink ref="C10" location="'SUBDIRECTOR SRI'!A1" display="SUBDIRECCION DE REGISTRO INMOBILIARIO"/>
    <hyperlink ref="C11" location="'JEFE OCI'!A1" display="JEFE DE OFICINA DE CONTROL INTERNO "/>
    <hyperlink ref="C12" location="'JEFE OS'!A1" display="JEFE DE OFICINA DE SISTEMAS "/>
    <hyperlink ref="C13" location="'JEFE OAP'!A1" display="JEFE DE OFICINA ASESORA DE PLANEACION "/>
    <hyperlink ref="C14" location="'JEFE OAJ'!A1" display="JEFE DE OFICINA ASESOR JURIDICO "/>
    <hyperlink ref="C30" location="'ARCHIVO SRI'!A1" display="ARCHIVO SUBDIRECCION DE REGISTRO INMOBILIARIO"/>
    <hyperlink ref="C17" location="ASESORES!A1" display="ASESOR"/>
    <hyperlink ref="C33" location="'TECNICO OPERATIVO '!A1" display="TECNICO OPERATIVO "/>
    <hyperlink ref="C29" location="'ATENCION CAD CRA 30 '!A1" display="ATENCION CAD CRA 30"/>
    <hyperlink ref="C18" location="'P.ESP.DEFENSA SAI'!A1" display="PROFESIONAL ESPECIALIZADO DEFENSA ADMINISTRATIVA SAI"/>
    <hyperlink ref="C20" location="'P. ESP. EST.R PREDIOS SRI '!A1" display="PROFESIONAL ESPECIALIZADO EST. TECN. RECEPCION DE PREDIOS SRI"/>
    <hyperlink ref="C21" location="'PROFESIONAL ESPECIALIZADO'!A1" display="PROFESIONAL ESPECIALIZADO"/>
    <hyperlink ref="C22" location="'PROF. RECEPCION PREDIOS SRI'!A1" display="PROFESIONAL ESTUDIOS TECNICOS Y RECEPCION DE PREDIOS SRI"/>
    <hyperlink ref="C23" location="'PROFESIONAL UNIVERSITARIO'!A1" display="PROFESIONAL UNIVERSITARIO"/>
    <hyperlink ref="C25" location="SECRETARIO!A1" display="SECRETARIO"/>
    <hyperlink ref="C31" location="'GESTION DOCUMENTAL'!A1" display="GESTION DOCUMENTAL"/>
    <hyperlink ref="C32" location="'BODEGA COLVATEL'!A1" display="BODEGA -COLVATEL"/>
    <hyperlink ref="C34" location="'TECNICO SISTEMAS '!A1" display="TECNICO DE SISTEMAS"/>
    <hyperlink ref="C35" location="'CONDUCTOR '!A1" display="CONDUCTOR"/>
    <hyperlink ref="C27" location="'AUXILIARES SG'!A1" display="AUXILIARES SERVICIOS GENERALES"/>
    <hyperlink ref="C24" location="TOPOGRAFIA!A1" display="TOPOGRAFIA"/>
    <hyperlink ref="C26" location="'APOYO LOGISTICO SAI '!A1" display="'APOYO LOGISTICO SAI '!A1"/>
    <hyperlink ref="C28" location="'AUXILIAR SG'!A1" display="AUXILIAR SG-MANTENIMIENTO "/>
    <hyperlink ref="C19" location="'P. ESP. ADMINISTRACION SAI'!A1" display="PROFESIONAL ESPECIALIZADO ADMINISTRACION  SAI"/>
    <hyperlink ref="C36" location="'VISITANTE '!A1" display="VISITANTE"/>
    <hyperlink ref="C37" location="ASESORES!A1" display="ASESOR"/>
    <hyperlink ref="C38" location="'TECNICO OPERATIVO '!A1" display="TECNICO OPERATIVO "/>
    <hyperlink ref="C40" location="'ATENCION CAD CRA 30 '!A1" display="ATENCION CAD CRA 30"/>
    <hyperlink ref="C39" location="'P. ESP. ADMINISTRACION SAI'!A1" display="PROFESIONAL ESPECIALIZADO ADMINISTRACION  SAI"/>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35"/>
  <sheetViews>
    <sheetView view="pageBreakPreview" topLeftCell="A31" zoomScale="60" zoomScaleNormal="70" workbookViewId="0">
      <selection activeCell="AK7" sqref="B4:AK8"/>
    </sheetView>
  </sheetViews>
  <sheetFormatPr baseColWidth="10" defaultColWidth="6" defaultRowHeight="67.5" customHeight="1" x14ac:dyDescent="0.25"/>
  <cols>
    <col min="36" max="36" width="11.90625" customWidth="1"/>
    <col min="37" max="37" width="13.453125" customWidth="1"/>
  </cols>
  <sheetData>
    <row r="1" spans="1:37" s="2" customFormat="1" ht="37.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row>
    <row r="2" spans="1:37" s="2" customFormat="1" ht="27.75" customHeight="1" x14ac:dyDescent="0.35">
      <c r="B2" s="14"/>
      <c r="H2" s="3"/>
      <c r="AI2" s="15"/>
      <c r="AJ2" s="382" t="s">
        <v>78</v>
      </c>
      <c r="AK2" s="391">
        <v>2</v>
      </c>
    </row>
    <row r="3" spans="1:37" s="2" customFormat="1" ht="26.2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60"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1:37" s="1" customFormat="1" ht="41.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37" s="1" customFormat="1" ht="76.5" customHeight="1" thickBot="1" x14ac:dyDescent="0.4">
      <c r="B8" s="432"/>
      <c r="C8" s="432"/>
      <c r="D8" s="432"/>
      <c r="E8" s="432"/>
      <c r="F8" s="432"/>
      <c r="G8" s="432"/>
      <c r="H8" s="433" t="s">
        <v>3</v>
      </c>
      <c r="I8" s="433" t="s">
        <v>4</v>
      </c>
      <c r="J8" s="433" t="s">
        <v>6</v>
      </c>
      <c r="K8" s="434"/>
      <c r="L8" s="435" t="s">
        <v>39</v>
      </c>
      <c r="M8" s="435" t="s">
        <v>40</v>
      </c>
      <c r="N8" s="436" t="s">
        <v>41</v>
      </c>
      <c r="O8" s="436" t="s">
        <v>43</v>
      </c>
      <c r="P8" s="434"/>
      <c r="Q8" s="432"/>
      <c r="R8" s="433" t="s">
        <v>6</v>
      </c>
      <c r="S8" s="433" t="s">
        <v>1</v>
      </c>
      <c r="T8" s="433" t="s">
        <v>82</v>
      </c>
      <c r="U8" s="432"/>
      <c r="V8" s="432"/>
      <c r="W8" s="432"/>
      <c r="X8" s="437"/>
      <c r="Y8" s="434"/>
      <c r="Z8" s="432"/>
      <c r="AA8" s="432"/>
      <c r="AB8" s="432"/>
      <c r="AC8" s="434"/>
      <c r="AD8" s="432"/>
      <c r="AE8" s="434"/>
      <c r="AF8" s="434"/>
      <c r="AG8" s="434"/>
      <c r="AH8" s="434"/>
      <c r="AI8" s="434"/>
      <c r="AJ8" s="434"/>
      <c r="AK8" s="434"/>
    </row>
    <row r="9" spans="1:37" s="1" customFormat="1" ht="123" customHeight="1" x14ac:dyDescent="0.35">
      <c r="A9" s="27"/>
      <c r="B9" s="351" t="s">
        <v>143</v>
      </c>
      <c r="C9" s="281" t="s">
        <v>196</v>
      </c>
      <c r="D9" s="281" t="s">
        <v>208</v>
      </c>
      <c r="E9" s="353" t="s">
        <v>194</v>
      </c>
      <c r="F9" s="355" t="s">
        <v>195</v>
      </c>
      <c r="G9" s="135" t="s">
        <v>42</v>
      </c>
      <c r="H9" s="350" t="s">
        <v>36</v>
      </c>
      <c r="I9" s="119" t="s">
        <v>46</v>
      </c>
      <c r="J9" s="137" t="s">
        <v>269</v>
      </c>
      <c r="K9" s="137" t="s">
        <v>270</v>
      </c>
      <c r="L9" s="138">
        <v>1</v>
      </c>
      <c r="M9" s="136">
        <v>2</v>
      </c>
      <c r="N9" s="138">
        <v>0</v>
      </c>
      <c r="O9" s="138">
        <f>SUM(L9:N9)</f>
        <v>3</v>
      </c>
      <c r="P9" s="137" t="s">
        <v>271</v>
      </c>
      <c r="Q9" s="136">
        <v>8</v>
      </c>
      <c r="R9" s="137" t="s">
        <v>499</v>
      </c>
      <c r="S9" s="137" t="s">
        <v>273</v>
      </c>
      <c r="T9" s="137" t="s">
        <v>272</v>
      </c>
      <c r="U9" s="136">
        <v>2</v>
      </c>
      <c r="V9" s="136">
        <v>4</v>
      </c>
      <c r="W9" s="136">
        <f>V9*U9</f>
        <v>8</v>
      </c>
      <c r="X9" s="140" t="str">
        <f>+IF(AND(U9*V9&gt;=24,U9*V9&lt;=40),"MA",IF(AND(U9*V9&gt;=10,U9*V9&lt;=20),"A",IF(AND(U9*V9&gt;=6,U9*V9&lt;=8),"M",IF(AND(U9*V9&gt;=0,U9*V9&lt;=4),"B",""))))</f>
        <v>M</v>
      </c>
      <c r="Y9" s="119"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39">
        <v>10</v>
      </c>
      <c r="AA9" s="139">
        <f>W9*Z9</f>
        <v>80</v>
      </c>
      <c r="AB9" s="142" t="str">
        <f>+IF(AND(U9*V9*Z9&gt;=600,U9*V9*Z9&lt;=4000),"I",IF(AND(U9*V9*Z9&gt;=150,U9*V9*Z9&lt;=500),"II",IF(AND(U9*V9*Z9&gt;=40,U9*V9*Z9&lt;=120),"III",IF(AND(U9*V9*Z9&gt;=0,U9*V9*Z9&lt;=20),"IV",""))))</f>
        <v>III</v>
      </c>
      <c r="AC9" s="119"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119" t="str">
        <f>+IF(AB9="I","No aceptable",IF(AB9="II","No aceptable o aceptable con control específico",IF(AB9="III","Aceptable",IF(AB9="IV","Aceptable",""))))</f>
        <v>Aceptable</v>
      </c>
      <c r="AE9" s="119" t="s">
        <v>55</v>
      </c>
      <c r="AF9" s="136" t="s">
        <v>34</v>
      </c>
      <c r="AG9" s="136" t="s">
        <v>34</v>
      </c>
      <c r="AH9" s="136" t="s">
        <v>278</v>
      </c>
      <c r="AI9" s="119" t="s">
        <v>274</v>
      </c>
      <c r="AJ9" s="136" t="s">
        <v>34</v>
      </c>
      <c r="AK9" s="143" t="s">
        <v>575</v>
      </c>
    </row>
    <row r="10" spans="1:37" s="1" customFormat="1" ht="123" customHeight="1" x14ac:dyDescent="0.35">
      <c r="A10" s="28"/>
      <c r="B10" s="352"/>
      <c r="C10" s="269"/>
      <c r="D10" s="269"/>
      <c r="E10" s="354"/>
      <c r="F10" s="323"/>
      <c r="G10" s="24" t="s">
        <v>42</v>
      </c>
      <c r="H10" s="260"/>
      <c r="I10" s="90" t="s">
        <v>107</v>
      </c>
      <c r="J10" s="91" t="s">
        <v>275</v>
      </c>
      <c r="K10" s="101" t="s">
        <v>276</v>
      </c>
      <c r="L10" s="106">
        <v>1</v>
      </c>
      <c r="M10" s="94">
        <v>2</v>
      </c>
      <c r="N10" s="106">
        <v>0</v>
      </c>
      <c r="O10" s="106">
        <f t="shared" ref="O10:O25" si="0">SUM(L10:N10)</f>
        <v>3</v>
      </c>
      <c r="P10" s="91" t="s">
        <v>271</v>
      </c>
      <c r="Q10" s="94">
        <v>8</v>
      </c>
      <c r="R10" s="101" t="s">
        <v>500</v>
      </c>
      <c r="S10" s="101" t="s">
        <v>273</v>
      </c>
      <c r="T10" s="101" t="s">
        <v>272</v>
      </c>
      <c r="U10" s="94">
        <v>2</v>
      </c>
      <c r="V10" s="94">
        <v>4</v>
      </c>
      <c r="W10" s="94">
        <f t="shared" ref="W10:W25" si="1">V10*U10</f>
        <v>8</v>
      </c>
      <c r="X10" s="96" t="str">
        <f t="shared" ref="X10:X25" si="2">+IF(AND(U10*V10&gt;=24,U10*V10&lt;=40),"MA",IF(AND(U10*V10&gt;=10,U10*V10&lt;=20),"A",IF(AND(U10*V10&gt;=6,U10*V10&lt;=8),"M",IF(AND(U10*V10&gt;=0,U10*V10&lt;=4),"B",""))))</f>
        <v>M</v>
      </c>
      <c r="Y10" s="90" t="str">
        <f t="shared" ref="Y10:Y25"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AA25" si="4">W10*Z10</f>
        <v>80</v>
      </c>
      <c r="AB10" s="98" t="str">
        <f t="shared" ref="AB10:AB25" si="5">+IF(AND(U10*V10*Z10&gt;=600,U10*V10*Z10&lt;=4000),"I",IF(AND(U10*V10*Z10&gt;=150,U10*V10*Z10&lt;=500),"II",IF(AND(U10*V10*Z10&gt;=40,U10*V10*Z10&lt;=120),"III",IF(AND(U10*V10*Z10&gt;=0,U10*V10*Z10&lt;=20),"IV",""))))</f>
        <v>III</v>
      </c>
      <c r="AC10" s="90" t="str">
        <f t="shared" ref="AC10:AC25"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AD25" si="7">+IF(AB10="I","No aceptable",IF(AB10="II","No aceptable o aceptable con control específico",IF(AB10="III","Aceptable",IF(AB10="IV","Aceptable",""))))</f>
        <v>Aceptable</v>
      </c>
      <c r="AE10" s="90" t="s">
        <v>108</v>
      </c>
      <c r="AF10" s="94" t="s">
        <v>34</v>
      </c>
      <c r="AG10" s="94" t="s">
        <v>34</v>
      </c>
      <c r="AH10" s="94" t="s">
        <v>279</v>
      </c>
      <c r="AI10" s="90" t="s">
        <v>274</v>
      </c>
      <c r="AJ10" s="94" t="s">
        <v>34</v>
      </c>
      <c r="AK10" s="154" t="s">
        <v>35</v>
      </c>
    </row>
    <row r="11" spans="1:37" s="1" customFormat="1" ht="123" customHeight="1" thickBot="1" x14ac:dyDescent="0.4">
      <c r="A11" s="28"/>
      <c r="B11" s="352"/>
      <c r="C11" s="269"/>
      <c r="D11" s="269"/>
      <c r="E11" s="354"/>
      <c r="F11" s="323"/>
      <c r="G11" s="52" t="s">
        <v>33</v>
      </c>
      <c r="H11" s="260"/>
      <c r="I11" s="90" t="s">
        <v>107</v>
      </c>
      <c r="J11" s="90" t="s">
        <v>303</v>
      </c>
      <c r="K11" s="94" t="s">
        <v>282</v>
      </c>
      <c r="L11" s="106">
        <v>1</v>
      </c>
      <c r="M11" s="94">
        <v>2</v>
      </c>
      <c r="N11" s="106">
        <v>0</v>
      </c>
      <c r="O11" s="106">
        <f t="shared" si="0"/>
        <v>3</v>
      </c>
      <c r="P11" s="94" t="s">
        <v>281</v>
      </c>
      <c r="Q11" s="94">
        <v>4</v>
      </c>
      <c r="R11" s="94" t="s">
        <v>33</v>
      </c>
      <c r="S11" s="94" t="s">
        <v>33</v>
      </c>
      <c r="T11" s="94" t="s">
        <v>285</v>
      </c>
      <c r="U11" s="94">
        <v>2</v>
      </c>
      <c r="V11" s="94">
        <v>2</v>
      </c>
      <c r="W11" s="94">
        <f t="shared" si="1"/>
        <v>4</v>
      </c>
      <c r="X11" s="96" t="str">
        <f t="shared" si="2"/>
        <v>B</v>
      </c>
      <c r="Y11" s="90" t="str">
        <f t="shared" si="3"/>
        <v>Situación mejorable con exposición ocasional o esporádica, o situación sin anomalía destacable con cualquier nivel de exposición. No es esperable que se materialice el riesgo, aunque puede ser concebible.</v>
      </c>
      <c r="Z11" s="95">
        <v>25</v>
      </c>
      <c r="AA11" s="95">
        <f t="shared" si="4"/>
        <v>100</v>
      </c>
      <c r="AB11" s="98" t="str">
        <f>+IF(AND(U11*V11*Z11&gt;=600,U11*V11*Z11&lt;=4000),"I",IF(AND(U11*V11*Z11&gt;=150,U11*V11*Z11&lt;=500),"II",IF(AND(U11*V11*Z11&gt;=40,U11*V11*Z11&lt;=120),"III",IF(AND(U11*V11*Z11&gt;=0,U11*V11*Z11&lt;=20),"IV",""))))</f>
        <v>III</v>
      </c>
      <c r="AC11" s="90"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+IF(AB11="I","No aceptable",IF(AB11="II","No aceptable o aceptable con control específico",IF(AB11="III","Aceptable",IF(AB11="IV","Aceptable",""))))</f>
        <v>Aceptable</v>
      </c>
      <c r="AE11" s="90" t="s">
        <v>108</v>
      </c>
      <c r="AF11" s="94" t="s">
        <v>34</v>
      </c>
      <c r="AG11" s="94" t="s">
        <v>34</v>
      </c>
      <c r="AH11" s="94" t="s">
        <v>34</v>
      </c>
      <c r="AI11" s="90" t="s">
        <v>284</v>
      </c>
      <c r="AJ11" s="94" t="s">
        <v>283</v>
      </c>
      <c r="AK11" s="154" t="s">
        <v>35</v>
      </c>
    </row>
    <row r="12" spans="1:37" s="1" customFormat="1" ht="123" customHeight="1" x14ac:dyDescent="0.35">
      <c r="A12" s="28"/>
      <c r="B12" s="352"/>
      <c r="C12" s="269"/>
      <c r="D12" s="269"/>
      <c r="E12" s="354"/>
      <c r="F12" s="323"/>
      <c r="G12" s="52" t="s">
        <v>42</v>
      </c>
      <c r="H12" s="243" t="s">
        <v>44</v>
      </c>
      <c r="I12" s="90" t="s">
        <v>550</v>
      </c>
      <c r="J12" s="90" t="s">
        <v>519</v>
      </c>
      <c r="K12" s="90" t="s">
        <v>520</v>
      </c>
      <c r="L12" s="106">
        <v>1</v>
      </c>
      <c r="M12" s="94">
        <v>2</v>
      </c>
      <c r="N12" s="106">
        <v>0</v>
      </c>
      <c r="O12" s="106">
        <f t="shared" ref="O12" si="8">SUM(L12:N12)</f>
        <v>3</v>
      </c>
      <c r="P12" s="90" t="s">
        <v>521</v>
      </c>
      <c r="Q12" s="94">
        <v>8</v>
      </c>
      <c r="R12" s="90" t="s">
        <v>549</v>
      </c>
      <c r="S12" s="90" t="s">
        <v>551</v>
      </c>
      <c r="T12" s="90" t="s">
        <v>525</v>
      </c>
      <c r="U12" s="95">
        <v>2</v>
      </c>
      <c r="V12" s="95">
        <v>3</v>
      </c>
      <c r="W12" s="94">
        <f t="shared" si="1"/>
        <v>6</v>
      </c>
      <c r="X12" s="96" t="str">
        <f t="shared" si="2"/>
        <v>M</v>
      </c>
      <c r="Y12" s="97" t="str">
        <f t="shared" si="3"/>
        <v>Situación deficiente con exposición esporádica, o bien situación mejorable con exposición continuada o frecuente. Es posible que suceda el daño alguna vez.</v>
      </c>
      <c r="Z12" s="95">
        <v>10</v>
      </c>
      <c r="AA12" s="95">
        <f t="shared" si="4"/>
        <v>60</v>
      </c>
      <c r="AB12" s="98" t="str">
        <f t="shared" ref="AB12" si="9">+IF(AND(U12*V12*Z12&gt;=600,U12*V12*Z12&lt;=4000),"I",IF(AND(U12*V12*Z12&gt;=150,U12*V12*Z12&lt;=500),"II",IF(AND(U12*V12*Z12&gt;=40,U12*V12*Z12&lt;=120),"III",IF(AND(U12*V12*Z12&gt;=0,U12*V12*Z12&lt;=20),"IV",""))))</f>
        <v>III</v>
      </c>
      <c r="AC12" s="97" t="str">
        <f t="shared" ref="AC12" si="10">+IF(AB12="I","Situación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90" t="str">
        <f t="shared" ref="AD12" si="11">+IF(AB12="I","No aceptable",IF(AB12="II","No aceptable o aceptable con control específico",IF(AB12="III","Aceptable",IF(AB12="IV","Aceptable",""))))</f>
        <v>Aceptable</v>
      </c>
      <c r="AE12" s="357" t="s">
        <v>565</v>
      </c>
      <c r="AF12" s="90" t="s">
        <v>34</v>
      </c>
      <c r="AG12" s="90" t="s">
        <v>34</v>
      </c>
      <c r="AH12" s="90" t="s">
        <v>34</v>
      </c>
      <c r="AI12" s="90" t="s">
        <v>552</v>
      </c>
      <c r="AJ12" s="90" t="s">
        <v>34</v>
      </c>
      <c r="AK12" s="144" t="s">
        <v>511</v>
      </c>
    </row>
    <row r="13" spans="1:37" s="1" customFormat="1" ht="123" customHeight="1" x14ac:dyDescent="0.35">
      <c r="A13" s="28"/>
      <c r="B13" s="352"/>
      <c r="C13" s="269"/>
      <c r="D13" s="269"/>
      <c r="E13" s="354"/>
      <c r="F13" s="323"/>
      <c r="G13" s="52" t="s">
        <v>42</v>
      </c>
      <c r="H13" s="244"/>
      <c r="I13" s="90" t="s">
        <v>505</v>
      </c>
      <c r="J13" s="90" t="s">
        <v>506</v>
      </c>
      <c r="K13" s="90" t="s">
        <v>507</v>
      </c>
      <c r="L13" s="106">
        <v>1</v>
      </c>
      <c r="M13" s="94">
        <v>2</v>
      </c>
      <c r="N13" s="106">
        <v>0</v>
      </c>
      <c r="O13" s="106">
        <f t="shared" ref="O13" si="12">SUM(L13:N13)</f>
        <v>3</v>
      </c>
      <c r="P13" s="90" t="s">
        <v>508</v>
      </c>
      <c r="Q13" s="94">
        <v>8</v>
      </c>
      <c r="R13" s="90" t="s">
        <v>254</v>
      </c>
      <c r="S13" s="90" t="s">
        <v>509</v>
      </c>
      <c r="T13" s="90" t="s">
        <v>510</v>
      </c>
      <c r="U13" s="95">
        <v>2</v>
      </c>
      <c r="V13" s="95">
        <v>1</v>
      </c>
      <c r="W13" s="95">
        <f t="shared" ref="W13:W14" si="13">V13*U13</f>
        <v>2</v>
      </c>
      <c r="X13" s="96" t="str">
        <f t="shared" ref="X13:X14" si="14">+IF(AND(U13*V13&gt;=24,U13*V13&lt;=40),"MA",IF(AND(U13*V13&gt;=10,U13*V13&lt;=20),"A",IF(AND(U13*V13&gt;=6,U13*V13&lt;=8),"M",IF(AND(U13*V13&gt;=0,U13*V13&lt;=4),"B",""))))</f>
        <v>B</v>
      </c>
      <c r="Y13" s="90" t="str">
        <f t="shared" ref="Y13:Y14" si="15">+IF(X13="MA","Situación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95">
        <v>10</v>
      </c>
      <c r="AA13" s="95">
        <f t="shared" ref="AA13:AA14" si="16">W13*Z13</f>
        <v>20</v>
      </c>
      <c r="AB13" s="98" t="str">
        <f t="shared" ref="AB13:AB14" si="17">+IF(AND(U13*V13*Z13&gt;=600,U13*V13*Z13&lt;=4000),"I",IF(AND(U13*V13*Z13&gt;=150,U13*V13*Z13&lt;=500),"II",IF(AND(U13*V13*Z13&gt;=40,U13*V13*Z13&lt;=120),"III",IF(AND(U13*V13*Z13&gt;=0,U13*V13*Z13&lt;=20),"IV",""))))</f>
        <v>IV</v>
      </c>
      <c r="AC13" s="90" t="str">
        <f t="shared" ref="AC13:AC14" si="18">+IF(AB13="I","Situación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3" s="90" t="str">
        <f t="shared" ref="AD13:AD14" si="19">+IF(AB13="I","No aceptable",IF(AB13="II","No aceptable o aceptable con control específico",IF(AB13="III","Aceptable",IF(AB13="IV","Aceptable",""))))</f>
        <v>Aceptable</v>
      </c>
      <c r="AE13" s="263"/>
      <c r="AF13" s="90" t="s">
        <v>34</v>
      </c>
      <c r="AG13" s="90" t="s">
        <v>34</v>
      </c>
      <c r="AH13" s="90" t="s">
        <v>34</v>
      </c>
      <c r="AI13" s="90" t="s">
        <v>257</v>
      </c>
      <c r="AJ13" s="90" t="s">
        <v>34</v>
      </c>
      <c r="AK13" s="154" t="s">
        <v>511</v>
      </c>
    </row>
    <row r="14" spans="1:37" s="1" customFormat="1" ht="123" customHeight="1" x14ac:dyDescent="0.35">
      <c r="A14" s="28"/>
      <c r="B14" s="352"/>
      <c r="C14" s="269"/>
      <c r="D14" s="269"/>
      <c r="E14" s="354"/>
      <c r="F14" s="323"/>
      <c r="G14" s="52" t="s">
        <v>42</v>
      </c>
      <c r="H14" s="244"/>
      <c r="I14" s="94" t="s">
        <v>61</v>
      </c>
      <c r="J14" s="90" t="s">
        <v>262</v>
      </c>
      <c r="K14" s="90" t="s">
        <v>250</v>
      </c>
      <c r="L14" s="106">
        <v>1</v>
      </c>
      <c r="M14" s="94">
        <v>2</v>
      </c>
      <c r="N14" s="106">
        <v>0</v>
      </c>
      <c r="O14" s="106">
        <f t="shared" ref="O14" si="20">SUM(L14:N14)</f>
        <v>3</v>
      </c>
      <c r="P14" s="90" t="s">
        <v>259</v>
      </c>
      <c r="Q14" s="94">
        <v>8</v>
      </c>
      <c r="R14" s="90" t="s">
        <v>549</v>
      </c>
      <c r="S14" s="90" t="s">
        <v>252</v>
      </c>
      <c r="T14" s="90" t="s">
        <v>354</v>
      </c>
      <c r="U14" s="95">
        <v>2</v>
      </c>
      <c r="V14" s="95">
        <v>3</v>
      </c>
      <c r="W14" s="95">
        <f t="shared" si="13"/>
        <v>6</v>
      </c>
      <c r="X14" s="96" t="str">
        <f t="shared" si="14"/>
        <v>M</v>
      </c>
      <c r="Y14" s="97" t="str">
        <f t="shared" si="15"/>
        <v>Situación deficiente con exposición esporádica, o bien situación mejorable con exposición continuada o frecuente. Es posible que suceda el daño alguna vez.</v>
      </c>
      <c r="Z14" s="95">
        <v>10</v>
      </c>
      <c r="AA14" s="95">
        <f t="shared" si="16"/>
        <v>60</v>
      </c>
      <c r="AB14" s="98" t="str">
        <f t="shared" si="17"/>
        <v>III</v>
      </c>
      <c r="AC14" s="97" t="str">
        <f t="shared" si="18"/>
        <v>Mejorar si es posible. Sería conveniente justificar la intervención y su rentabilidad.</v>
      </c>
      <c r="AD14" s="90" t="str">
        <f t="shared" si="19"/>
        <v>Aceptable</v>
      </c>
      <c r="AE14" s="263"/>
      <c r="AF14" s="90" t="s">
        <v>34</v>
      </c>
      <c r="AG14" s="90" t="s">
        <v>34</v>
      </c>
      <c r="AH14" s="90" t="s">
        <v>34</v>
      </c>
      <c r="AI14" s="90" t="s">
        <v>552</v>
      </c>
      <c r="AJ14" s="90" t="s">
        <v>34</v>
      </c>
      <c r="AK14" s="144" t="s">
        <v>554</v>
      </c>
    </row>
    <row r="15" spans="1:37" s="1" customFormat="1" ht="123" customHeight="1" x14ac:dyDescent="0.35">
      <c r="A15" s="28"/>
      <c r="B15" s="352"/>
      <c r="C15" s="269"/>
      <c r="D15" s="269"/>
      <c r="E15" s="354"/>
      <c r="F15" s="323"/>
      <c r="G15" s="52" t="s">
        <v>42</v>
      </c>
      <c r="H15" s="245"/>
      <c r="I15" s="90" t="s">
        <v>59</v>
      </c>
      <c r="J15" s="118" t="s">
        <v>261</v>
      </c>
      <c r="K15" s="90" t="s">
        <v>250</v>
      </c>
      <c r="L15" s="106">
        <v>1</v>
      </c>
      <c r="M15" s="94">
        <v>2</v>
      </c>
      <c r="N15" s="106">
        <v>0</v>
      </c>
      <c r="O15" s="106">
        <f t="shared" si="0"/>
        <v>3</v>
      </c>
      <c r="P15" s="90" t="s">
        <v>259</v>
      </c>
      <c r="Q15" s="90">
        <v>8</v>
      </c>
      <c r="R15" s="90" t="s">
        <v>254</v>
      </c>
      <c r="S15" s="90" t="s">
        <v>252</v>
      </c>
      <c r="T15" s="90" t="s">
        <v>354</v>
      </c>
      <c r="U15" s="94">
        <v>2</v>
      </c>
      <c r="V15" s="94">
        <v>2</v>
      </c>
      <c r="W15" s="94">
        <f t="shared" si="1"/>
        <v>4</v>
      </c>
      <c r="X15" s="96" t="str">
        <f t="shared" si="2"/>
        <v>B</v>
      </c>
      <c r="Y15" s="90" t="str">
        <f t="shared" si="3"/>
        <v>Situación mejorable con exposición ocasional o esporádica, o situación sin anomalía destacable con cualquier nivel de exposición. No es esperable que se materialice el riesgo, aunque puede ser concebible.</v>
      </c>
      <c r="Z15" s="95">
        <v>25</v>
      </c>
      <c r="AA15" s="95">
        <f t="shared" si="4"/>
        <v>100</v>
      </c>
      <c r="AB15" s="98" t="str">
        <f t="shared" si="5"/>
        <v>III</v>
      </c>
      <c r="AC15" s="90" t="str">
        <f t="shared" si="6"/>
        <v>Mejorar si es posible. Sería conveniente justificar la intervención y su rentabilidad.</v>
      </c>
      <c r="AD15" s="90" t="str">
        <f t="shared" si="7"/>
        <v>Aceptable</v>
      </c>
      <c r="AE15" s="264"/>
      <c r="AF15" s="90" t="s">
        <v>34</v>
      </c>
      <c r="AG15" s="90" t="s">
        <v>34</v>
      </c>
      <c r="AH15" s="90" t="s">
        <v>34</v>
      </c>
      <c r="AI15" s="90" t="s">
        <v>260</v>
      </c>
      <c r="AJ15" s="90" t="s">
        <v>34</v>
      </c>
      <c r="AK15" s="154" t="s">
        <v>35</v>
      </c>
    </row>
    <row r="16" spans="1:37" s="1" customFormat="1" ht="123" customHeight="1" x14ac:dyDescent="0.35">
      <c r="A16" s="28"/>
      <c r="B16" s="352"/>
      <c r="C16" s="269"/>
      <c r="D16" s="269"/>
      <c r="E16" s="354"/>
      <c r="F16" s="323"/>
      <c r="G16" s="52" t="s">
        <v>42</v>
      </c>
      <c r="H16" s="260" t="s">
        <v>49</v>
      </c>
      <c r="I16" s="127" t="s">
        <v>233</v>
      </c>
      <c r="J16" s="101" t="s">
        <v>438</v>
      </c>
      <c r="K16" s="101" t="s">
        <v>237</v>
      </c>
      <c r="L16" s="106">
        <v>1</v>
      </c>
      <c r="M16" s="94">
        <v>2</v>
      </c>
      <c r="N16" s="106">
        <v>0</v>
      </c>
      <c r="O16" s="106">
        <f t="shared" si="0"/>
        <v>3</v>
      </c>
      <c r="P16" s="101" t="s">
        <v>240</v>
      </c>
      <c r="Q16" s="94">
        <v>8</v>
      </c>
      <c r="R16" s="101" t="s">
        <v>242</v>
      </c>
      <c r="S16" s="101" t="s">
        <v>243</v>
      </c>
      <c r="T16" s="101" t="s">
        <v>244</v>
      </c>
      <c r="U16" s="109">
        <v>2</v>
      </c>
      <c r="V16" s="95">
        <v>4</v>
      </c>
      <c r="W16" s="95">
        <f t="shared" si="1"/>
        <v>8</v>
      </c>
      <c r="X16" s="96" t="str">
        <f t="shared" si="2"/>
        <v>M</v>
      </c>
      <c r="Y16" s="90" t="str">
        <f t="shared" si="3"/>
        <v>Situación deficiente con exposición esporádica, o bien situación mejorable con exposición continuada o frecuente. Es posible que suceda el daño alguna vez.</v>
      </c>
      <c r="Z16" s="95">
        <v>10</v>
      </c>
      <c r="AA16" s="95">
        <f t="shared" si="4"/>
        <v>80</v>
      </c>
      <c r="AB16" s="98" t="str">
        <f t="shared" si="5"/>
        <v>III</v>
      </c>
      <c r="AC16" s="90" t="str">
        <f t="shared" si="6"/>
        <v>Mejorar si es posible. Sería conveniente justificar la intervención y su rentabilidad.</v>
      </c>
      <c r="AD16" s="90" t="str">
        <f t="shared" si="7"/>
        <v>Aceptable</v>
      </c>
      <c r="AE16" s="262" t="s">
        <v>566</v>
      </c>
      <c r="AF16" s="90" t="s">
        <v>34</v>
      </c>
      <c r="AG16" s="90" t="s">
        <v>34</v>
      </c>
      <c r="AH16" s="101" t="s">
        <v>248</v>
      </c>
      <c r="AI16" s="101" t="s">
        <v>249</v>
      </c>
      <c r="AJ16" s="94" t="s">
        <v>34</v>
      </c>
      <c r="AK16" s="154" t="s">
        <v>35</v>
      </c>
    </row>
    <row r="17" spans="1:37" s="1" customFormat="1" ht="123" customHeight="1" x14ac:dyDescent="0.35">
      <c r="A17" s="28"/>
      <c r="B17" s="352"/>
      <c r="C17" s="269"/>
      <c r="D17" s="269"/>
      <c r="E17" s="354"/>
      <c r="F17" s="323"/>
      <c r="G17" s="52" t="s">
        <v>42</v>
      </c>
      <c r="H17" s="260"/>
      <c r="I17" s="101" t="s">
        <v>430</v>
      </c>
      <c r="J17" s="101" t="s">
        <v>431</v>
      </c>
      <c r="K17" s="101" t="s">
        <v>432</v>
      </c>
      <c r="L17" s="106">
        <v>1</v>
      </c>
      <c r="M17" s="94">
        <v>2</v>
      </c>
      <c r="N17" s="106">
        <v>0</v>
      </c>
      <c r="O17" s="106">
        <f t="shared" ref="O17" si="21">SUM(L17:N17)</f>
        <v>3</v>
      </c>
      <c r="P17" s="101" t="s">
        <v>433</v>
      </c>
      <c r="Q17" s="94">
        <v>8</v>
      </c>
      <c r="R17" s="101" t="s">
        <v>434</v>
      </c>
      <c r="S17" s="101" t="s">
        <v>435</v>
      </c>
      <c r="T17" s="101" t="s">
        <v>436</v>
      </c>
      <c r="U17" s="109">
        <v>2</v>
      </c>
      <c r="V17" s="95">
        <v>4</v>
      </c>
      <c r="W17" s="95">
        <f t="shared" ref="W17" si="22">V17*U17</f>
        <v>8</v>
      </c>
      <c r="X17" s="96" t="str">
        <f t="shared" ref="X17" si="23">+IF(AND(U17*V17&gt;=24,U17*V17&lt;=40),"MA",IF(AND(U17*V17&gt;=10,U17*V17&lt;=20),"A",IF(AND(U17*V17&gt;=6,U17*V17&lt;=8),"M",IF(AND(U17*V17&gt;=0,U17*V17&lt;=4),"B",""))))</f>
        <v>M</v>
      </c>
      <c r="Y17" s="90" t="str">
        <f t="shared" ref="Y17" si="24">+IF(X17="MA","Situación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95">
        <v>10</v>
      </c>
      <c r="AA17" s="95">
        <f t="shared" ref="AA17" si="25">W17*Z17</f>
        <v>80</v>
      </c>
      <c r="AB17" s="98" t="str">
        <f t="shared" ref="AB17" si="26">+IF(AND(U17*V17*Z17&gt;=600,U17*V17*Z17&lt;=4000),"I",IF(AND(U17*V17*Z17&gt;=150,U17*V17*Z17&lt;=500),"II",IF(AND(U17*V17*Z17&gt;=40,U17*V17*Z17&lt;=120),"III",IF(AND(U17*V17*Z17&gt;=0,U17*V17*Z17&lt;=20),"IV",""))))</f>
        <v>III</v>
      </c>
      <c r="AC17" s="90" t="str">
        <f t="shared" ref="AC17" si="27">+IF(AB17="I","Situación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90" t="str">
        <f t="shared" ref="AD17" si="28">+IF(AB17="I","No aceptable",IF(AB17="II","No aceptable o aceptable con control específico",IF(AB17="III","Aceptable",IF(AB17="IV","Aceptable",""))))</f>
        <v>Aceptable</v>
      </c>
      <c r="AE17" s="263"/>
      <c r="AF17" s="90" t="s">
        <v>34</v>
      </c>
      <c r="AG17" s="90" t="s">
        <v>34</v>
      </c>
      <c r="AH17" s="90" t="s">
        <v>34</v>
      </c>
      <c r="AI17" s="101" t="s">
        <v>437</v>
      </c>
      <c r="AJ17" s="94" t="s">
        <v>34</v>
      </c>
      <c r="AK17" s="154" t="s">
        <v>35</v>
      </c>
    </row>
    <row r="18" spans="1:37" s="1" customFormat="1" ht="123" customHeight="1" x14ac:dyDescent="0.35">
      <c r="A18" s="28"/>
      <c r="B18" s="352"/>
      <c r="C18" s="269"/>
      <c r="D18" s="269"/>
      <c r="E18" s="354"/>
      <c r="F18" s="323"/>
      <c r="G18" s="52" t="s">
        <v>42</v>
      </c>
      <c r="H18" s="260"/>
      <c r="I18" s="101" t="s">
        <v>236</v>
      </c>
      <c r="J18" s="101" t="s">
        <v>439</v>
      </c>
      <c r="K18" s="101" t="s">
        <v>238</v>
      </c>
      <c r="L18" s="106">
        <v>1</v>
      </c>
      <c r="M18" s="94">
        <v>2</v>
      </c>
      <c r="N18" s="106">
        <v>0</v>
      </c>
      <c r="O18" s="106">
        <f t="shared" si="0"/>
        <v>3</v>
      </c>
      <c r="P18" s="101" t="s">
        <v>241</v>
      </c>
      <c r="Q18" s="94">
        <v>8</v>
      </c>
      <c r="R18" s="101" t="s">
        <v>245</v>
      </c>
      <c r="S18" s="101" t="s">
        <v>246</v>
      </c>
      <c r="T18" s="101" t="s">
        <v>247</v>
      </c>
      <c r="U18" s="109">
        <v>2</v>
      </c>
      <c r="V18" s="95">
        <v>4</v>
      </c>
      <c r="W18" s="95">
        <f t="shared" si="1"/>
        <v>8</v>
      </c>
      <c r="X18" s="96" t="str">
        <f t="shared" si="2"/>
        <v>M</v>
      </c>
      <c r="Y18" s="90" t="str">
        <f t="shared" si="3"/>
        <v>Situación deficiente con exposición esporádica, o bien situación mejorable con exposición continuada o frecuente. Es posible que suceda el daño alguna vez.</v>
      </c>
      <c r="Z18" s="95">
        <v>10</v>
      </c>
      <c r="AA18" s="95">
        <f t="shared" si="4"/>
        <v>80</v>
      </c>
      <c r="AB18" s="98" t="str">
        <f t="shared" si="5"/>
        <v>III</v>
      </c>
      <c r="AC18" s="90" t="str">
        <f t="shared" si="6"/>
        <v>Mejorar si es posible. Sería conveniente justificar la intervención y su rentabilidad.</v>
      </c>
      <c r="AD18" s="90" t="str">
        <f t="shared" si="7"/>
        <v>Aceptable</v>
      </c>
      <c r="AE18" s="264"/>
      <c r="AF18" s="90" t="s">
        <v>34</v>
      </c>
      <c r="AG18" s="90" t="s">
        <v>34</v>
      </c>
      <c r="AH18" s="101" t="s">
        <v>248</v>
      </c>
      <c r="AI18" s="101" t="s">
        <v>249</v>
      </c>
      <c r="AJ18" s="94" t="s">
        <v>34</v>
      </c>
      <c r="AK18" s="154" t="s">
        <v>35</v>
      </c>
    </row>
    <row r="19" spans="1:37" s="1" customFormat="1" ht="123" customHeight="1" x14ac:dyDescent="0.35">
      <c r="A19" s="28"/>
      <c r="B19" s="352"/>
      <c r="C19" s="269"/>
      <c r="D19" s="269"/>
      <c r="E19" s="354"/>
      <c r="F19" s="323"/>
      <c r="G19" s="62" t="s">
        <v>42</v>
      </c>
      <c r="H19" s="127" t="s">
        <v>230</v>
      </c>
      <c r="I19" s="127" t="s">
        <v>421</v>
      </c>
      <c r="J19" s="101" t="s">
        <v>416</v>
      </c>
      <c r="K19" s="101" t="s">
        <v>417</v>
      </c>
      <c r="L19" s="106">
        <v>1</v>
      </c>
      <c r="M19" s="94">
        <v>2</v>
      </c>
      <c r="N19" s="106">
        <v>0</v>
      </c>
      <c r="O19" s="106">
        <f t="shared" ref="O19" si="29">SUM(L19:N19)</f>
        <v>3</v>
      </c>
      <c r="P19" s="101" t="s">
        <v>415</v>
      </c>
      <c r="Q19" s="94">
        <v>8</v>
      </c>
      <c r="R19" s="101" t="s">
        <v>33</v>
      </c>
      <c r="S19" s="101" t="s">
        <v>33</v>
      </c>
      <c r="T19" s="101" t="s">
        <v>418</v>
      </c>
      <c r="U19" s="95">
        <v>2</v>
      </c>
      <c r="V19" s="95">
        <v>2</v>
      </c>
      <c r="W19" s="95">
        <f t="shared" ref="W19" si="30">V19*U19</f>
        <v>4</v>
      </c>
      <c r="X19" s="96" t="str">
        <f t="shared" ref="X19" si="31">+IF(AND(U19*V19&gt;=24,U19*V19&lt;=40),"MA",IF(AND(U19*V19&gt;=10,U19*V19&lt;=20),"A",IF(AND(U19*V19&gt;=6,U19*V19&lt;=8),"M",IF(AND(U19*V19&gt;=0,U19*V19&lt;=4),"B",""))))</f>
        <v>B</v>
      </c>
      <c r="Y19" s="90" t="str">
        <f t="shared" ref="Y19" si="32">+IF(X19="MA","Situación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9" s="95">
        <v>25</v>
      </c>
      <c r="AA19" s="95">
        <f t="shared" ref="AA19" si="33">W19*Z19</f>
        <v>100</v>
      </c>
      <c r="AB19" s="98" t="str">
        <f t="shared" ref="AB19" si="34">+IF(AND(U19*V19*Z19&gt;=600,U19*V19*Z19&lt;=4000),"I",IF(AND(U19*V19*Z19&gt;=150,U19*V19*Z19&lt;=500),"II",IF(AND(U19*V19*Z19&gt;=40,U19*V19*Z19&lt;=120),"III",IF(AND(U19*V19*Z19&gt;=0,U19*V19*Z19&lt;=20),"IV",""))))</f>
        <v>III</v>
      </c>
      <c r="AC19" s="90" t="str">
        <f t="shared" ref="AC19" si="35">+IF(AB19="I","Situación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90" t="str">
        <f t="shared" ref="AD19" si="36">+IF(AB19="I","No aceptable",IF(AB19="II","No aceptable o aceptable con control específico",IF(AB19="III","Aceptable",IF(AB19="IV","Aceptable",""))))</f>
        <v>Aceptable</v>
      </c>
      <c r="AE19" s="97" t="s">
        <v>560</v>
      </c>
      <c r="AF19" s="90" t="s">
        <v>419</v>
      </c>
      <c r="AG19" s="90" t="s">
        <v>34</v>
      </c>
      <c r="AH19" s="90" t="s">
        <v>34</v>
      </c>
      <c r="AI19" s="95" t="s">
        <v>420</v>
      </c>
      <c r="AJ19" s="94" t="s">
        <v>174</v>
      </c>
      <c r="AK19" s="154" t="s">
        <v>35</v>
      </c>
    </row>
    <row r="20" spans="1:37" s="1" customFormat="1" ht="123" customHeight="1" x14ac:dyDescent="0.35">
      <c r="A20" s="28"/>
      <c r="B20" s="352"/>
      <c r="C20" s="269"/>
      <c r="D20" s="269"/>
      <c r="E20" s="354"/>
      <c r="F20" s="323"/>
      <c r="G20" s="24" t="s">
        <v>33</v>
      </c>
      <c r="H20" s="243" t="s">
        <v>45</v>
      </c>
      <c r="I20" s="101" t="s">
        <v>88</v>
      </c>
      <c r="J20" s="101" t="s">
        <v>111</v>
      </c>
      <c r="K20" s="101" t="s">
        <v>315</v>
      </c>
      <c r="L20" s="106">
        <v>1</v>
      </c>
      <c r="M20" s="94">
        <v>2</v>
      </c>
      <c r="N20" s="106">
        <v>0</v>
      </c>
      <c r="O20" s="106">
        <f t="shared" si="0"/>
        <v>3</v>
      </c>
      <c r="P20" s="101" t="s">
        <v>336</v>
      </c>
      <c r="Q20" s="94">
        <v>4</v>
      </c>
      <c r="R20" s="101" t="s">
        <v>168</v>
      </c>
      <c r="S20" s="90" t="s">
        <v>350</v>
      </c>
      <c r="T20" s="90" t="s">
        <v>356</v>
      </c>
      <c r="U20" s="94">
        <v>6</v>
      </c>
      <c r="V20" s="94">
        <v>2</v>
      </c>
      <c r="W20" s="94">
        <f t="shared" si="1"/>
        <v>12</v>
      </c>
      <c r="X20" s="96" t="str">
        <f t="shared" si="2"/>
        <v>A</v>
      </c>
      <c r="Y20" s="90" t="str">
        <f t="shared" si="3"/>
        <v>Situación deficiente con exposición frecuente u ocasional, o bien situación muy deficiente con exposición ocasional o esporádica. La materialización de Riesgo es posible que suceda varias veces en la vida laboral</v>
      </c>
      <c r="Z20" s="95">
        <v>25</v>
      </c>
      <c r="AA20" s="95">
        <f t="shared" si="4"/>
        <v>300</v>
      </c>
      <c r="AB20" s="98" t="str">
        <f t="shared" si="5"/>
        <v>II</v>
      </c>
      <c r="AC20" s="90" t="str">
        <f t="shared" si="6"/>
        <v>Corregir y adoptar medidas de control de inmediato. Sin embargo suspenda actividades si el nivel de riesgo está por encima o igual de 360.</v>
      </c>
      <c r="AD20" s="90" t="str">
        <f t="shared" si="7"/>
        <v>No aceptable o aceptable con control específico</v>
      </c>
      <c r="AE20" s="90" t="s">
        <v>65</v>
      </c>
      <c r="AF20" s="94" t="s">
        <v>34</v>
      </c>
      <c r="AG20" s="94" t="s">
        <v>34</v>
      </c>
      <c r="AH20" s="101" t="s">
        <v>158</v>
      </c>
      <c r="AI20" s="101" t="s">
        <v>357</v>
      </c>
      <c r="AJ20" s="94" t="s">
        <v>34</v>
      </c>
      <c r="AK20" s="154" t="s">
        <v>35</v>
      </c>
    </row>
    <row r="21" spans="1:37" s="1" customFormat="1" ht="123" customHeight="1" x14ac:dyDescent="0.35">
      <c r="A21" s="28"/>
      <c r="B21" s="352"/>
      <c r="C21" s="269"/>
      <c r="D21" s="269"/>
      <c r="E21" s="354"/>
      <c r="F21" s="323"/>
      <c r="G21" s="24" t="s">
        <v>33</v>
      </c>
      <c r="H21" s="244"/>
      <c r="I21" s="101" t="s">
        <v>63</v>
      </c>
      <c r="J21" s="101" t="s">
        <v>329</v>
      </c>
      <c r="K21" s="101" t="s">
        <v>315</v>
      </c>
      <c r="L21" s="106">
        <v>1</v>
      </c>
      <c r="M21" s="94">
        <v>2</v>
      </c>
      <c r="N21" s="106">
        <v>0</v>
      </c>
      <c r="O21" s="106">
        <f t="shared" si="0"/>
        <v>3</v>
      </c>
      <c r="P21" s="101" t="s">
        <v>330</v>
      </c>
      <c r="Q21" s="94">
        <v>1</v>
      </c>
      <c r="R21" s="101" t="s">
        <v>332</v>
      </c>
      <c r="S21" s="101" t="s">
        <v>532</v>
      </c>
      <c r="T21" s="90" t="s">
        <v>355</v>
      </c>
      <c r="U21" s="94">
        <v>6</v>
      </c>
      <c r="V21" s="94">
        <v>2</v>
      </c>
      <c r="W21" s="94">
        <f t="shared" si="1"/>
        <v>12</v>
      </c>
      <c r="X21" s="96" t="str">
        <f t="shared" si="2"/>
        <v>A</v>
      </c>
      <c r="Y21" s="90" t="str">
        <f t="shared" si="3"/>
        <v>Situación deficiente con exposición frecuente u ocasional, o bien situación muy deficiente con exposición ocasional o esporádica. La materialización de Riesgo es posible que suceda varias veces en la vida laboral</v>
      </c>
      <c r="Z21" s="95">
        <v>10</v>
      </c>
      <c r="AA21" s="95">
        <f t="shared" si="4"/>
        <v>120</v>
      </c>
      <c r="AB21" s="98" t="str">
        <f t="shared" si="5"/>
        <v>III</v>
      </c>
      <c r="AC21" s="90" t="str">
        <f t="shared" si="6"/>
        <v>Mejorar si es posible. Sería conveniente justificar la intervención y su rentabilidad.</v>
      </c>
      <c r="AD21" s="90" t="str">
        <f t="shared" si="7"/>
        <v>Aceptable</v>
      </c>
      <c r="AE21" s="90" t="s">
        <v>115</v>
      </c>
      <c r="AF21" s="90" t="s">
        <v>34</v>
      </c>
      <c r="AG21" s="90" t="s">
        <v>168</v>
      </c>
      <c r="AH21" s="101" t="s">
        <v>333</v>
      </c>
      <c r="AI21" s="101" t="s">
        <v>334</v>
      </c>
      <c r="AJ21" s="94" t="s">
        <v>34</v>
      </c>
      <c r="AK21" s="154" t="s">
        <v>35</v>
      </c>
    </row>
    <row r="22" spans="1:37" s="1" customFormat="1" ht="123" customHeight="1" x14ac:dyDescent="0.35">
      <c r="A22" s="28"/>
      <c r="B22" s="352"/>
      <c r="C22" s="269"/>
      <c r="D22" s="269"/>
      <c r="E22" s="354"/>
      <c r="F22" s="323"/>
      <c r="G22" s="24" t="s">
        <v>33</v>
      </c>
      <c r="H22" s="244"/>
      <c r="I22" s="101" t="s">
        <v>63</v>
      </c>
      <c r="J22" s="101" t="s">
        <v>331</v>
      </c>
      <c r="K22" s="101" t="s">
        <v>64</v>
      </c>
      <c r="L22" s="106">
        <v>1</v>
      </c>
      <c r="M22" s="94">
        <v>2</v>
      </c>
      <c r="N22" s="106">
        <v>0</v>
      </c>
      <c r="O22" s="106">
        <f t="shared" si="0"/>
        <v>3</v>
      </c>
      <c r="P22" s="101" t="s">
        <v>325</v>
      </c>
      <c r="Q22" s="94">
        <v>8</v>
      </c>
      <c r="R22" s="90" t="s">
        <v>168</v>
      </c>
      <c r="S22" s="101" t="s">
        <v>326</v>
      </c>
      <c r="T22" s="90" t="s">
        <v>359</v>
      </c>
      <c r="U22" s="94">
        <v>0</v>
      </c>
      <c r="V22" s="94">
        <v>1</v>
      </c>
      <c r="W22" s="94">
        <f t="shared" si="1"/>
        <v>0</v>
      </c>
      <c r="X22" s="96" t="str">
        <f t="shared" si="2"/>
        <v>B</v>
      </c>
      <c r="Y22" s="90" t="str">
        <f t="shared" si="3"/>
        <v>Situación mejorable con exposición ocasional o esporádica, o situación sin anomalía destacable con cualquier nivel de exposición. No es esperable que se materialice el riesgo, aunque puede ser concebible.</v>
      </c>
      <c r="Z22" s="95">
        <v>10</v>
      </c>
      <c r="AA22" s="95">
        <f t="shared" si="4"/>
        <v>0</v>
      </c>
      <c r="AB22" s="98" t="str">
        <f t="shared" si="5"/>
        <v>IV</v>
      </c>
      <c r="AC22" s="90" t="str">
        <f t="shared" si="6"/>
        <v>Mantener las medidas de control existentes, pero se deberían considerar soluciones o mejoras y se deben hacer comprobaciones periódicas para asegurar que el riesgo aún es tolerable.</v>
      </c>
      <c r="AD22" s="90" t="str">
        <f t="shared" si="7"/>
        <v>Aceptable</v>
      </c>
      <c r="AE22" s="90" t="s">
        <v>65</v>
      </c>
      <c r="AF22" s="94" t="s">
        <v>34</v>
      </c>
      <c r="AG22" s="94" t="s">
        <v>34</v>
      </c>
      <c r="AH22" s="101" t="s">
        <v>327</v>
      </c>
      <c r="AI22" s="101" t="s">
        <v>328</v>
      </c>
      <c r="AJ22" s="94" t="s">
        <v>34</v>
      </c>
      <c r="AK22" s="154" t="s">
        <v>35</v>
      </c>
    </row>
    <row r="23" spans="1:37" s="1" customFormat="1" ht="123" customHeight="1" x14ac:dyDescent="0.35">
      <c r="A23" s="28"/>
      <c r="B23" s="352"/>
      <c r="C23" s="269"/>
      <c r="D23" s="269"/>
      <c r="E23" s="354"/>
      <c r="F23" s="323"/>
      <c r="G23" s="24" t="s">
        <v>33</v>
      </c>
      <c r="H23" s="244"/>
      <c r="I23" s="101" t="s">
        <v>558</v>
      </c>
      <c r="J23" s="101" t="s">
        <v>324</v>
      </c>
      <c r="K23" s="101" t="s">
        <v>315</v>
      </c>
      <c r="L23" s="106">
        <v>1</v>
      </c>
      <c r="M23" s="94">
        <v>2</v>
      </c>
      <c r="N23" s="106">
        <v>0</v>
      </c>
      <c r="O23" s="106">
        <f t="shared" ref="O23" si="37">SUM(L23:N23)</f>
        <v>3</v>
      </c>
      <c r="P23" s="101" t="s">
        <v>330</v>
      </c>
      <c r="Q23" s="94">
        <v>1</v>
      </c>
      <c r="R23" s="101" t="s">
        <v>168</v>
      </c>
      <c r="S23" s="90" t="s">
        <v>351</v>
      </c>
      <c r="T23" s="101" t="s">
        <v>360</v>
      </c>
      <c r="U23" s="95">
        <v>2</v>
      </c>
      <c r="V23" s="95">
        <v>2</v>
      </c>
      <c r="W23" s="95">
        <f t="shared" si="1"/>
        <v>4</v>
      </c>
      <c r="X23" s="96" t="str">
        <f t="shared" si="2"/>
        <v>B</v>
      </c>
      <c r="Y23" s="97" t="str">
        <f t="shared" si="3"/>
        <v>Situación mejorable con exposición ocasional o esporádica, o situación sin anomalía destacable con cualquier nivel de exposición. No es esperable que se materialice el riesgo, aunque puede ser concebible.</v>
      </c>
      <c r="Z23" s="95">
        <v>25</v>
      </c>
      <c r="AA23" s="95">
        <f t="shared" si="4"/>
        <v>100</v>
      </c>
      <c r="AB23" s="98" t="str">
        <f t="shared" si="5"/>
        <v>III</v>
      </c>
      <c r="AC23" s="97" t="str">
        <f t="shared" si="6"/>
        <v>Mejorar si es posible. Sería conveniente justificar la intervención y su rentabilidad.</v>
      </c>
      <c r="AD23" s="90" t="str">
        <f t="shared" si="7"/>
        <v>Aceptable</v>
      </c>
      <c r="AE23" s="97" t="s">
        <v>548</v>
      </c>
      <c r="AF23" s="90" t="s">
        <v>34</v>
      </c>
      <c r="AG23" s="90" t="s">
        <v>34</v>
      </c>
      <c r="AH23" s="101" t="s">
        <v>67</v>
      </c>
      <c r="AI23" s="101" t="s">
        <v>557</v>
      </c>
      <c r="AJ23" s="90" t="s">
        <v>34</v>
      </c>
      <c r="AK23" s="144" t="s">
        <v>559</v>
      </c>
    </row>
    <row r="24" spans="1:37" s="1" customFormat="1" ht="123" customHeight="1" x14ac:dyDescent="0.35">
      <c r="A24" s="28"/>
      <c r="B24" s="352"/>
      <c r="C24" s="269"/>
      <c r="D24" s="269"/>
      <c r="E24" s="354"/>
      <c r="F24" s="323"/>
      <c r="G24" s="24" t="s">
        <v>33</v>
      </c>
      <c r="H24" s="245"/>
      <c r="I24" s="101" t="s">
        <v>207</v>
      </c>
      <c r="J24" s="90" t="s">
        <v>363</v>
      </c>
      <c r="K24" s="101" t="s">
        <v>320</v>
      </c>
      <c r="L24" s="106">
        <v>1</v>
      </c>
      <c r="M24" s="94">
        <v>2</v>
      </c>
      <c r="N24" s="106">
        <v>0</v>
      </c>
      <c r="O24" s="106">
        <f t="shared" si="0"/>
        <v>3</v>
      </c>
      <c r="P24" s="101" t="s">
        <v>321</v>
      </c>
      <c r="Q24" s="94">
        <v>8</v>
      </c>
      <c r="R24" s="90" t="s">
        <v>168</v>
      </c>
      <c r="S24" s="101" t="s">
        <v>362</v>
      </c>
      <c r="T24" s="90" t="s">
        <v>364</v>
      </c>
      <c r="U24" s="117">
        <v>2</v>
      </c>
      <c r="V24" s="117">
        <v>3</v>
      </c>
      <c r="W24" s="117">
        <f t="shared" si="1"/>
        <v>6</v>
      </c>
      <c r="X24" s="122" t="str">
        <f t="shared" si="2"/>
        <v>M</v>
      </c>
      <c r="Y24" s="90" t="str">
        <f t="shared" si="3"/>
        <v>Situación deficiente con exposición esporádica, o bien situación mejorable con exposición continuada o frecuente. Es posible que suceda el daño alguna vez.</v>
      </c>
      <c r="Z24" s="95">
        <v>25</v>
      </c>
      <c r="AA24" s="95">
        <f t="shared" si="4"/>
        <v>150</v>
      </c>
      <c r="AB24" s="98" t="str">
        <f t="shared" si="5"/>
        <v>II</v>
      </c>
      <c r="AC24" s="90" t="str">
        <f t="shared" si="6"/>
        <v>Corregir y adoptar medidas de control de inmediato. Sin embargo suspenda actividades si el nivel de riesgo está por encima o igual de 360.</v>
      </c>
      <c r="AD24" s="90" t="str">
        <f t="shared" si="7"/>
        <v>No aceptable o aceptable con control específico</v>
      </c>
      <c r="AE24" s="99" t="s">
        <v>601</v>
      </c>
      <c r="AF24" s="90" t="s">
        <v>34</v>
      </c>
      <c r="AG24" s="90" t="s">
        <v>34</v>
      </c>
      <c r="AH24" s="101" t="s">
        <v>323</v>
      </c>
      <c r="AI24" s="90" t="s">
        <v>171</v>
      </c>
      <c r="AJ24" s="90" t="s">
        <v>34</v>
      </c>
      <c r="AK24" s="154" t="s">
        <v>35</v>
      </c>
    </row>
    <row r="25" spans="1:37" ht="123" customHeight="1" thickBot="1" x14ac:dyDescent="0.3">
      <c r="A25" s="229"/>
      <c r="B25" s="352"/>
      <c r="C25" s="269"/>
      <c r="D25" s="269"/>
      <c r="E25" s="354"/>
      <c r="F25" s="356"/>
      <c r="G25" s="25" t="s">
        <v>33</v>
      </c>
      <c r="H25" s="223" t="s">
        <v>70</v>
      </c>
      <c r="I25" s="223" t="s">
        <v>313</v>
      </c>
      <c r="J25" s="223" t="s">
        <v>314</v>
      </c>
      <c r="K25" s="223" t="s">
        <v>315</v>
      </c>
      <c r="L25" s="224">
        <v>1</v>
      </c>
      <c r="M25" s="117">
        <v>2</v>
      </c>
      <c r="N25" s="224">
        <v>0</v>
      </c>
      <c r="O25" s="224">
        <f t="shared" si="0"/>
        <v>3</v>
      </c>
      <c r="P25" s="223" t="s">
        <v>316</v>
      </c>
      <c r="Q25" s="117">
        <v>8</v>
      </c>
      <c r="R25" s="223" t="s">
        <v>317</v>
      </c>
      <c r="S25" s="223" t="s">
        <v>318</v>
      </c>
      <c r="T25" s="115" t="s">
        <v>379</v>
      </c>
      <c r="U25" s="117">
        <v>2</v>
      </c>
      <c r="V25" s="117">
        <v>1</v>
      </c>
      <c r="W25" s="117">
        <f t="shared" si="1"/>
        <v>2</v>
      </c>
      <c r="X25" s="117" t="str">
        <f t="shared" si="2"/>
        <v>B</v>
      </c>
      <c r="Y25" s="225" t="str">
        <f t="shared" si="3"/>
        <v>Situación mejorable con exposición ocasional o esporádica, o situación sin anomalía destacable con cualquier nivel de exposición. No es esperable que se materialice el riesgo, aunque puede ser concebible.</v>
      </c>
      <c r="Z25" s="222">
        <v>10</v>
      </c>
      <c r="AA25" s="222">
        <f t="shared" si="4"/>
        <v>20</v>
      </c>
      <c r="AB25" s="226" t="str">
        <f t="shared" si="5"/>
        <v>IV</v>
      </c>
      <c r="AC25" s="115" t="str">
        <f t="shared" si="6"/>
        <v>Mantener las medidas de control existentes, pero se deberían considerar soluciones o mejoras y se deben hacer comprobaciones periódicas para asegurar que el riesgo aún es tolerable.</v>
      </c>
      <c r="AD25" s="115" t="str">
        <f t="shared" si="7"/>
        <v>Aceptable</v>
      </c>
      <c r="AE25" s="115" t="s">
        <v>514</v>
      </c>
      <c r="AF25" s="117" t="s">
        <v>34</v>
      </c>
      <c r="AG25" s="117" t="s">
        <v>34</v>
      </c>
      <c r="AH25" s="223" t="s">
        <v>71</v>
      </c>
      <c r="AI25" s="223" t="s">
        <v>319</v>
      </c>
      <c r="AJ25" s="117" t="s">
        <v>34</v>
      </c>
      <c r="AK25" s="227" t="s">
        <v>515</v>
      </c>
    </row>
    <row r="26" spans="1:37" s="1" customFormat="1" ht="93.75" customHeight="1" x14ac:dyDescent="0.35">
      <c r="A26" s="229"/>
      <c r="B26" s="344" t="s">
        <v>738</v>
      </c>
      <c r="C26" s="290" t="s">
        <v>622</v>
      </c>
      <c r="D26" s="290" t="s">
        <v>661</v>
      </c>
      <c r="E26" s="347" t="s">
        <v>623</v>
      </c>
      <c r="F26" s="347" t="s">
        <v>624</v>
      </c>
      <c r="G26" s="135" t="s">
        <v>42</v>
      </c>
      <c r="H26" s="350" t="s">
        <v>36</v>
      </c>
      <c r="I26" s="119" t="s">
        <v>46</v>
      </c>
      <c r="J26" s="137" t="s">
        <v>269</v>
      </c>
      <c r="K26" s="137" t="s">
        <v>270</v>
      </c>
      <c r="L26" s="138">
        <v>1</v>
      </c>
      <c r="M26" s="138">
        <v>0</v>
      </c>
      <c r="N26" s="138">
        <v>0</v>
      </c>
      <c r="O26" s="138">
        <v>1</v>
      </c>
      <c r="P26" s="137" t="s">
        <v>271</v>
      </c>
      <c r="Q26" s="136">
        <v>8</v>
      </c>
      <c r="R26" s="137" t="s">
        <v>625</v>
      </c>
      <c r="S26" s="137" t="s">
        <v>273</v>
      </c>
      <c r="T26" s="137" t="s">
        <v>272</v>
      </c>
      <c r="U26" s="139">
        <v>2</v>
      </c>
      <c r="V26" s="139">
        <v>4</v>
      </c>
      <c r="W26" s="139">
        <f>V26*U26</f>
        <v>8</v>
      </c>
      <c r="X26" s="140" t="str">
        <f>+IF(AND(U26*V26&gt;=24,U26*V26&lt;=40),"MA",IF(AND(U26*V26&gt;=10,U26*V26&lt;=20),"A",IF(AND(U26*V26&gt;=6,U26*V26&lt;=8),"M",IF(AND(U26*V26&gt;=0,U26*V26&lt;=4),"B",""))))</f>
        <v>M</v>
      </c>
      <c r="Y26" s="141"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6" s="139">
        <v>10</v>
      </c>
      <c r="AA26" s="139">
        <f>W26*Z26</f>
        <v>80</v>
      </c>
      <c r="AB26" s="142" t="str">
        <f>+IF(AND(U26*V26*Z26&gt;=600,U26*V26*Z26&lt;=4000),"I",IF(AND(U26*V26*Z26&gt;=150,U26*V26*Z26&lt;=500),"II",IF(AND(U26*V26*Z26&gt;=40,U26*V26*Z26&lt;=120),"III",IF(AND(U26*V26*Z26&gt;=0,U26*V26*Z26&lt;=20),"IV",""))))</f>
        <v>III</v>
      </c>
      <c r="AC26" s="141"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6" s="119" t="str">
        <f>+IF(AB26="I","No aceptable",IF(AB26="II","No aceptable o aceptable con control específico",IF(AB26="III","Aceptable",IF(AB26="IV","Aceptable",""))))</f>
        <v>Aceptable</v>
      </c>
      <c r="AE26" s="119" t="s">
        <v>626</v>
      </c>
      <c r="AF26" s="136" t="s">
        <v>34</v>
      </c>
      <c r="AG26" s="136" t="s">
        <v>34</v>
      </c>
      <c r="AH26" s="136" t="s">
        <v>34</v>
      </c>
      <c r="AI26" s="119" t="s">
        <v>274</v>
      </c>
      <c r="AJ26" s="136" t="s">
        <v>34</v>
      </c>
      <c r="AK26" s="143" t="s">
        <v>627</v>
      </c>
    </row>
    <row r="27" spans="1:37" s="1" customFormat="1" ht="93.75" customHeight="1" x14ac:dyDescent="0.35">
      <c r="B27" s="345"/>
      <c r="C27" s="253"/>
      <c r="D27" s="253"/>
      <c r="E27" s="348"/>
      <c r="F27" s="348"/>
      <c r="G27" s="24" t="s">
        <v>42</v>
      </c>
      <c r="H27" s="260"/>
      <c r="I27" s="90" t="s">
        <v>107</v>
      </c>
      <c r="J27" s="91" t="s">
        <v>275</v>
      </c>
      <c r="K27" s="101" t="s">
        <v>276</v>
      </c>
      <c r="L27" s="106">
        <v>1</v>
      </c>
      <c r="M27" s="106">
        <v>0</v>
      </c>
      <c r="N27" s="106">
        <v>0</v>
      </c>
      <c r="O27" s="106">
        <v>1</v>
      </c>
      <c r="P27" s="91" t="s">
        <v>271</v>
      </c>
      <c r="Q27" s="94">
        <v>8</v>
      </c>
      <c r="R27" s="91" t="s">
        <v>681</v>
      </c>
      <c r="S27" s="91" t="s">
        <v>685</v>
      </c>
      <c r="T27" s="91" t="s">
        <v>692</v>
      </c>
      <c r="U27" s="95">
        <v>2</v>
      </c>
      <c r="V27" s="95">
        <v>4</v>
      </c>
      <c r="W27" s="95">
        <f>V27*U27</f>
        <v>8</v>
      </c>
      <c r="X27" s="96" t="str">
        <f>+IF(AND(U27*V27&gt;=24,U27*V27&lt;=40),"MA",IF(AND(U27*V27&gt;=10,U27*V27&lt;=20),"A",IF(AND(U27*V27&gt;=6,U27*V27&lt;=8),"M",IF(AND(U27*V27&gt;=0,U27*V27&lt;=4),"B",""))))</f>
        <v>M</v>
      </c>
      <c r="Y27" s="97" t="str">
        <f>+IF(X27="MA","Situación deficiente con exposición continua, o muy deficiente con exposición frecuente. Normalmente la materialización del riesgo ocurre con frecuencia.",IF(X27="A","Situación deficiente con exposición frecuente u ocasional, o bien situación muy deficiente con exposición ocasional o esporádica. La materialización de Riesgo es posible que suceda varias veces en la vida laboral",IF(X27="M","Situación deficiente con exposición esporádica, o bien situación mejorable con exposición continuada o frecuente. Es posible que suceda el daño alguna vez.",IF(X27="B","Situación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7" s="95">
        <v>10</v>
      </c>
      <c r="AA27" s="95">
        <f>W27*Z27</f>
        <v>80</v>
      </c>
      <c r="AB27" s="98" t="str">
        <f>+IF(AND(U27*V27*Z27&gt;=600,U27*V27*Z27&lt;=4000),"I",IF(AND(U27*V27*Z27&gt;=150,U27*V27*Z27&lt;=500),"II",IF(AND(U27*V27*Z27&gt;=40,U27*V27*Z27&lt;=120),"III",IF(AND(U27*V27*Z27&gt;=0,U27*V27*Z27&lt;=20),"IV",""))))</f>
        <v>III</v>
      </c>
      <c r="AC27" s="97" t="str">
        <f>+IF(AB27="I","Situación crìtica. Suspender actividades hasta que el riesgo esté bajo control. Intervención urgente.",IF(AB27="II","Corregir y adoptar medidas de control de inmediato. Sin embargo suspenda actividades si el nivel de riesgo está por encima o igual de 360.",IF(AB27="III","Mejorar si es posible. Sería conveniente justificar la intervención y su rentabilidad.",IF(AB27="IV","Mantener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7" s="90" t="str">
        <f>+IF(AB27="I","No aceptable",IF(AB27="II","No aceptable o aceptable con control específico",IF(AB27="III","Aceptable",IF(AB27="IV","Aceptable",""))))</f>
        <v>Aceptable</v>
      </c>
      <c r="AE27" s="90" t="s">
        <v>626</v>
      </c>
      <c r="AF27" s="94" t="s">
        <v>34</v>
      </c>
      <c r="AG27" s="94" t="s">
        <v>34</v>
      </c>
      <c r="AH27" s="94" t="s">
        <v>629</v>
      </c>
      <c r="AI27" s="90" t="s">
        <v>274</v>
      </c>
      <c r="AJ27" s="94" t="s">
        <v>34</v>
      </c>
      <c r="AK27" s="144" t="s">
        <v>627</v>
      </c>
    </row>
    <row r="28" spans="1:37" s="1" customFormat="1" ht="93.75" customHeight="1" x14ac:dyDescent="0.35">
      <c r="B28" s="345"/>
      <c r="C28" s="253"/>
      <c r="D28" s="253"/>
      <c r="E28" s="348"/>
      <c r="F28" s="348"/>
      <c r="G28" s="24" t="s">
        <v>42</v>
      </c>
      <c r="H28" s="260" t="s">
        <v>231</v>
      </c>
      <c r="I28" s="101" t="s">
        <v>233</v>
      </c>
      <c r="J28" s="101" t="s">
        <v>630</v>
      </c>
      <c r="K28" s="101" t="s">
        <v>237</v>
      </c>
      <c r="L28" s="106">
        <v>1</v>
      </c>
      <c r="M28" s="106">
        <v>0</v>
      </c>
      <c r="N28" s="106">
        <v>0</v>
      </c>
      <c r="O28" s="106">
        <v>1</v>
      </c>
      <c r="P28" s="107" t="s">
        <v>240</v>
      </c>
      <c r="Q28" s="94">
        <v>8</v>
      </c>
      <c r="R28" s="101" t="s">
        <v>682</v>
      </c>
      <c r="S28" s="101" t="s">
        <v>686</v>
      </c>
      <c r="T28" s="101" t="s">
        <v>693</v>
      </c>
      <c r="U28" s="94">
        <v>6</v>
      </c>
      <c r="V28" s="94">
        <v>4</v>
      </c>
      <c r="W28" s="94">
        <f t="shared" ref="W28:W35" si="38">V28*U28</f>
        <v>24</v>
      </c>
      <c r="X28" s="94" t="str">
        <f t="shared" ref="X28:X35" si="39">+IF(AND(U28*V28&gt;=24,U28*V28&lt;=40),"MA",IF(AND(U28*V28&gt;=10,U28*V28&lt;=20),"A",IF(AND(U28*V28&gt;=6,U28*V28&lt;=8),"M",IF(AND(U28*V28&gt;=0,U28*V28&lt;=4),"B",""))))</f>
        <v>MA</v>
      </c>
      <c r="Y28" s="97" t="str">
        <f t="shared" ref="Y28:Y35" si="40">+IF(X28="MA","Situación deficiente con exposición continua, o muy deficiente con exposición frecuente. Normalmente la materialización del riesgo ocurre con frecuencia.",IF(X28="A","Situación deficiente con exposición frecuente u ocasional, o bien situación muy deficiente con exposición ocasional o esporádica. La materialización de Riesgo es posible que suceda varias veces en la vida laboral",IF(X28="M","Situación deficiente con exposición esporádica, o bien situación mejorable con exposición continuada o frecuente. Es posible que suceda el daño alguna vez.",IF(X28="B","Situación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8" s="95">
        <v>10</v>
      </c>
      <c r="AA28" s="95">
        <f t="shared" ref="AA28:AA35" si="41">W28*Z28</f>
        <v>240</v>
      </c>
      <c r="AB28" s="98" t="str">
        <f t="shared" ref="AB28:AB35" si="42">+IF(AND(U28*V28*Z28&gt;=600,U28*V28*Z28&lt;=4000),"I",IF(AND(U28*V28*Z28&gt;=150,U28*V28*Z28&lt;=500),"II",IF(AND(U28*V28*Z28&gt;=40,U28*V28*Z28&lt;=120),"III",IF(AND(U28*V28*Z28&gt;=0,U28*V28*Z28&lt;=20),"IV",""))))</f>
        <v>II</v>
      </c>
      <c r="AC28" s="97" t="str">
        <f t="shared" ref="AC28:AC35" si="43">+IF(AB28="I","Situación crìtica. Suspender actividades hasta que el riesgo esté bajo control. Intervención urgente.",IF(AB28="II","Corregir y adoptar medidas de control de inmediato. Sin embargo suspenda actividades si el nivel de riesgo está por encima o igual de 360.",IF(AB28="III","Mejorar si es posible. Sería conveniente justificar la intervención y su rentabilidad.",IF(AB28="IV","Mantener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8" s="90" t="str">
        <f t="shared" ref="AD28:AD35" si="44">+IF(AB28="I","No aceptable",IF(AB28="II","No aceptable o aceptable con control específico",IF(AB28="III","Aceptable",IF(AB28="IV","Aceptable",""))))</f>
        <v>No aceptable o aceptable con control específico</v>
      </c>
      <c r="AE28" s="342" t="s">
        <v>633</v>
      </c>
      <c r="AF28" s="90" t="s">
        <v>34</v>
      </c>
      <c r="AG28" s="90" t="s">
        <v>34</v>
      </c>
      <c r="AH28" s="101" t="s">
        <v>634</v>
      </c>
      <c r="AI28" s="101" t="s">
        <v>249</v>
      </c>
      <c r="AJ28" s="94" t="s">
        <v>34</v>
      </c>
      <c r="AK28" s="144" t="s">
        <v>627</v>
      </c>
    </row>
    <row r="29" spans="1:37" s="1" customFormat="1" ht="93.75" customHeight="1" x14ac:dyDescent="0.35">
      <c r="B29" s="345"/>
      <c r="C29" s="253"/>
      <c r="D29" s="253"/>
      <c r="E29" s="348"/>
      <c r="F29" s="348"/>
      <c r="G29" s="24" t="s">
        <v>42</v>
      </c>
      <c r="H29" s="260"/>
      <c r="I29" s="101" t="s">
        <v>236</v>
      </c>
      <c r="J29" s="101" t="s">
        <v>635</v>
      </c>
      <c r="K29" s="101" t="s">
        <v>238</v>
      </c>
      <c r="L29" s="106">
        <v>1</v>
      </c>
      <c r="M29" s="106">
        <v>0</v>
      </c>
      <c r="N29" s="106">
        <v>0</v>
      </c>
      <c r="O29" s="106">
        <v>1</v>
      </c>
      <c r="P29" s="107" t="s">
        <v>241</v>
      </c>
      <c r="Q29" s="94">
        <v>8</v>
      </c>
      <c r="R29" s="107" t="s">
        <v>683</v>
      </c>
      <c r="S29" s="107" t="s">
        <v>687</v>
      </c>
      <c r="T29" s="107" t="s">
        <v>694</v>
      </c>
      <c r="U29" s="94">
        <v>6</v>
      </c>
      <c r="V29" s="94">
        <v>4</v>
      </c>
      <c r="W29" s="94">
        <f t="shared" si="38"/>
        <v>24</v>
      </c>
      <c r="X29" s="94" t="str">
        <f t="shared" si="39"/>
        <v>MA</v>
      </c>
      <c r="Y29" s="97" t="str">
        <f t="shared" si="40"/>
        <v>Situación deficiente con exposición continua, o muy deficiente con exposición frecuente. Normalmente la materialización del riesgo ocurre con frecuencia.</v>
      </c>
      <c r="Z29" s="95">
        <v>10</v>
      </c>
      <c r="AA29" s="95">
        <f t="shared" si="41"/>
        <v>240</v>
      </c>
      <c r="AB29" s="98" t="str">
        <f t="shared" si="42"/>
        <v>II</v>
      </c>
      <c r="AC29" s="97" t="str">
        <f t="shared" si="43"/>
        <v>Corregir y adoptar medidas de control de inmediato. Sin embargo suspenda actividades si el nivel de riesgo está por encima o igual de 360.</v>
      </c>
      <c r="AD29" s="90" t="str">
        <f t="shared" si="44"/>
        <v>No aceptable o aceptable con control específico</v>
      </c>
      <c r="AE29" s="342"/>
      <c r="AF29" s="90" t="s">
        <v>34</v>
      </c>
      <c r="AG29" s="90" t="s">
        <v>34</v>
      </c>
      <c r="AH29" s="101" t="s">
        <v>634</v>
      </c>
      <c r="AI29" s="101" t="s">
        <v>249</v>
      </c>
      <c r="AJ29" s="94" t="s">
        <v>34</v>
      </c>
      <c r="AK29" s="144" t="s">
        <v>627</v>
      </c>
    </row>
    <row r="30" spans="1:37" s="1" customFormat="1" ht="93.75" customHeight="1" x14ac:dyDescent="0.35">
      <c r="B30" s="345"/>
      <c r="C30" s="253"/>
      <c r="D30" s="253"/>
      <c r="E30" s="348"/>
      <c r="F30" s="348"/>
      <c r="G30" s="24" t="s">
        <v>42</v>
      </c>
      <c r="H30" s="260"/>
      <c r="I30" s="101" t="s">
        <v>636</v>
      </c>
      <c r="J30" s="101" t="s">
        <v>637</v>
      </c>
      <c r="K30" s="81" t="s">
        <v>638</v>
      </c>
      <c r="L30" s="106">
        <v>1</v>
      </c>
      <c r="M30" s="106">
        <v>0</v>
      </c>
      <c r="N30" s="106">
        <v>0</v>
      </c>
      <c r="O30" s="106">
        <v>1</v>
      </c>
      <c r="P30" s="81" t="s">
        <v>493</v>
      </c>
      <c r="Q30" s="94">
        <v>8</v>
      </c>
      <c r="R30" s="107" t="s">
        <v>683</v>
      </c>
      <c r="S30" s="107" t="s">
        <v>687</v>
      </c>
      <c r="T30" s="107" t="s">
        <v>247</v>
      </c>
      <c r="U30" s="94">
        <v>2</v>
      </c>
      <c r="V30" s="94">
        <v>3</v>
      </c>
      <c r="W30" s="94">
        <f t="shared" si="38"/>
        <v>6</v>
      </c>
      <c r="X30" s="94" t="str">
        <f t="shared" si="39"/>
        <v>M</v>
      </c>
      <c r="Y30" s="97" t="str">
        <f t="shared" si="40"/>
        <v>Situación deficiente con exposición esporádica, o bien situación mejorable con exposición continuada o frecuente. Es posible que suceda el daño alguna vez.</v>
      </c>
      <c r="Z30" s="95">
        <v>10</v>
      </c>
      <c r="AA30" s="95">
        <f t="shared" si="41"/>
        <v>60</v>
      </c>
      <c r="AB30" s="98" t="str">
        <f t="shared" si="42"/>
        <v>III</v>
      </c>
      <c r="AC30" s="97" t="str">
        <f t="shared" si="43"/>
        <v>Mejorar si es posible. Sería conveniente justificar la intervención y su rentabilidad.</v>
      </c>
      <c r="AD30" s="90" t="str">
        <f t="shared" si="44"/>
        <v>Aceptable</v>
      </c>
      <c r="AE30" s="90" t="s">
        <v>640</v>
      </c>
      <c r="AF30" s="90" t="s">
        <v>34</v>
      </c>
      <c r="AG30" s="90" t="s">
        <v>34</v>
      </c>
      <c r="AH30" s="90" t="s">
        <v>34</v>
      </c>
      <c r="AI30" s="101" t="s">
        <v>641</v>
      </c>
      <c r="AJ30" s="94" t="s">
        <v>34</v>
      </c>
      <c r="AK30" s="144" t="s">
        <v>627</v>
      </c>
    </row>
    <row r="31" spans="1:37" s="22" customFormat="1" ht="93.75" customHeight="1" x14ac:dyDescent="0.25">
      <c r="B31" s="345"/>
      <c r="C31" s="253"/>
      <c r="D31" s="253"/>
      <c r="E31" s="348"/>
      <c r="F31" s="348"/>
      <c r="G31" s="24" t="s">
        <v>42</v>
      </c>
      <c r="H31" s="107" t="s">
        <v>44</v>
      </c>
      <c r="I31" s="90" t="s">
        <v>516</v>
      </c>
      <c r="J31" s="101" t="s">
        <v>642</v>
      </c>
      <c r="K31" s="101" t="s">
        <v>643</v>
      </c>
      <c r="L31" s="106">
        <v>1</v>
      </c>
      <c r="M31" s="106">
        <v>0</v>
      </c>
      <c r="N31" s="106">
        <v>0</v>
      </c>
      <c r="O31" s="106">
        <v>1</v>
      </c>
      <c r="P31" s="81" t="s">
        <v>644</v>
      </c>
      <c r="Q31" s="94">
        <v>8</v>
      </c>
      <c r="R31" s="107" t="s">
        <v>684</v>
      </c>
      <c r="S31" s="107" t="s">
        <v>688</v>
      </c>
      <c r="T31" s="107" t="s">
        <v>695</v>
      </c>
      <c r="U31" s="95">
        <v>2</v>
      </c>
      <c r="V31" s="95">
        <v>3</v>
      </c>
      <c r="W31" s="95">
        <f t="shared" si="38"/>
        <v>6</v>
      </c>
      <c r="X31" s="96" t="str">
        <f t="shared" si="39"/>
        <v>M</v>
      </c>
      <c r="Y31" s="97" t="str">
        <f t="shared" si="40"/>
        <v>Situación deficiente con exposición esporádica, o bien situación mejorable con exposición continuada o frecuente. Es posible que suceda el daño alguna vez.</v>
      </c>
      <c r="Z31" s="95">
        <v>10</v>
      </c>
      <c r="AA31" s="95">
        <f t="shared" si="41"/>
        <v>60</v>
      </c>
      <c r="AB31" s="98" t="str">
        <f t="shared" si="42"/>
        <v>III</v>
      </c>
      <c r="AC31" s="97" t="str">
        <f t="shared" si="43"/>
        <v>Mejorar si es posible. Sería conveniente justificar la intervención y su rentabilidad.</v>
      </c>
      <c r="AD31" s="90" t="str">
        <f t="shared" si="44"/>
        <v>Aceptable</v>
      </c>
      <c r="AE31" s="90" t="s">
        <v>647</v>
      </c>
      <c r="AF31" s="90" t="s">
        <v>34</v>
      </c>
      <c r="AG31" s="90" t="s">
        <v>34</v>
      </c>
      <c r="AH31" s="90" t="s">
        <v>34</v>
      </c>
      <c r="AI31" s="90" t="s">
        <v>648</v>
      </c>
      <c r="AJ31" s="90" t="s">
        <v>34</v>
      </c>
      <c r="AK31" s="144" t="s">
        <v>627</v>
      </c>
    </row>
    <row r="32" spans="1:37" s="22" customFormat="1" ht="93.75" customHeight="1" x14ac:dyDescent="0.25">
      <c r="B32" s="345"/>
      <c r="C32" s="253"/>
      <c r="D32" s="253"/>
      <c r="E32" s="348"/>
      <c r="F32" s="348"/>
      <c r="G32" s="24" t="s">
        <v>42</v>
      </c>
      <c r="H32" s="343" t="s">
        <v>45</v>
      </c>
      <c r="I32" s="101" t="s">
        <v>63</v>
      </c>
      <c r="J32" s="101" t="s">
        <v>331</v>
      </c>
      <c r="K32" s="101" t="s">
        <v>64</v>
      </c>
      <c r="L32" s="106">
        <v>1</v>
      </c>
      <c r="M32" s="106">
        <v>0</v>
      </c>
      <c r="N32" s="106">
        <v>0</v>
      </c>
      <c r="O32" s="106">
        <v>1</v>
      </c>
      <c r="P32" s="101" t="s">
        <v>325</v>
      </c>
      <c r="Q32" s="94">
        <v>8</v>
      </c>
      <c r="R32" s="107" t="s">
        <v>684</v>
      </c>
      <c r="S32" s="107" t="s">
        <v>689</v>
      </c>
      <c r="T32" s="107" t="s">
        <v>696</v>
      </c>
      <c r="U32" s="95">
        <v>2</v>
      </c>
      <c r="V32" s="95">
        <v>2</v>
      </c>
      <c r="W32" s="95">
        <f t="shared" si="38"/>
        <v>4</v>
      </c>
      <c r="X32" s="96" t="str">
        <f t="shared" si="39"/>
        <v>B</v>
      </c>
      <c r="Y32" s="97" t="str">
        <f t="shared" si="40"/>
        <v>Situación mejorable con exposición ocasional o esporádica, o situación sin anomalía destacable con cualquier nivel de exposición. No es esperable que se materialice el riesgo, aunque puede ser concebible.</v>
      </c>
      <c r="Z32" s="95">
        <v>10</v>
      </c>
      <c r="AA32" s="95">
        <f t="shared" si="41"/>
        <v>40</v>
      </c>
      <c r="AB32" s="98" t="str">
        <f t="shared" si="42"/>
        <v>III</v>
      </c>
      <c r="AC32" s="97" t="str">
        <f t="shared" si="43"/>
        <v>Mejorar si es posible. Sería conveniente justificar la intervención y su rentabilidad.</v>
      </c>
      <c r="AD32" s="90" t="str">
        <f t="shared" si="44"/>
        <v>Aceptable</v>
      </c>
      <c r="AE32" s="97" t="s">
        <v>65</v>
      </c>
      <c r="AF32" s="94" t="s">
        <v>34</v>
      </c>
      <c r="AG32" s="94" t="s">
        <v>34</v>
      </c>
      <c r="AH32" s="101" t="s">
        <v>327</v>
      </c>
      <c r="AI32" s="101" t="s">
        <v>328</v>
      </c>
      <c r="AJ32" s="94" t="s">
        <v>34</v>
      </c>
      <c r="AK32" s="144" t="s">
        <v>627</v>
      </c>
    </row>
    <row r="33" spans="2:37" s="22" customFormat="1" ht="93.75" customHeight="1" x14ac:dyDescent="0.25">
      <c r="B33" s="345"/>
      <c r="C33" s="253"/>
      <c r="D33" s="253"/>
      <c r="E33" s="348"/>
      <c r="F33" s="348"/>
      <c r="G33" s="24" t="s">
        <v>42</v>
      </c>
      <c r="H33" s="343"/>
      <c r="I33" s="87" t="s">
        <v>649</v>
      </c>
      <c r="J33" s="101" t="s">
        <v>650</v>
      </c>
      <c r="K33" s="101" t="s">
        <v>651</v>
      </c>
      <c r="L33" s="106">
        <v>1</v>
      </c>
      <c r="M33" s="106">
        <v>0</v>
      </c>
      <c r="N33" s="106">
        <v>0</v>
      </c>
      <c r="O33" s="106">
        <v>1</v>
      </c>
      <c r="P33" s="101" t="s">
        <v>336</v>
      </c>
      <c r="Q33" s="94">
        <v>8</v>
      </c>
      <c r="R33" s="90" t="s">
        <v>684</v>
      </c>
      <c r="S33" s="101" t="s">
        <v>690</v>
      </c>
      <c r="T33" s="90" t="s">
        <v>697</v>
      </c>
      <c r="U33" s="95">
        <v>2</v>
      </c>
      <c r="V33" s="95">
        <v>3</v>
      </c>
      <c r="W33" s="95">
        <f t="shared" si="38"/>
        <v>6</v>
      </c>
      <c r="X33" s="96" t="str">
        <f t="shared" si="39"/>
        <v>M</v>
      </c>
      <c r="Y33" s="97" t="str">
        <f t="shared" si="40"/>
        <v>Situación deficiente con exposición esporádica, o bien situación mejorable con exposición continuada o frecuente. Es posible que suceda el daño alguna vez.</v>
      </c>
      <c r="Z33" s="95">
        <v>10</v>
      </c>
      <c r="AA33" s="95">
        <f t="shared" si="41"/>
        <v>60</v>
      </c>
      <c r="AB33" s="98" t="str">
        <f t="shared" si="42"/>
        <v>III</v>
      </c>
      <c r="AC33" s="97" t="str">
        <f t="shared" si="43"/>
        <v>Mejorar si es posible. Sería conveniente justificar la intervención y su rentabilidad.</v>
      </c>
      <c r="AD33" s="90" t="str">
        <f t="shared" si="44"/>
        <v>Aceptable</v>
      </c>
      <c r="AE33" s="78" t="s">
        <v>65</v>
      </c>
      <c r="AF33" s="81" t="s">
        <v>34</v>
      </c>
      <c r="AG33" s="81" t="s">
        <v>34</v>
      </c>
      <c r="AH33" s="81" t="s">
        <v>34</v>
      </c>
      <c r="AI33" s="87" t="s">
        <v>652</v>
      </c>
      <c r="AJ33" s="81" t="s">
        <v>34</v>
      </c>
      <c r="AK33" s="144" t="s">
        <v>627</v>
      </c>
    </row>
    <row r="34" spans="2:37" s="22" customFormat="1" ht="93.75" customHeight="1" x14ac:dyDescent="0.25">
      <c r="B34" s="345"/>
      <c r="C34" s="253"/>
      <c r="D34" s="253"/>
      <c r="E34" s="348"/>
      <c r="F34" s="348"/>
      <c r="G34" s="24" t="s">
        <v>42</v>
      </c>
      <c r="H34" s="343"/>
      <c r="I34" s="87" t="s">
        <v>342</v>
      </c>
      <c r="J34" s="87" t="s">
        <v>653</v>
      </c>
      <c r="K34" s="87" t="s">
        <v>546</v>
      </c>
      <c r="L34" s="106">
        <v>1</v>
      </c>
      <c r="M34" s="106">
        <v>0</v>
      </c>
      <c r="N34" s="106">
        <v>0</v>
      </c>
      <c r="O34" s="106">
        <v>1</v>
      </c>
      <c r="P34" s="87" t="s">
        <v>395</v>
      </c>
      <c r="Q34" s="94">
        <v>8</v>
      </c>
      <c r="R34" s="90" t="s">
        <v>684</v>
      </c>
      <c r="S34" s="90" t="s">
        <v>691</v>
      </c>
      <c r="T34" s="90" t="s">
        <v>698</v>
      </c>
      <c r="U34" s="81">
        <v>2</v>
      </c>
      <c r="V34" s="81">
        <v>4</v>
      </c>
      <c r="W34" s="81">
        <f t="shared" si="38"/>
        <v>8</v>
      </c>
      <c r="X34" s="81" t="str">
        <f t="shared" si="39"/>
        <v>M</v>
      </c>
      <c r="Y34" s="78" t="str">
        <f t="shared" si="40"/>
        <v>Situación deficiente con exposición esporádica, o bien situación mejorable con exposición continuada o frecuente. Es posible que suceda el daño alguna vez.</v>
      </c>
      <c r="Z34" s="82">
        <v>25</v>
      </c>
      <c r="AA34" s="82">
        <f t="shared" si="41"/>
        <v>200</v>
      </c>
      <c r="AB34" s="85" t="str">
        <f t="shared" si="42"/>
        <v>II</v>
      </c>
      <c r="AC34" s="78" t="str">
        <f t="shared" si="43"/>
        <v>Corregir y adoptar medidas de control de inmediato. Sin embargo suspenda actividades si el nivel de riesgo está por encima o igual de 360.</v>
      </c>
      <c r="AD34" s="78" t="str">
        <f t="shared" si="44"/>
        <v>No aceptable o aceptable con control específico</v>
      </c>
      <c r="AE34" s="78" t="s">
        <v>656</v>
      </c>
      <c r="AF34" s="78" t="s">
        <v>34</v>
      </c>
      <c r="AG34" s="78" t="s">
        <v>168</v>
      </c>
      <c r="AH34" s="87" t="s">
        <v>543</v>
      </c>
      <c r="AI34" s="87" t="s">
        <v>652</v>
      </c>
      <c r="AJ34" s="81" t="s">
        <v>34</v>
      </c>
      <c r="AK34" s="144" t="s">
        <v>627</v>
      </c>
    </row>
    <row r="35" spans="2:37" ht="93.75" customHeight="1" thickBot="1" x14ac:dyDescent="0.3">
      <c r="B35" s="346"/>
      <c r="C35" s="291"/>
      <c r="D35" s="291"/>
      <c r="E35" s="349"/>
      <c r="F35" s="349"/>
      <c r="G35" s="145" t="s">
        <v>42</v>
      </c>
      <c r="H35" s="146" t="s">
        <v>70</v>
      </c>
      <c r="I35" s="146" t="s">
        <v>313</v>
      </c>
      <c r="J35" s="146" t="s">
        <v>657</v>
      </c>
      <c r="K35" s="146" t="s">
        <v>315</v>
      </c>
      <c r="L35" s="113">
        <v>1</v>
      </c>
      <c r="M35" s="113">
        <v>0</v>
      </c>
      <c r="N35" s="113">
        <v>0</v>
      </c>
      <c r="O35" s="113">
        <v>1</v>
      </c>
      <c r="P35" s="146" t="s">
        <v>316</v>
      </c>
      <c r="Q35" s="114">
        <v>8</v>
      </c>
      <c r="R35" s="152" t="s">
        <v>684</v>
      </c>
      <c r="S35" s="147" t="s">
        <v>655</v>
      </c>
      <c r="T35" s="228" t="s">
        <v>699</v>
      </c>
      <c r="U35" s="148">
        <v>2</v>
      </c>
      <c r="V35" s="148">
        <v>2</v>
      </c>
      <c r="W35" s="148">
        <f t="shared" si="38"/>
        <v>4</v>
      </c>
      <c r="X35" s="149" t="str">
        <f t="shared" si="39"/>
        <v>B</v>
      </c>
      <c r="Y35" s="150" t="str">
        <f t="shared" si="40"/>
        <v>Situación mejorable con exposición ocasional o esporádica, o situación sin anomalía destacable con cualquier nivel de exposición. No es esperable que se materialice el riesgo, aunque puede ser concebible.</v>
      </c>
      <c r="Z35" s="148">
        <v>25</v>
      </c>
      <c r="AA35" s="148">
        <f t="shared" si="41"/>
        <v>100</v>
      </c>
      <c r="AB35" s="151" t="str">
        <f t="shared" si="42"/>
        <v>III</v>
      </c>
      <c r="AC35" s="150" t="str">
        <f t="shared" si="43"/>
        <v>Mejorar si es posible. Sería conveniente justificar la intervención y su rentabilidad.</v>
      </c>
      <c r="AD35" s="152" t="str">
        <f t="shared" si="44"/>
        <v>Aceptable</v>
      </c>
      <c r="AE35" s="152" t="s">
        <v>656</v>
      </c>
      <c r="AF35" s="114" t="s">
        <v>34</v>
      </c>
      <c r="AG35" s="114" t="s">
        <v>34</v>
      </c>
      <c r="AH35" s="114" t="s">
        <v>34</v>
      </c>
      <c r="AI35" s="147" t="s">
        <v>652</v>
      </c>
      <c r="AJ35" s="114" t="s">
        <v>34</v>
      </c>
      <c r="AK35" s="153" t="s">
        <v>627</v>
      </c>
    </row>
  </sheetData>
  <mergeCells count="56">
    <mergeCell ref="AE16:AE18"/>
    <mergeCell ref="AE12:AE15"/>
    <mergeCell ref="B4:T4"/>
    <mergeCell ref="U4:AK4"/>
    <mergeCell ref="B5:T6"/>
    <mergeCell ref="U5:AC6"/>
    <mergeCell ref="AD5:AD6"/>
    <mergeCell ref="AE5:AK5"/>
    <mergeCell ref="AE6:AK6"/>
    <mergeCell ref="B7:B8"/>
    <mergeCell ref="C7:C8"/>
    <mergeCell ref="D7:D8"/>
    <mergeCell ref="E7:E8"/>
    <mergeCell ref="F7:F8"/>
    <mergeCell ref="G7:G8"/>
    <mergeCell ref="H7:J7"/>
    <mergeCell ref="K7:K8"/>
    <mergeCell ref="L7:O7"/>
    <mergeCell ref="P7:P8"/>
    <mergeCell ref="H9:H11"/>
    <mergeCell ref="H16:H18"/>
    <mergeCell ref="H20:H24"/>
    <mergeCell ref="H12:H15"/>
    <mergeCell ref="B9:B25"/>
    <mergeCell ref="C9:C25"/>
    <mergeCell ref="D9:D25"/>
    <mergeCell ref="E9:E25"/>
    <mergeCell ref="F9:F25"/>
    <mergeCell ref="AK7:AK8"/>
    <mergeCell ref="AC7:AC8"/>
    <mergeCell ref="AD7:AD8"/>
    <mergeCell ref="AE7:AE8"/>
    <mergeCell ref="AF7:AF8"/>
    <mergeCell ref="AG7:AG8"/>
    <mergeCell ref="Q7:Q8"/>
    <mergeCell ref="AB7:AB8"/>
    <mergeCell ref="AH7:AH8"/>
    <mergeCell ref="AI7:AI8"/>
    <mergeCell ref="AJ7:AJ8"/>
    <mergeCell ref="X7:X8"/>
    <mergeCell ref="Y7:Y8"/>
    <mergeCell ref="Z7:Z8"/>
    <mergeCell ref="AA7:AA8"/>
    <mergeCell ref="R7:T7"/>
    <mergeCell ref="U7:U8"/>
    <mergeCell ref="V7:V8"/>
    <mergeCell ref="W7:W8"/>
    <mergeCell ref="AE28:AE29"/>
    <mergeCell ref="H32:H34"/>
    <mergeCell ref="D26:D35"/>
    <mergeCell ref="B26:B35"/>
    <mergeCell ref="C26:C35"/>
    <mergeCell ref="E26:E35"/>
    <mergeCell ref="F26:F35"/>
    <mergeCell ref="H26:H27"/>
    <mergeCell ref="H28:H30"/>
  </mergeCells>
  <conditionalFormatting sqref="AB683:AF683 AE515:AF515 AE503:AF503 AE235:AF235 AB51:AF51 AB36:AF36 AB45:AF48 AB37:AE44 AB49:AE50 AB63:AF64 AB52:AE62 AB66:AF66 AB65:AE65 AB76:AF77 AB67:AE75 AB79:AF79 AB78:AE78 AB91:AF92 AB80:AE90 AB94:AF94 AB93:AE93 AB95:AE104 AF90 AF104:AF105 AE107:AF107 AE105:AE106 AE108:AE117 AF117 AE118:AF119 AE121:AF121 AE120 AE122:AE131 AF131 AE132:AF133 AE135:AF135 AE134 AE136:AE145 AF145 AE146:AF147 AE149:AF149 AE148 AE150:AE159 AF159 AB105:AD159 AB160:AF232 AE247:AF248 AE250:AF250 AE249 AE251:AE260 AF260 AB261:AF261 AE262:AF500 AE501:AE502 AE504:AE514 AB262:AD515 AB516:AF601 AB678:AF678 AB613:AF614 AB604:AF604 AB602:AE603 AB605:AE612 AB616:AF675 AB615:AE615 AB676:AE677 AB679:AE682 AB687:AF688 AB684:AE686 AB690:AF750 AB689:AE689 AB233:AE234 AE236:AE246 AB235:AD260 AB22:AD22 AB24:AD25 AB15:AD18">
    <cfRule type="cellIs" dxfId="1874" priority="330" stopIfTrue="1" operator="equal">
      <formula>"I"</formula>
    </cfRule>
    <cfRule type="cellIs" dxfId="1873" priority="331" stopIfTrue="1" operator="equal">
      <formula>"II"</formula>
    </cfRule>
    <cfRule type="cellIs" dxfId="1872" priority="332" stopIfTrue="1" operator="between">
      <formula>"III"</formula>
      <formula>"IV"</formula>
    </cfRule>
  </conditionalFormatting>
  <conditionalFormatting sqref="AD683:AF683 AE515:AF515 AE503:AF503 AD235:AF235 AD233:AE234 AD236:AE247 AD51:AF51 AD36:AF36 AD45:AF48 AD37:AE44 AD49:AE50 AD63:AF64 AD52:AE62 AD66:AF66 AD65:AE65 AD76:AF77 AD67:AE75 AD79:AF79 AD78:AE78 AD91:AF92 AD80:AE90 AD94:AF94 AD93:AE93 AD95:AE104 AF90 AF104:AF105 AE107:AF107 AE105:AE106 AE108:AE117 AF117 AE118:AF119 AE121:AF121 AE120 AE122:AE131 AF131 AE132:AF133 AE135:AF135 AE134 AE136:AE145 AF145 AE146:AF147 AE149:AF149 AE148 AE150:AE159 AF159 AD105:AD159 AD160:AF232 AF247:AF248 AE250:AF250 AE248:AE249 AE251:AE260 AF260 AD248:AD260 AD261:AF261 AE262:AF500 AE501:AE502 AE504:AE514 AD262:AD515 AD516:AF601 AD678:AF678 AD613:AF614 AD604:AF604 AD602:AE603 AD605:AE612 AD616:AF675 AD615:AE615 AD676:AE677 AD679:AE682 AD687:AF688 AD684:AE686 AD690:AF750 AD689:AE689 AD22 AD24:AD25 AD15:AD18">
    <cfRule type="cellIs" dxfId="1871" priority="328" stopIfTrue="1" operator="equal">
      <formula>"Aceptable"</formula>
    </cfRule>
    <cfRule type="cellIs" dxfId="1870" priority="329" stopIfTrue="1" operator="equal">
      <formula>"No aceptable"</formula>
    </cfRule>
  </conditionalFormatting>
  <conditionalFormatting sqref="AD22 AD24:AD25 AD15:AD18 AD36:AD750">
    <cfRule type="containsText" dxfId="1869" priority="325" stopIfTrue="1" operator="containsText" text="No aceptable o aceptable con control específico">
      <formula>NOT(ISERROR(SEARCH("No aceptable o aceptable con control específico",AD15)))</formula>
    </cfRule>
    <cfRule type="containsText" dxfId="1868" priority="326" stopIfTrue="1" operator="containsText" text="No aceptable">
      <formula>NOT(ISERROR(SEARCH("No aceptable",AD15)))</formula>
    </cfRule>
    <cfRule type="containsText" dxfId="1867" priority="327" stopIfTrue="1" operator="containsText" text="No Aceptable o aceptable con control específico">
      <formula>NOT(ISERROR(SEARCH("No Aceptable o aceptable con control específico",AD15)))</formula>
    </cfRule>
  </conditionalFormatting>
  <conditionalFormatting sqref="AD9">
    <cfRule type="containsText" dxfId="1866" priority="317" stopIfTrue="1" operator="containsText" text="No aceptable o aceptable con control específico">
      <formula>NOT(ISERROR(SEARCH("No aceptable o aceptable con control específico",AD9)))</formula>
    </cfRule>
    <cfRule type="containsText" dxfId="1865" priority="318" stopIfTrue="1" operator="containsText" text="No aceptable">
      <formula>NOT(ISERROR(SEARCH("No aceptable",AD9)))</formula>
    </cfRule>
    <cfRule type="containsText" dxfId="1864" priority="319" stopIfTrue="1" operator="containsText" text="No Aceptable o aceptable con control específico">
      <formula>NOT(ISERROR(SEARCH("No Aceptable o aceptable con control específico",AD9)))</formula>
    </cfRule>
  </conditionalFormatting>
  <conditionalFormatting sqref="AD9">
    <cfRule type="cellIs" dxfId="1863" priority="320" stopIfTrue="1" operator="equal">
      <formula>"Aceptable"</formula>
    </cfRule>
    <cfRule type="cellIs" dxfId="1862" priority="321" stopIfTrue="1" operator="equal">
      <formula>"No aceptable"</formula>
    </cfRule>
  </conditionalFormatting>
  <conditionalFormatting sqref="AD10">
    <cfRule type="cellIs" dxfId="1861" priority="312" stopIfTrue="1" operator="equal">
      <formula>"Aceptable"</formula>
    </cfRule>
    <cfRule type="cellIs" dxfId="1860" priority="313" stopIfTrue="1" operator="equal">
      <formula>"No aceptable"</formula>
    </cfRule>
  </conditionalFormatting>
  <conditionalFormatting sqref="AD10">
    <cfRule type="containsText" dxfId="1859" priority="309" stopIfTrue="1" operator="containsText" text="No aceptable o aceptable con control específico">
      <formula>NOT(ISERROR(SEARCH("No aceptable o aceptable con control específico",AD10)))</formula>
    </cfRule>
    <cfRule type="containsText" dxfId="1858" priority="310" stopIfTrue="1" operator="containsText" text="No aceptable">
      <formula>NOT(ISERROR(SEARCH("No aceptable",AD10)))</formula>
    </cfRule>
    <cfRule type="containsText" dxfId="1857" priority="311" stopIfTrue="1" operator="containsText" text="No Aceptable o aceptable con control específico">
      <formula>NOT(ISERROR(SEARCH("No Aceptable o aceptable con control específico",AD10)))</formula>
    </cfRule>
  </conditionalFormatting>
  <conditionalFormatting sqref="AD19">
    <cfRule type="cellIs" dxfId="1856" priority="304" stopIfTrue="1" operator="equal">
      <formula>"Aceptable"</formula>
    </cfRule>
    <cfRule type="cellIs" dxfId="1855" priority="305" stopIfTrue="1" operator="equal">
      <formula>"No aceptable"</formula>
    </cfRule>
  </conditionalFormatting>
  <conditionalFormatting sqref="AD19">
    <cfRule type="containsText" dxfId="1854" priority="301" stopIfTrue="1" operator="containsText" text="No aceptable o aceptable con control específico">
      <formula>NOT(ISERROR(SEARCH("No aceptable o aceptable con control específico",AD19)))</formula>
    </cfRule>
    <cfRule type="containsText" dxfId="1853" priority="302" stopIfTrue="1" operator="containsText" text="No aceptable">
      <formula>NOT(ISERROR(SEARCH("No aceptable",AD19)))</formula>
    </cfRule>
    <cfRule type="containsText" dxfId="1852" priority="303" stopIfTrue="1" operator="containsText" text="No Aceptable o aceptable con control específico">
      <formula>NOT(ISERROR(SEARCH("No Aceptable o aceptable con control específico",AD19)))</formula>
    </cfRule>
  </conditionalFormatting>
  <conditionalFormatting sqref="AD20">
    <cfRule type="cellIs" dxfId="1851" priority="296" stopIfTrue="1" operator="equal">
      <formula>"Aceptable"</formula>
    </cfRule>
    <cfRule type="cellIs" dxfId="1850" priority="297" stopIfTrue="1" operator="equal">
      <formula>"No aceptable"</formula>
    </cfRule>
  </conditionalFormatting>
  <conditionalFormatting sqref="AD20">
    <cfRule type="containsText" dxfId="1849" priority="293" stopIfTrue="1" operator="containsText" text="No aceptable o aceptable con control específico">
      <formula>NOT(ISERROR(SEARCH("No aceptable o aceptable con control específico",AD20)))</formula>
    </cfRule>
    <cfRule type="containsText" dxfId="1848" priority="294" stopIfTrue="1" operator="containsText" text="No aceptable">
      <formula>NOT(ISERROR(SEARCH("No aceptable",AD20)))</formula>
    </cfRule>
    <cfRule type="containsText" dxfId="1847" priority="295" stopIfTrue="1" operator="containsText" text="No Aceptable o aceptable con control específico">
      <formula>NOT(ISERROR(SEARCH("No Aceptable o aceptable con control específico",AD20)))</formula>
    </cfRule>
  </conditionalFormatting>
  <conditionalFormatting sqref="AD11">
    <cfRule type="cellIs" dxfId="1846" priority="288" stopIfTrue="1" operator="equal">
      <formula>"Aceptable"</formula>
    </cfRule>
    <cfRule type="cellIs" dxfId="1845" priority="289" stopIfTrue="1" operator="equal">
      <formula>"No aceptable"</formula>
    </cfRule>
  </conditionalFormatting>
  <conditionalFormatting sqref="AD11">
    <cfRule type="containsText" dxfId="1844" priority="285" stopIfTrue="1" operator="containsText" text="No aceptable o aceptable con control específico">
      <formula>NOT(ISERROR(SEARCH("No aceptable o aceptable con control específico",AD11)))</formula>
    </cfRule>
    <cfRule type="containsText" dxfId="1843" priority="286" stopIfTrue="1" operator="containsText" text="No aceptable">
      <formula>NOT(ISERROR(SEARCH("No aceptable",AD11)))</formula>
    </cfRule>
    <cfRule type="containsText" dxfId="1842" priority="287" stopIfTrue="1" operator="containsText" text="No Aceptable o aceptable con control específico">
      <formula>NOT(ISERROR(SEARCH("No Aceptable o aceptable con control específico",AD11)))</formula>
    </cfRule>
  </conditionalFormatting>
  <conditionalFormatting sqref="AD21">
    <cfRule type="containsText" dxfId="1841" priority="264" stopIfTrue="1" operator="containsText" text="No aceptable o aceptable con control específico">
      <formula>NOT(ISERROR(SEARCH("No aceptable o aceptable con control específico",AD21)))</formula>
    </cfRule>
    <cfRule type="containsText" dxfId="1840" priority="265" stopIfTrue="1" operator="containsText" text="No aceptable">
      <formula>NOT(ISERROR(SEARCH("No aceptable",AD21)))</formula>
    </cfRule>
    <cfRule type="containsText" dxfId="1839" priority="266" stopIfTrue="1" operator="containsText" text="No Aceptable o aceptable con control específico">
      <formula>NOT(ISERROR(SEARCH("No Aceptable o aceptable con control específico",AD21)))</formula>
    </cfRule>
  </conditionalFormatting>
  <conditionalFormatting sqref="AD21">
    <cfRule type="cellIs" dxfId="1838" priority="267" stopIfTrue="1" operator="equal">
      <formula>"Aceptable"</formula>
    </cfRule>
    <cfRule type="cellIs" dxfId="1837" priority="268" stopIfTrue="1" operator="equal">
      <formula>"No aceptable"</formula>
    </cfRule>
  </conditionalFormatting>
  <conditionalFormatting sqref="AB9">
    <cfRule type="cellIs" dxfId="1836" priority="243" stopIfTrue="1" operator="equal">
      <formula>"I"</formula>
    </cfRule>
    <cfRule type="cellIs" dxfId="1835" priority="244" stopIfTrue="1" operator="equal">
      <formula>"II"</formula>
    </cfRule>
    <cfRule type="cellIs" dxfId="1834" priority="245" stopIfTrue="1" operator="between">
      <formula>"III"</formula>
      <formula>"IV"</formula>
    </cfRule>
  </conditionalFormatting>
  <conditionalFormatting sqref="AB10:AB11">
    <cfRule type="cellIs" dxfId="1833" priority="240" stopIfTrue="1" operator="equal">
      <formula>"I"</formula>
    </cfRule>
    <cfRule type="cellIs" dxfId="1832" priority="241" stopIfTrue="1" operator="equal">
      <formula>"II"</formula>
    </cfRule>
    <cfRule type="cellIs" dxfId="1831" priority="242" stopIfTrue="1" operator="between">
      <formula>"III"</formula>
      <formula>"IV"</formula>
    </cfRule>
  </conditionalFormatting>
  <conditionalFormatting sqref="AB19:AB21">
    <cfRule type="cellIs" dxfId="1830" priority="234" stopIfTrue="1" operator="equal">
      <formula>"I"</formula>
    </cfRule>
    <cfRule type="cellIs" dxfId="1829" priority="235" stopIfTrue="1" operator="equal">
      <formula>"II"</formula>
    </cfRule>
    <cfRule type="cellIs" dxfId="1828" priority="236" stopIfTrue="1" operator="between">
      <formula>"III"</formula>
      <formula>"IV"</formula>
    </cfRule>
  </conditionalFormatting>
  <conditionalFormatting sqref="AE9:AE11">
    <cfRule type="cellIs" dxfId="1827" priority="212" stopIfTrue="1" operator="equal">
      <formula>"I"</formula>
    </cfRule>
    <cfRule type="cellIs" dxfId="1826" priority="213" stopIfTrue="1" operator="equal">
      <formula>"II"</formula>
    </cfRule>
    <cfRule type="cellIs" dxfId="1825" priority="214" stopIfTrue="1" operator="between">
      <formula>"III"</formula>
      <formula>"IV"</formula>
    </cfRule>
  </conditionalFormatting>
  <conditionalFormatting sqref="AE9:AE11">
    <cfRule type="cellIs" dxfId="1824" priority="210" stopIfTrue="1" operator="equal">
      <formula>"Aceptable"</formula>
    </cfRule>
    <cfRule type="cellIs" dxfId="1823" priority="211" stopIfTrue="1" operator="equal">
      <formula>"No aceptable"</formula>
    </cfRule>
  </conditionalFormatting>
  <conditionalFormatting sqref="AE21">
    <cfRule type="cellIs" dxfId="1822" priority="208" stopIfTrue="1" operator="equal">
      <formula>"Aceptable"</formula>
    </cfRule>
    <cfRule type="cellIs" dxfId="1821" priority="209" stopIfTrue="1" operator="equal">
      <formula>"No aceptable"</formula>
    </cfRule>
  </conditionalFormatting>
  <conditionalFormatting sqref="AE22">
    <cfRule type="cellIs" dxfId="1820" priority="205" stopIfTrue="1" operator="equal">
      <formula>"I"</formula>
    </cfRule>
    <cfRule type="cellIs" dxfId="1819" priority="206" stopIfTrue="1" operator="equal">
      <formula>"II"</formula>
    </cfRule>
    <cfRule type="cellIs" dxfId="1818" priority="207" stopIfTrue="1" operator="between">
      <formula>"III"</formula>
      <formula>"IV"</formula>
    </cfRule>
  </conditionalFormatting>
  <conditionalFormatting sqref="AE22">
    <cfRule type="cellIs" dxfId="1817" priority="203" stopIfTrue="1" operator="equal">
      <formula>"Aceptable"</formula>
    </cfRule>
    <cfRule type="cellIs" dxfId="1816" priority="204" stopIfTrue="1" operator="equal">
      <formula>"No aceptable"</formula>
    </cfRule>
  </conditionalFormatting>
  <conditionalFormatting sqref="AE20">
    <cfRule type="cellIs" dxfId="1815" priority="200" stopIfTrue="1" operator="equal">
      <formula>"I"</formula>
    </cfRule>
    <cfRule type="cellIs" dxfId="1814" priority="201" stopIfTrue="1" operator="equal">
      <formula>"II"</formula>
    </cfRule>
    <cfRule type="cellIs" dxfId="1813" priority="202" stopIfTrue="1" operator="between">
      <formula>"III"</formula>
      <formula>"IV"</formula>
    </cfRule>
  </conditionalFormatting>
  <conditionalFormatting sqref="AE20">
    <cfRule type="cellIs" dxfId="1812" priority="198" stopIfTrue="1" operator="equal">
      <formula>"Aceptable"</formula>
    </cfRule>
    <cfRule type="cellIs" dxfId="1811" priority="199" stopIfTrue="1" operator="equal">
      <formula>"No aceptable"</formula>
    </cfRule>
  </conditionalFormatting>
  <conditionalFormatting sqref="AE16">
    <cfRule type="cellIs" dxfId="1810" priority="180" stopIfTrue="1" operator="equal">
      <formula>"I"</formula>
    </cfRule>
    <cfRule type="cellIs" dxfId="1809" priority="181" stopIfTrue="1" operator="equal">
      <formula>"II"</formula>
    </cfRule>
    <cfRule type="cellIs" dxfId="1808" priority="182" stopIfTrue="1" operator="between">
      <formula>"III"</formula>
      <formula>"IV"</formula>
    </cfRule>
  </conditionalFormatting>
  <conditionalFormatting sqref="AE16">
    <cfRule type="cellIs" dxfId="1807" priority="178" stopIfTrue="1" operator="equal">
      <formula>"Aceptable"</formula>
    </cfRule>
    <cfRule type="cellIs" dxfId="1806" priority="179" stopIfTrue="1" operator="equal">
      <formula>"No aceptable"</formula>
    </cfRule>
  </conditionalFormatting>
  <conditionalFormatting sqref="AB13:AC13">
    <cfRule type="cellIs" dxfId="1805" priority="157" stopIfTrue="1" operator="equal">
      <formula>"I"</formula>
    </cfRule>
    <cfRule type="cellIs" dxfId="1804" priority="158" stopIfTrue="1" operator="equal">
      <formula>"II"</formula>
    </cfRule>
    <cfRule type="cellIs" dxfId="1803" priority="159" stopIfTrue="1" operator="between">
      <formula>"III"</formula>
      <formula>"IV"</formula>
    </cfRule>
  </conditionalFormatting>
  <conditionalFormatting sqref="AD13">
    <cfRule type="cellIs" dxfId="1802" priority="154" stopIfTrue="1" operator="equal">
      <formula>"I"</formula>
    </cfRule>
    <cfRule type="cellIs" dxfId="1801" priority="155" stopIfTrue="1" operator="equal">
      <formula>"II"</formula>
    </cfRule>
    <cfRule type="cellIs" dxfId="1800" priority="156" stopIfTrue="1" operator="between">
      <formula>"III"</formula>
      <formula>"IV"</formula>
    </cfRule>
  </conditionalFormatting>
  <conditionalFormatting sqref="AD13">
    <cfRule type="cellIs" dxfId="1799" priority="152" stopIfTrue="1" operator="equal">
      <formula>"Aceptable"</formula>
    </cfRule>
    <cfRule type="cellIs" dxfId="1798" priority="153" stopIfTrue="1" operator="equal">
      <formula>"No aceptable"</formula>
    </cfRule>
  </conditionalFormatting>
  <conditionalFormatting sqref="AD13">
    <cfRule type="containsText" dxfId="1797" priority="149" stopIfTrue="1" operator="containsText" text="No aceptable o aceptable con control específico">
      <formula>NOT(ISERROR(SEARCH("No aceptable o aceptable con control específico",AD13)))</formula>
    </cfRule>
    <cfRule type="containsText" dxfId="1796" priority="150" stopIfTrue="1" operator="containsText" text="No aceptable">
      <formula>NOT(ISERROR(SEARCH("No aceptable",AD13)))</formula>
    </cfRule>
    <cfRule type="containsText" dxfId="1795" priority="151" stopIfTrue="1" operator="containsText" text="No Aceptable o aceptable con control específico">
      <formula>NOT(ISERROR(SEARCH("No Aceptable o aceptable con control específico",AD13)))</formula>
    </cfRule>
  </conditionalFormatting>
  <conditionalFormatting sqref="AD13">
    <cfRule type="containsText" dxfId="1794" priority="147" stopIfTrue="1" operator="containsText" text="No aceptable">
      <formula>NOT(ISERROR(SEARCH("No aceptable",AD13)))</formula>
    </cfRule>
    <cfRule type="containsText" dxfId="1793" priority="148" stopIfTrue="1" operator="containsText" text="No Aceptable o aceptable con control específico">
      <formula>NOT(ISERROR(SEARCH("No Aceptable o aceptable con control específico",AD13)))</formula>
    </cfRule>
  </conditionalFormatting>
  <conditionalFormatting sqref="AE25">
    <cfRule type="cellIs" dxfId="1792" priority="129" stopIfTrue="1" operator="equal">
      <formula>"I"</formula>
    </cfRule>
    <cfRule type="cellIs" dxfId="1791" priority="130" stopIfTrue="1" operator="equal">
      <formula>"II"</formula>
    </cfRule>
    <cfRule type="cellIs" dxfId="1790" priority="131" stopIfTrue="1" operator="between">
      <formula>"III"</formula>
      <formula>"IV"</formula>
    </cfRule>
  </conditionalFormatting>
  <conditionalFormatting sqref="AE25">
    <cfRule type="cellIs" dxfId="1789" priority="127" stopIfTrue="1" operator="equal">
      <formula>"Aceptable"</formula>
    </cfRule>
    <cfRule type="cellIs" dxfId="1788" priority="128" stopIfTrue="1" operator="equal">
      <formula>"No aceptable"</formula>
    </cfRule>
  </conditionalFormatting>
  <conditionalFormatting sqref="AB12:AE12">
    <cfRule type="cellIs" dxfId="1787" priority="124" stopIfTrue="1" operator="equal">
      <formula>"I"</formula>
    </cfRule>
    <cfRule type="cellIs" dxfId="1786" priority="125" stopIfTrue="1" operator="equal">
      <formula>"II"</formula>
    </cfRule>
    <cfRule type="cellIs" dxfId="1785" priority="126" stopIfTrue="1" operator="between">
      <formula>"III"</formula>
      <formula>"IV"</formula>
    </cfRule>
  </conditionalFormatting>
  <conditionalFormatting sqref="AD12:AE12">
    <cfRule type="cellIs" dxfId="1784" priority="122" stopIfTrue="1" operator="equal">
      <formula>"Aceptable"</formula>
    </cfRule>
    <cfRule type="cellIs" dxfId="1783" priority="123" stopIfTrue="1" operator="equal">
      <formula>"No aceptable"</formula>
    </cfRule>
  </conditionalFormatting>
  <conditionalFormatting sqref="AD12">
    <cfRule type="containsText" dxfId="1782" priority="119" stopIfTrue="1" operator="containsText" text="No aceptable o aceptable con control específico">
      <formula>NOT(ISERROR(SEARCH("No aceptable o aceptable con control específico",AD12)))</formula>
    </cfRule>
    <cfRule type="containsText" dxfId="1781" priority="120" stopIfTrue="1" operator="containsText" text="No aceptable">
      <formula>NOT(ISERROR(SEARCH("No aceptable",AD12)))</formula>
    </cfRule>
    <cfRule type="containsText" dxfId="1780" priority="121" stopIfTrue="1" operator="containsText" text="No Aceptable o aceptable con control específico">
      <formula>NOT(ISERROR(SEARCH("No Aceptable o aceptable con control específico",AD12)))</formula>
    </cfRule>
  </conditionalFormatting>
  <conditionalFormatting sqref="AD12">
    <cfRule type="containsText" dxfId="1779" priority="117" stopIfTrue="1" operator="containsText" text="No aceptable">
      <formula>NOT(ISERROR(SEARCH("No aceptable",AD12)))</formula>
    </cfRule>
    <cfRule type="containsText" dxfId="1778" priority="118" stopIfTrue="1" operator="containsText" text="No Aceptable o aceptable con control específico">
      <formula>NOT(ISERROR(SEARCH("No Aceptable o aceptable con control específico",AD12)))</formula>
    </cfRule>
  </conditionalFormatting>
  <conditionalFormatting sqref="AB14:AD14">
    <cfRule type="cellIs" dxfId="1777" priority="114" stopIfTrue="1" operator="equal">
      <formula>"I"</formula>
    </cfRule>
    <cfRule type="cellIs" dxfId="1776" priority="115" stopIfTrue="1" operator="equal">
      <formula>"II"</formula>
    </cfRule>
    <cfRule type="cellIs" dxfId="1775" priority="116" stopIfTrue="1" operator="between">
      <formula>"III"</formula>
      <formula>"IV"</formula>
    </cfRule>
  </conditionalFormatting>
  <conditionalFormatting sqref="AD14">
    <cfRule type="cellIs" dxfId="1774" priority="112" stopIfTrue="1" operator="equal">
      <formula>"Aceptable"</formula>
    </cfRule>
    <cfRule type="cellIs" dxfId="1773" priority="113" stopIfTrue="1" operator="equal">
      <formula>"No aceptable"</formula>
    </cfRule>
  </conditionalFormatting>
  <conditionalFormatting sqref="AD14">
    <cfRule type="containsText" dxfId="1772" priority="109" stopIfTrue="1" operator="containsText" text="No aceptable o aceptable con control específico">
      <formula>NOT(ISERROR(SEARCH("No aceptable o aceptable con control específico",AD14)))</formula>
    </cfRule>
    <cfRule type="containsText" dxfId="1771" priority="110" stopIfTrue="1" operator="containsText" text="No aceptable">
      <formula>NOT(ISERROR(SEARCH("No aceptable",AD14)))</formula>
    </cfRule>
    <cfRule type="containsText" dxfId="1770" priority="111" stopIfTrue="1" operator="containsText" text="No Aceptable o aceptable con control específico">
      <formula>NOT(ISERROR(SEARCH("No Aceptable o aceptable con control específico",AD14)))</formula>
    </cfRule>
  </conditionalFormatting>
  <conditionalFormatting sqref="AB23:AD23">
    <cfRule type="cellIs" dxfId="1769" priority="106" stopIfTrue="1" operator="equal">
      <formula>"I"</formula>
    </cfRule>
    <cfRule type="cellIs" dxfId="1768" priority="107" stopIfTrue="1" operator="equal">
      <formula>"II"</formula>
    </cfRule>
    <cfRule type="cellIs" dxfId="1767" priority="108" stopIfTrue="1" operator="between">
      <formula>"III"</formula>
      <formula>"IV"</formula>
    </cfRule>
  </conditionalFormatting>
  <conditionalFormatting sqref="AD23">
    <cfRule type="cellIs" dxfId="1766" priority="104" stopIfTrue="1" operator="equal">
      <formula>"Aceptable"</formula>
    </cfRule>
    <cfRule type="cellIs" dxfId="1765" priority="105" stopIfTrue="1" operator="equal">
      <formula>"No aceptable"</formula>
    </cfRule>
  </conditionalFormatting>
  <conditionalFormatting sqref="AD23">
    <cfRule type="containsText" dxfId="1764" priority="101" stopIfTrue="1" operator="containsText" text="No aceptable o aceptable con control específico">
      <formula>NOT(ISERROR(SEARCH("No aceptable o aceptable con control específico",AD23)))</formula>
    </cfRule>
    <cfRule type="containsText" dxfId="1763" priority="102" stopIfTrue="1" operator="containsText" text="No aceptable">
      <formula>NOT(ISERROR(SEARCH("No aceptable",AD23)))</formula>
    </cfRule>
    <cfRule type="containsText" dxfId="1762" priority="103" stopIfTrue="1" operator="containsText" text="No Aceptable o aceptable con control específico">
      <formula>NOT(ISERROR(SEARCH("No Aceptable o aceptable con control específico",AD23)))</formula>
    </cfRule>
  </conditionalFormatting>
  <conditionalFormatting sqref="AE23">
    <cfRule type="cellIs" dxfId="1761" priority="98" stopIfTrue="1" operator="equal">
      <formula>"I"</formula>
    </cfRule>
    <cfRule type="cellIs" dxfId="1760" priority="99" stopIfTrue="1" operator="equal">
      <formula>"II"</formula>
    </cfRule>
    <cfRule type="cellIs" dxfId="1759" priority="100" stopIfTrue="1" operator="between">
      <formula>"III"</formula>
      <formula>"IV"</formula>
    </cfRule>
  </conditionalFormatting>
  <conditionalFormatting sqref="AE23">
    <cfRule type="cellIs" dxfId="1758" priority="96" stopIfTrue="1" operator="equal">
      <formula>"Aceptable"</formula>
    </cfRule>
    <cfRule type="cellIs" dxfId="1757" priority="97" stopIfTrue="1" operator="equal">
      <formula>"No aceptable"</formula>
    </cfRule>
  </conditionalFormatting>
  <conditionalFormatting sqref="AE19">
    <cfRule type="cellIs" dxfId="1756" priority="93" stopIfTrue="1" operator="equal">
      <formula>"I"</formula>
    </cfRule>
    <cfRule type="cellIs" dxfId="1755" priority="94" stopIfTrue="1" operator="equal">
      <formula>"II"</formula>
    </cfRule>
    <cfRule type="cellIs" dxfId="1754" priority="95" stopIfTrue="1" operator="between">
      <formula>"III"</formula>
      <formula>"IV"</formula>
    </cfRule>
  </conditionalFormatting>
  <conditionalFormatting sqref="AE19">
    <cfRule type="cellIs" dxfId="1753" priority="91" stopIfTrue="1" operator="equal">
      <formula>"Aceptable"</formula>
    </cfRule>
    <cfRule type="cellIs" dxfId="1752" priority="92" stopIfTrue="1" operator="equal">
      <formula>"No aceptable"</formula>
    </cfRule>
  </conditionalFormatting>
  <conditionalFormatting sqref="AE24">
    <cfRule type="cellIs" dxfId="1751" priority="88" stopIfTrue="1" operator="equal">
      <formula>"I"</formula>
    </cfRule>
    <cfRule type="cellIs" dxfId="1750" priority="89" stopIfTrue="1" operator="equal">
      <formula>"II"</formula>
    </cfRule>
    <cfRule type="cellIs" dxfId="1749" priority="90" stopIfTrue="1" operator="between">
      <formula>"III"</formula>
      <formula>"IV"</formula>
    </cfRule>
  </conditionalFormatting>
  <conditionalFormatting sqref="AE24">
    <cfRule type="cellIs" dxfId="1748" priority="86" stopIfTrue="1" operator="equal">
      <formula>"Aceptable"</formula>
    </cfRule>
    <cfRule type="cellIs" dxfId="1747" priority="87" stopIfTrue="1" operator="equal">
      <formula>"No aceptable"</formula>
    </cfRule>
  </conditionalFormatting>
  <conditionalFormatting sqref="AE28">
    <cfRule type="cellIs" dxfId="1746" priority="83" stopIfTrue="1" operator="equal">
      <formula>"I"</formula>
    </cfRule>
    <cfRule type="cellIs" dxfId="1745" priority="84" stopIfTrue="1" operator="equal">
      <formula>"II"</formula>
    </cfRule>
    <cfRule type="cellIs" dxfId="1744" priority="85" stopIfTrue="1" operator="between">
      <formula>"III"</formula>
      <formula>"IV"</formula>
    </cfRule>
  </conditionalFormatting>
  <conditionalFormatting sqref="AE28">
    <cfRule type="cellIs" dxfId="1743" priority="81" stopIfTrue="1" operator="equal">
      <formula>"Aceptable"</formula>
    </cfRule>
    <cfRule type="cellIs" dxfId="1742" priority="82" stopIfTrue="1" operator="equal">
      <formula>"No aceptable"</formula>
    </cfRule>
  </conditionalFormatting>
  <conditionalFormatting sqref="AB28:AD29">
    <cfRule type="cellIs" dxfId="1741" priority="78" stopIfTrue="1" operator="equal">
      <formula>"I"</formula>
    </cfRule>
    <cfRule type="cellIs" dxfId="1740" priority="79" stopIfTrue="1" operator="equal">
      <formula>"II"</formula>
    </cfRule>
    <cfRule type="cellIs" dxfId="1739" priority="80" stopIfTrue="1" operator="between">
      <formula>"III"</formula>
      <formula>"IV"</formula>
    </cfRule>
  </conditionalFormatting>
  <conditionalFormatting sqref="AD28:AD29">
    <cfRule type="cellIs" dxfId="1738" priority="76" stopIfTrue="1" operator="equal">
      <formula>"Aceptable"</formula>
    </cfRule>
    <cfRule type="cellIs" dxfId="1737" priority="77" stopIfTrue="1" operator="equal">
      <formula>"No aceptable"</formula>
    </cfRule>
  </conditionalFormatting>
  <conditionalFormatting sqref="AD28:AD29">
    <cfRule type="containsText" dxfId="1736" priority="73" stopIfTrue="1" operator="containsText" text="No aceptable o aceptable con control específico">
      <formula>NOT(ISERROR(SEARCH("No aceptable o aceptable con control específico",AD28)))</formula>
    </cfRule>
    <cfRule type="containsText" dxfId="1735" priority="74" stopIfTrue="1" operator="containsText" text="No aceptable">
      <formula>NOT(ISERROR(SEARCH("No aceptable",AD28)))</formula>
    </cfRule>
    <cfRule type="containsText" dxfId="1734" priority="75" stopIfTrue="1" operator="containsText" text="No Aceptable o aceptable con control específico">
      <formula>NOT(ISERROR(SEARCH("No Aceptable o aceptable con control específico",AD28)))</formula>
    </cfRule>
  </conditionalFormatting>
  <conditionalFormatting sqref="AB26:AD27">
    <cfRule type="cellIs" dxfId="1733" priority="70" stopIfTrue="1" operator="equal">
      <formula>"I"</formula>
    </cfRule>
    <cfRule type="cellIs" dxfId="1732" priority="71" stopIfTrue="1" operator="equal">
      <formula>"II"</formula>
    </cfRule>
    <cfRule type="cellIs" dxfId="1731" priority="72" stopIfTrue="1" operator="between">
      <formula>"III"</formula>
      <formula>"IV"</formula>
    </cfRule>
  </conditionalFormatting>
  <conditionalFormatting sqref="AD26:AD27">
    <cfRule type="cellIs" dxfId="1730" priority="68" stopIfTrue="1" operator="equal">
      <formula>"Aceptable"</formula>
    </cfRule>
    <cfRule type="cellIs" dxfId="1729" priority="69" stopIfTrue="1" operator="equal">
      <formula>"No aceptable"</formula>
    </cfRule>
  </conditionalFormatting>
  <conditionalFormatting sqref="AD26:AD27">
    <cfRule type="containsText" dxfId="1728" priority="65" stopIfTrue="1" operator="containsText" text="No aceptable o aceptable con control específico">
      <formula>NOT(ISERROR(SEARCH("No aceptable o aceptable con control específico",AD26)))</formula>
    </cfRule>
    <cfRule type="containsText" dxfId="1727" priority="66" stopIfTrue="1" operator="containsText" text="No aceptable">
      <formula>NOT(ISERROR(SEARCH("No aceptable",AD26)))</formula>
    </cfRule>
    <cfRule type="containsText" dxfId="1726" priority="67" stopIfTrue="1" operator="containsText" text="No Aceptable o aceptable con control específico">
      <formula>NOT(ISERROR(SEARCH("No Aceptable o aceptable con control específico",AD26)))</formula>
    </cfRule>
  </conditionalFormatting>
  <conditionalFormatting sqref="AE26:AE27">
    <cfRule type="cellIs" dxfId="1725" priority="62" stopIfTrue="1" operator="equal">
      <formula>"I"</formula>
    </cfRule>
    <cfRule type="cellIs" dxfId="1724" priority="63" stopIfTrue="1" operator="equal">
      <formula>"II"</formula>
    </cfRule>
    <cfRule type="cellIs" dxfId="1723" priority="64" stopIfTrue="1" operator="between">
      <formula>"III"</formula>
      <formula>"IV"</formula>
    </cfRule>
  </conditionalFormatting>
  <conditionalFormatting sqref="AE26:AE27">
    <cfRule type="cellIs" dxfId="1722" priority="60" stopIfTrue="1" operator="equal">
      <formula>"Aceptable"</formula>
    </cfRule>
    <cfRule type="cellIs" dxfId="1721" priority="61" stopIfTrue="1" operator="equal">
      <formula>"No aceptable"</formula>
    </cfRule>
  </conditionalFormatting>
  <conditionalFormatting sqref="AB31:AD31">
    <cfRule type="cellIs" dxfId="1720" priority="57" stopIfTrue="1" operator="equal">
      <formula>"I"</formula>
    </cfRule>
    <cfRule type="cellIs" dxfId="1719" priority="58" stopIfTrue="1" operator="equal">
      <formula>"II"</formula>
    </cfRule>
    <cfRule type="cellIs" dxfId="1718" priority="59" stopIfTrue="1" operator="between">
      <formula>"III"</formula>
      <formula>"IV"</formula>
    </cfRule>
  </conditionalFormatting>
  <conditionalFormatting sqref="AD31">
    <cfRule type="cellIs" dxfId="1717" priority="55" stopIfTrue="1" operator="equal">
      <formula>"Aceptable"</formula>
    </cfRule>
    <cfRule type="cellIs" dxfId="1716" priority="56" stopIfTrue="1" operator="equal">
      <formula>"No aceptable"</formula>
    </cfRule>
  </conditionalFormatting>
  <conditionalFormatting sqref="AD31">
    <cfRule type="containsText" dxfId="1715" priority="52" stopIfTrue="1" operator="containsText" text="No aceptable o aceptable con control específico">
      <formula>NOT(ISERROR(SEARCH("No aceptable o aceptable con control específico",AD31)))</formula>
    </cfRule>
    <cfRule type="containsText" dxfId="1714" priority="53" stopIfTrue="1" operator="containsText" text="No aceptable">
      <formula>NOT(ISERROR(SEARCH("No aceptable",AD31)))</formula>
    </cfRule>
    <cfRule type="containsText" dxfId="1713" priority="54" stopIfTrue="1" operator="containsText" text="No Aceptable o aceptable con control específico">
      <formula>NOT(ISERROR(SEARCH("No Aceptable o aceptable con control específico",AD31)))</formula>
    </cfRule>
  </conditionalFormatting>
  <conditionalFormatting sqref="AD31">
    <cfRule type="containsText" dxfId="1712" priority="50" stopIfTrue="1" operator="containsText" text="No aceptable">
      <formula>NOT(ISERROR(SEARCH("No aceptable",AD31)))</formula>
    </cfRule>
    <cfRule type="containsText" dxfId="1711" priority="51" stopIfTrue="1" operator="containsText" text="No Aceptable o aceptable con control específico">
      <formula>NOT(ISERROR(SEARCH("No Aceptable o aceptable con control específico",AD31)))</formula>
    </cfRule>
  </conditionalFormatting>
  <conditionalFormatting sqref="AB32:AD33">
    <cfRule type="cellIs" dxfId="1710" priority="47" stopIfTrue="1" operator="equal">
      <formula>"I"</formula>
    </cfRule>
    <cfRule type="cellIs" dxfId="1709" priority="48" stopIfTrue="1" operator="equal">
      <formula>"II"</formula>
    </cfRule>
    <cfRule type="cellIs" dxfId="1708" priority="49" stopIfTrue="1" operator="between">
      <formula>"III"</formula>
      <formula>"IV"</formula>
    </cfRule>
  </conditionalFormatting>
  <conditionalFormatting sqref="AD32:AD33">
    <cfRule type="cellIs" dxfId="1707" priority="45" stopIfTrue="1" operator="equal">
      <formula>"Aceptable"</formula>
    </cfRule>
    <cfRule type="cellIs" dxfId="1706" priority="46" stopIfTrue="1" operator="equal">
      <formula>"No aceptable"</formula>
    </cfRule>
  </conditionalFormatting>
  <conditionalFormatting sqref="AD32:AD33">
    <cfRule type="containsText" dxfId="1705" priority="42" stopIfTrue="1" operator="containsText" text="No aceptable o aceptable con control específico">
      <formula>NOT(ISERROR(SEARCH("No aceptable o aceptable con control específico",AD32)))</formula>
    </cfRule>
    <cfRule type="containsText" dxfId="1704" priority="43" stopIfTrue="1" operator="containsText" text="No aceptable">
      <formula>NOT(ISERROR(SEARCH("No aceptable",AD32)))</formula>
    </cfRule>
    <cfRule type="containsText" dxfId="1703" priority="44" stopIfTrue="1" operator="containsText" text="No Aceptable o aceptable con control específico">
      <formula>NOT(ISERROR(SEARCH("No Aceptable o aceptable con control específico",AD32)))</formula>
    </cfRule>
  </conditionalFormatting>
  <conditionalFormatting sqref="AE32">
    <cfRule type="cellIs" dxfId="1702" priority="39" stopIfTrue="1" operator="equal">
      <formula>"I"</formula>
    </cfRule>
    <cfRule type="cellIs" dxfId="1701" priority="40" stopIfTrue="1" operator="equal">
      <formula>"II"</formula>
    </cfRule>
    <cfRule type="cellIs" dxfId="1700" priority="41" stopIfTrue="1" operator="between">
      <formula>"III"</formula>
      <formula>"IV"</formula>
    </cfRule>
  </conditionalFormatting>
  <conditionalFormatting sqref="AE32">
    <cfRule type="cellIs" dxfId="1699" priority="37" stopIfTrue="1" operator="equal">
      <formula>"Aceptable"</formula>
    </cfRule>
    <cfRule type="cellIs" dxfId="1698" priority="38" stopIfTrue="1" operator="equal">
      <formula>"No aceptable"</formula>
    </cfRule>
  </conditionalFormatting>
  <conditionalFormatting sqref="AB35:AD35">
    <cfRule type="cellIs" dxfId="1697" priority="34" stopIfTrue="1" operator="equal">
      <formula>"I"</formula>
    </cfRule>
    <cfRule type="cellIs" dxfId="1696" priority="35" stopIfTrue="1" operator="equal">
      <formula>"II"</formula>
    </cfRule>
    <cfRule type="cellIs" dxfId="1695" priority="36" stopIfTrue="1" operator="between">
      <formula>"III"</formula>
      <formula>"IV"</formula>
    </cfRule>
  </conditionalFormatting>
  <conditionalFormatting sqref="AD35">
    <cfRule type="cellIs" dxfId="1694" priority="32" stopIfTrue="1" operator="equal">
      <formula>"Aceptable"</formula>
    </cfRule>
    <cfRule type="cellIs" dxfId="1693" priority="33" stopIfTrue="1" operator="equal">
      <formula>"No aceptable"</formula>
    </cfRule>
  </conditionalFormatting>
  <conditionalFormatting sqref="AD35">
    <cfRule type="containsText" dxfId="1692" priority="29" stopIfTrue="1" operator="containsText" text="No aceptable o aceptable con control específico">
      <formula>NOT(ISERROR(SEARCH("No aceptable o aceptable con control específico",AD35)))</formula>
    </cfRule>
    <cfRule type="containsText" dxfId="1691" priority="30" stopIfTrue="1" operator="containsText" text="No aceptable">
      <formula>NOT(ISERROR(SEARCH("No aceptable",AD35)))</formula>
    </cfRule>
    <cfRule type="containsText" dxfId="1690" priority="31" stopIfTrue="1" operator="containsText" text="No Aceptable o aceptable con control específico">
      <formula>NOT(ISERROR(SEARCH("No Aceptable o aceptable con control específico",AD35)))</formula>
    </cfRule>
  </conditionalFormatting>
  <conditionalFormatting sqref="AE35">
    <cfRule type="cellIs" dxfId="1689" priority="26" stopIfTrue="1" operator="equal">
      <formula>"I"</formula>
    </cfRule>
    <cfRule type="cellIs" dxfId="1688" priority="27" stopIfTrue="1" operator="equal">
      <formula>"II"</formula>
    </cfRule>
    <cfRule type="cellIs" dxfId="1687" priority="28" stopIfTrue="1" operator="between">
      <formula>"III"</formula>
      <formula>"IV"</formula>
    </cfRule>
  </conditionalFormatting>
  <conditionalFormatting sqref="AE35">
    <cfRule type="cellIs" dxfId="1686" priority="24" stopIfTrue="1" operator="equal">
      <formula>"Aceptable"</formula>
    </cfRule>
    <cfRule type="cellIs" dxfId="1685" priority="25" stopIfTrue="1" operator="equal">
      <formula>"No aceptable"</formula>
    </cfRule>
  </conditionalFormatting>
  <conditionalFormatting sqref="AB34:AB35">
    <cfRule type="cellIs" dxfId="1684" priority="21" stopIfTrue="1" operator="equal">
      <formula>"I"</formula>
    </cfRule>
    <cfRule type="cellIs" dxfId="1683" priority="22" stopIfTrue="1" operator="equal">
      <formula>"II"</formula>
    </cfRule>
    <cfRule type="cellIs" dxfId="1682" priority="23" stopIfTrue="1" operator="between">
      <formula>"III"</formula>
      <formula>"IV"</formula>
    </cfRule>
  </conditionalFormatting>
  <conditionalFormatting sqref="AD34:AD35">
    <cfRule type="cellIs" dxfId="1681" priority="19" stopIfTrue="1" operator="equal">
      <formula>"Aceptable"</formula>
    </cfRule>
    <cfRule type="cellIs" dxfId="1680" priority="20" stopIfTrue="1" operator="equal">
      <formula>"No aceptable"</formula>
    </cfRule>
  </conditionalFormatting>
  <conditionalFormatting sqref="AD34:AD35">
    <cfRule type="containsText" dxfId="1679" priority="16" stopIfTrue="1" operator="containsText" text="No aceptable o aceptable con control específico">
      <formula>NOT(ISERROR(SEARCH("No aceptable o aceptable con control específico",AD34)))</formula>
    </cfRule>
    <cfRule type="containsText" dxfId="1678" priority="17" stopIfTrue="1" operator="containsText" text="No aceptable">
      <formula>NOT(ISERROR(SEARCH("No aceptable",AD34)))</formula>
    </cfRule>
    <cfRule type="containsText" dxfId="1677" priority="18" stopIfTrue="1" operator="containsText" text="No Aceptable o aceptable con control específico">
      <formula>NOT(ISERROR(SEARCH("No Aceptable o aceptable con control específico",AD34)))</formula>
    </cfRule>
  </conditionalFormatting>
  <conditionalFormatting sqref="AE34:AE35">
    <cfRule type="cellIs" dxfId="1676" priority="14" stopIfTrue="1" operator="equal">
      <formula>"Aceptable"</formula>
    </cfRule>
    <cfRule type="cellIs" dxfId="1675" priority="15" stopIfTrue="1" operator="equal">
      <formula>"No aceptable"</formula>
    </cfRule>
  </conditionalFormatting>
  <conditionalFormatting sqref="AB30:AD30">
    <cfRule type="cellIs" dxfId="1674" priority="11" stopIfTrue="1" operator="equal">
      <formula>"I"</formula>
    </cfRule>
    <cfRule type="cellIs" dxfId="1673" priority="12" stopIfTrue="1" operator="equal">
      <formula>"II"</formula>
    </cfRule>
    <cfRule type="cellIs" dxfId="1672" priority="13" stopIfTrue="1" operator="between">
      <formula>"III"</formula>
      <formula>"IV"</formula>
    </cfRule>
  </conditionalFormatting>
  <conditionalFormatting sqref="AD30">
    <cfRule type="cellIs" dxfId="1671" priority="9" stopIfTrue="1" operator="equal">
      <formula>"Aceptable"</formula>
    </cfRule>
    <cfRule type="cellIs" dxfId="1670" priority="10" stopIfTrue="1" operator="equal">
      <formula>"No aceptable"</formula>
    </cfRule>
  </conditionalFormatting>
  <conditionalFormatting sqref="AD30">
    <cfRule type="containsText" dxfId="1669" priority="6" stopIfTrue="1" operator="containsText" text="No aceptable o aceptable con control específico">
      <formula>NOT(ISERROR(SEARCH("No aceptable o aceptable con control específico",AD30)))</formula>
    </cfRule>
    <cfRule type="containsText" dxfId="1668" priority="7" stopIfTrue="1" operator="containsText" text="No aceptable">
      <formula>NOT(ISERROR(SEARCH("No aceptable",AD30)))</formula>
    </cfRule>
    <cfRule type="containsText" dxfId="1667" priority="8" stopIfTrue="1" operator="containsText" text="No Aceptable o aceptable con control específico">
      <formula>NOT(ISERROR(SEARCH("No Aceptable o aceptable con control específico",AD30)))</formula>
    </cfRule>
  </conditionalFormatting>
  <conditionalFormatting sqref="AE33">
    <cfRule type="cellIs" dxfId="1666" priority="3" stopIfTrue="1" operator="equal">
      <formula>"I"</formula>
    </cfRule>
    <cfRule type="cellIs" dxfId="1665" priority="4" stopIfTrue="1" operator="equal">
      <formula>"II"</formula>
    </cfRule>
    <cfRule type="cellIs" dxfId="1664" priority="5" stopIfTrue="1" operator="between">
      <formula>"III"</formula>
      <formula>"IV"</formula>
    </cfRule>
  </conditionalFormatting>
  <conditionalFormatting sqref="AE33">
    <cfRule type="cellIs" dxfId="1663" priority="1" stopIfTrue="1" operator="equal">
      <formula>"Aceptable"</formula>
    </cfRule>
    <cfRule type="cellIs" dxfId="1662" priority="2" stopIfTrue="1" operator="equal">
      <formula>"No aceptable"</formula>
    </cfRule>
  </conditionalFormatting>
  <dataValidations count="4">
    <dataValidation allowBlank="1" sqref="AA9:AA35"/>
    <dataValidation type="list" allowBlank="1" showInputMessage="1" showErrorMessage="1" prompt="10 = Muy Alto_x000a_6 = Alto_x000a_2 = Medio_x000a_0 = Bajo" sqref="U9:U35">
      <formula1>"10, 6, 2, 0, "</formula1>
    </dataValidation>
    <dataValidation type="list" allowBlank="1" showInputMessage="1" prompt="4 = Continua_x000a_3 = Frecuente_x000a_2 = Ocasional_x000a_1 = Esporádica" sqref="V9:V35">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35">
      <formula1>"100,60,25,10"</formula1>
    </dataValidation>
  </dataValidations>
  <pageMargins left="0.7" right="0.7" top="0.75" bottom="0.75" header="0.3" footer="0.3"/>
  <pageSetup scale="39"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BL803"/>
  <sheetViews>
    <sheetView view="pageBreakPreview" topLeftCell="A20" zoomScale="60" zoomScaleNormal="70" workbookViewId="0">
      <selection activeCell="AK7" sqref="B4:AK8"/>
    </sheetView>
  </sheetViews>
  <sheetFormatPr baseColWidth="10" defaultColWidth="6.81640625" defaultRowHeight="64.5" customHeight="1" x14ac:dyDescent="0.25"/>
  <cols>
    <col min="36" max="36" width="9.81640625" customWidth="1"/>
    <col min="37" max="37" width="15.90625" customWidth="1"/>
  </cols>
  <sheetData>
    <row r="1" spans="2:64" ht="38.2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8.25"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26.2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2:64" s="1" customFormat="1" ht="41.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62.2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98.25" customHeight="1" x14ac:dyDescent="0.35">
      <c r="B9" s="269" t="s">
        <v>121</v>
      </c>
      <c r="C9" s="269" t="s">
        <v>210</v>
      </c>
      <c r="D9" s="269" t="s">
        <v>94</v>
      </c>
      <c r="E9" s="358" t="s">
        <v>127</v>
      </c>
      <c r="F9" s="276" t="s">
        <v>128</v>
      </c>
      <c r="G9" s="26" t="s">
        <v>42</v>
      </c>
      <c r="H9" s="243" t="s">
        <v>36</v>
      </c>
      <c r="I9" s="90" t="s">
        <v>46</v>
      </c>
      <c r="J9" s="91" t="s">
        <v>269</v>
      </c>
      <c r="K9" s="91" t="s">
        <v>270</v>
      </c>
      <c r="L9" s="106">
        <v>6</v>
      </c>
      <c r="M9" s="106">
        <v>0</v>
      </c>
      <c r="N9" s="106">
        <v>0</v>
      </c>
      <c r="O9" s="106">
        <f t="shared" ref="O9" si="0">SUM(L9:N9)</f>
        <v>6</v>
      </c>
      <c r="P9" s="91" t="s">
        <v>271</v>
      </c>
      <c r="Q9" s="94">
        <v>8</v>
      </c>
      <c r="R9" s="91" t="s">
        <v>499</v>
      </c>
      <c r="S9" s="91" t="s">
        <v>273</v>
      </c>
      <c r="T9" s="91" t="s">
        <v>272</v>
      </c>
      <c r="U9" s="95">
        <v>2</v>
      </c>
      <c r="V9" s="95">
        <v>4</v>
      </c>
      <c r="W9" s="95">
        <f t="shared" ref="W9:W22" si="1">V9*U9</f>
        <v>8</v>
      </c>
      <c r="X9" s="96" t="str">
        <f t="shared" ref="X9:X22" si="2">+IF(AND(U9*V9&gt;=24,U9*V9&lt;=40),"MA",IF(AND(U9*V9&gt;=10,U9*V9&lt;=20),"A",IF(AND(U9*V9&gt;=6,U9*V9&lt;=8),"M",IF(AND(U9*V9&gt;=0,U9*V9&lt;=4),"B",""))))</f>
        <v>M</v>
      </c>
      <c r="Y9" s="90" t="str">
        <f t="shared" ref="Y9:Y22"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 t="shared" ref="AA9:AA22" si="4">W9*Z9</f>
        <v>80</v>
      </c>
      <c r="AB9" s="98" t="str">
        <f t="shared" ref="AB9:AB22" si="5">+IF(AND(U9*V9*Z9&gt;=600,U9*V9*Z9&lt;=4000),"I",IF(AND(U9*V9*Z9&gt;=150,U9*V9*Z9&lt;=500),"II",IF(AND(U9*V9*Z9&gt;=40,U9*V9*Z9&lt;=120),"III",IF(AND(U9*V9*Z9&gt;=0,U9*V9*Z9&lt;=20),"IV",""))))</f>
        <v>III</v>
      </c>
      <c r="AC9" s="90" t="str">
        <f t="shared" ref="AC9:AC22"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 t="shared" ref="AD9:AD22" si="7">+IF(AB9="I","No aceptable",IF(AB9="II","No aceptable o aceptable con control específico",IF(AB9="III","Aceptable",IF(AB9="IV","Aceptable",""))))</f>
        <v>Aceptable</v>
      </c>
      <c r="AE9" s="90" t="s">
        <v>55</v>
      </c>
      <c r="AF9" s="94" t="s">
        <v>34</v>
      </c>
      <c r="AG9" s="94" t="s">
        <v>34</v>
      </c>
      <c r="AH9" s="94" t="s">
        <v>278</v>
      </c>
      <c r="AI9" s="90" t="s">
        <v>274</v>
      </c>
      <c r="AJ9" s="94" t="s">
        <v>34</v>
      </c>
      <c r="AK9" s="100" t="s">
        <v>575</v>
      </c>
    </row>
    <row r="10" spans="2:64" s="1" customFormat="1" ht="98.25" customHeight="1" x14ac:dyDescent="0.35">
      <c r="B10" s="269"/>
      <c r="C10" s="269"/>
      <c r="D10" s="269"/>
      <c r="E10" s="358"/>
      <c r="F10" s="276"/>
      <c r="G10" s="26" t="s">
        <v>42</v>
      </c>
      <c r="H10" s="245"/>
      <c r="I10" s="90" t="s">
        <v>107</v>
      </c>
      <c r="J10" s="91" t="s">
        <v>275</v>
      </c>
      <c r="K10" s="101" t="s">
        <v>276</v>
      </c>
      <c r="L10" s="106">
        <v>6</v>
      </c>
      <c r="M10" s="106">
        <v>0</v>
      </c>
      <c r="N10" s="106">
        <v>0</v>
      </c>
      <c r="O10" s="106">
        <f t="shared" ref="O10:O22" si="8">SUM(L10:N10)</f>
        <v>6</v>
      </c>
      <c r="P10" s="91" t="s">
        <v>271</v>
      </c>
      <c r="Q10" s="94">
        <v>8</v>
      </c>
      <c r="R10" s="101" t="s">
        <v>500</v>
      </c>
      <c r="S10" s="101" t="s">
        <v>273</v>
      </c>
      <c r="T10" s="101" t="s">
        <v>272</v>
      </c>
      <c r="U10" s="95">
        <v>2</v>
      </c>
      <c r="V10" s="95">
        <v>4</v>
      </c>
      <c r="W10" s="95">
        <f t="shared" ref="W10" si="9">V10*U10</f>
        <v>8</v>
      </c>
      <c r="X10" s="96" t="str">
        <f t="shared" ref="X10:X11" si="10">+IF(AND(U10*V10&gt;=24,U10*V10&lt;=40),"MA",IF(AND(U10*V10&gt;=10,U10*V10&lt;=20),"A",IF(AND(U10*V10&gt;=6,U10*V10&lt;=8),"M",IF(AND(U10*V10&gt;=0,U10*V10&lt;=4),"B",""))))</f>
        <v>M</v>
      </c>
      <c r="Y10" s="90" t="str">
        <f t="shared" ref="Y10" si="11">+IF(X10="MA","Situación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 si="12">W10*Z10</f>
        <v>80</v>
      </c>
      <c r="AB10" s="98" t="str">
        <f t="shared" ref="AB10" si="13">+IF(AND(U10*V10*Z10&gt;=600,U10*V10*Z10&lt;=4000),"I",IF(AND(U10*V10*Z10&gt;=150,U10*V10*Z10&lt;=500),"II",IF(AND(U10*V10*Z10&gt;=40,U10*V10*Z10&lt;=120),"III",IF(AND(U10*V10*Z10&gt;=0,U10*V10*Z10&lt;=20),"IV",""))))</f>
        <v>III</v>
      </c>
      <c r="AC10" s="90" t="str">
        <f t="shared" ref="AC10" si="14">+IF(AB10="I","Situación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 si="15">+IF(AB10="I","No aceptable",IF(AB10="II","No aceptable o aceptable con control específico",IF(AB10="III","Aceptable",IF(AB10="IV","Aceptable",""))))</f>
        <v>Aceptable</v>
      </c>
      <c r="AE10" s="90" t="s">
        <v>108</v>
      </c>
      <c r="AF10" s="94" t="s">
        <v>34</v>
      </c>
      <c r="AG10" s="94" t="s">
        <v>34</v>
      </c>
      <c r="AH10" s="94" t="s">
        <v>279</v>
      </c>
      <c r="AI10" s="90" t="s">
        <v>274</v>
      </c>
      <c r="AJ10" s="94" t="s">
        <v>34</v>
      </c>
      <c r="AK10" s="94" t="s">
        <v>35</v>
      </c>
    </row>
    <row r="11" spans="2:64" s="1" customFormat="1" ht="98.25" customHeight="1" x14ac:dyDescent="0.35">
      <c r="B11" s="269"/>
      <c r="C11" s="269"/>
      <c r="D11" s="269"/>
      <c r="E11" s="358"/>
      <c r="F11" s="276"/>
      <c r="G11" s="66" t="s">
        <v>42</v>
      </c>
      <c r="H11" s="262" t="s">
        <v>44</v>
      </c>
      <c r="I11" s="90" t="s">
        <v>59</v>
      </c>
      <c r="J11" s="118" t="s">
        <v>261</v>
      </c>
      <c r="K11" s="90" t="s">
        <v>250</v>
      </c>
      <c r="L11" s="106">
        <v>6</v>
      </c>
      <c r="M11" s="106">
        <v>0</v>
      </c>
      <c r="N11" s="106">
        <v>0</v>
      </c>
      <c r="O11" s="106">
        <f t="shared" si="8"/>
        <v>6</v>
      </c>
      <c r="P11" s="90" t="s">
        <v>259</v>
      </c>
      <c r="Q11" s="90">
        <v>8</v>
      </c>
      <c r="R11" s="90" t="s">
        <v>251</v>
      </c>
      <c r="S11" s="90" t="s">
        <v>252</v>
      </c>
      <c r="T11" s="90" t="s">
        <v>354</v>
      </c>
      <c r="U11" s="95">
        <v>2</v>
      </c>
      <c r="V11" s="95">
        <v>4</v>
      </c>
      <c r="W11" s="95">
        <f t="shared" si="1"/>
        <v>8</v>
      </c>
      <c r="X11" s="96" t="str">
        <f t="shared" si="10"/>
        <v>M</v>
      </c>
      <c r="Y11" s="90"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95">
        <v>10</v>
      </c>
      <c r="AA11" s="95">
        <f t="shared" si="4"/>
        <v>80</v>
      </c>
      <c r="AB11" s="98" t="str">
        <f t="shared" si="5"/>
        <v>III</v>
      </c>
      <c r="AC11" s="90" t="str">
        <f t="shared" si="6"/>
        <v>Mejorar si es posible. Sería conveniente justificar la intervención y su rentabilidad.</v>
      </c>
      <c r="AD11" s="90" t="str">
        <f t="shared" si="7"/>
        <v>Aceptable</v>
      </c>
      <c r="AE11" s="262" t="s">
        <v>565</v>
      </c>
      <c r="AF11" s="90" t="s">
        <v>34</v>
      </c>
      <c r="AG11" s="90" t="s">
        <v>34</v>
      </c>
      <c r="AH11" s="90" t="s">
        <v>34</v>
      </c>
      <c r="AI11" s="90" t="s">
        <v>260</v>
      </c>
      <c r="AJ11" s="90" t="s">
        <v>34</v>
      </c>
      <c r="AK11" s="90" t="s">
        <v>35</v>
      </c>
    </row>
    <row r="12" spans="2:64" s="1" customFormat="1" ht="98.25" customHeight="1" x14ac:dyDescent="0.35">
      <c r="B12" s="269"/>
      <c r="C12" s="269"/>
      <c r="D12" s="269"/>
      <c r="E12" s="358"/>
      <c r="F12" s="276"/>
      <c r="G12" s="66" t="s">
        <v>42</v>
      </c>
      <c r="H12" s="263"/>
      <c r="I12" s="90" t="s">
        <v>550</v>
      </c>
      <c r="J12" s="90" t="s">
        <v>519</v>
      </c>
      <c r="K12" s="90" t="s">
        <v>520</v>
      </c>
      <c r="L12" s="106">
        <v>6</v>
      </c>
      <c r="M12" s="106">
        <v>0</v>
      </c>
      <c r="N12" s="106">
        <v>0</v>
      </c>
      <c r="O12" s="106">
        <f t="shared" si="8"/>
        <v>6</v>
      </c>
      <c r="P12" s="90" t="s">
        <v>521</v>
      </c>
      <c r="Q12" s="94">
        <v>8</v>
      </c>
      <c r="R12" s="90" t="s">
        <v>549</v>
      </c>
      <c r="S12" s="90" t="s">
        <v>551</v>
      </c>
      <c r="T12" s="90" t="s">
        <v>525</v>
      </c>
      <c r="U12" s="95">
        <v>2</v>
      </c>
      <c r="V12" s="95">
        <v>3</v>
      </c>
      <c r="W12" s="95">
        <f t="shared" si="1"/>
        <v>6</v>
      </c>
      <c r="X12" s="96" t="str">
        <f>+IF(AND(U11*V11&gt;=24,U11*V11&lt;=40),"MA",IF(AND(U11*V11&gt;=10,U11*V11&lt;=20),"A",IF(AND(U11*V11&gt;=6,U11*V11&lt;=8),"M",IF(AND(U11*V11&gt;=0,U11*V11&lt;=4),"B",""))))</f>
        <v>M</v>
      </c>
      <c r="Y12" s="90" t="str">
        <f>+IF(X13="MA","Situación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95">
        <v>10</v>
      </c>
      <c r="AA12" s="95">
        <f t="shared" si="4"/>
        <v>60</v>
      </c>
      <c r="AB12" s="98" t="str">
        <f t="shared" si="5"/>
        <v>III</v>
      </c>
      <c r="AC12" s="97" t="str">
        <f t="shared" si="6"/>
        <v>Mejorar si es posible. Sería conveniente justificar la intervención y su rentabilidad.</v>
      </c>
      <c r="AD12" s="90" t="str">
        <f t="shared" si="7"/>
        <v>Aceptable</v>
      </c>
      <c r="AE12" s="263"/>
      <c r="AF12" s="90" t="s">
        <v>34</v>
      </c>
      <c r="AG12" s="90" t="s">
        <v>34</v>
      </c>
      <c r="AH12" s="90" t="s">
        <v>34</v>
      </c>
      <c r="AI12" s="90" t="s">
        <v>552</v>
      </c>
      <c r="AJ12" s="90" t="s">
        <v>34</v>
      </c>
      <c r="AK12" s="100" t="s">
        <v>511</v>
      </c>
    </row>
    <row r="13" spans="2:64" s="1" customFormat="1" ht="98.25" customHeight="1" x14ac:dyDescent="0.35">
      <c r="B13" s="269"/>
      <c r="C13" s="269"/>
      <c r="D13" s="269"/>
      <c r="E13" s="358"/>
      <c r="F13" s="276"/>
      <c r="G13" s="66" t="s">
        <v>42</v>
      </c>
      <c r="H13" s="263"/>
      <c r="I13" s="90" t="s">
        <v>505</v>
      </c>
      <c r="J13" s="90" t="s">
        <v>506</v>
      </c>
      <c r="K13" s="90" t="s">
        <v>507</v>
      </c>
      <c r="L13" s="106">
        <v>6</v>
      </c>
      <c r="M13" s="106">
        <v>0</v>
      </c>
      <c r="N13" s="106">
        <v>0</v>
      </c>
      <c r="O13" s="106">
        <f t="shared" si="8"/>
        <v>6</v>
      </c>
      <c r="P13" s="90" t="s">
        <v>508</v>
      </c>
      <c r="Q13" s="94">
        <v>8</v>
      </c>
      <c r="R13" s="90" t="s">
        <v>254</v>
      </c>
      <c r="S13" s="90" t="s">
        <v>509</v>
      </c>
      <c r="T13" s="90" t="s">
        <v>510</v>
      </c>
      <c r="U13" s="95">
        <v>2</v>
      </c>
      <c r="V13" s="95">
        <v>1</v>
      </c>
      <c r="W13" s="95">
        <f t="shared" ref="W13:W14" si="16">V13*U13</f>
        <v>2</v>
      </c>
      <c r="X13" s="96" t="str">
        <f t="shared" ref="X13:X14" si="17">+IF(AND(U13*V13&gt;=24,U13*V13&lt;=40),"MA",IF(AND(U13*V13&gt;=10,U13*V13&lt;=20),"A",IF(AND(U13*V13&gt;=6,U13*V13&lt;=8),"M",IF(AND(U13*V13&gt;=0,U13*V13&lt;=4),"B",""))))</f>
        <v>B</v>
      </c>
      <c r="Y13" s="90" t="str">
        <f t="shared" ref="Y13:Y14" si="18">+IF(X13="MA","Situación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95">
        <v>10</v>
      </c>
      <c r="AA13" s="95">
        <f t="shared" ref="AA13:AA14" si="19">W13*Z13</f>
        <v>20</v>
      </c>
      <c r="AB13" s="98" t="str">
        <f t="shared" ref="AB13:AB14" si="20">+IF(AND(U13*V13*Z13&gt;=600,U13*V13*Z13&lt;=4000),"I",IF(AND(U13*V13*Z13&gt;=150,U13*V13*Z13&lt;=500),"II",IF(AND(U13*V13*Z13&gt;=40,U13*V13*Z13&lt;=120),"III",IF(AND(U13*V13*Z13&gt;=0,U13*V13*Z13&lt;=20),"IV",""))))</f>
        <v>IV</v>
      </c>
      <c r="AC13" s="90" t="str">
        <f t="shared" ref="AC13:AC14" si="21">+IF(AB13="I","Situación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3" s="90" t="str">
        <f t="shared" ref="AD13:AD14" si="22">+IF(AB13="I","No aceptable",IF(AB13="II","No aceptable o aceptable con control específico",IF(AB13="III","Aceptable",IF(AB13="IV","Aceptable",""))))</f>
        <v>Aceptable</v>
      </c>
      <c r="AE13" s="263"/>
      <c r="AF13" s="90" t="s">
        <v>34</v>
      </c>
      <c r="AG13" s="90" t="s">
        <v>34</v>
      </c>
      <c r="AH13" s="90" t="s">
        <v>34</v>
      </c>
      <c r="AI13" s="90" t="s">
        <v>257</v>
      </c>
      <c r="AJ13" s="90" t="s">
        <v>34</v>
      </c>
      <c r="AK13" s="94" t="s">
        <v>511</v>
      </c>
    </row>
    <row r="14" spans="2:64" s="1" customFormat="1" ht="98.25" customHeight="1" x14ac:dyDescent="0.35">
      <c r="B14" s="269"/>
      <c r="C14" s="269"/>
      <c r="D14" s="269"/>
      <c r="E14" s="358"/>
      <c r="F14" s="276"/>
      <c r="G14" s="66" t="s">
        <v>42</v>
      </c>
      <c r="H14" s="264"/>
      <c r="I14" s="94" t="s">
        <v>61</v>
      </c>
      <c r="J14" s="90" t="s">
        <v>262</v>
      </c>
      <c r="K14" s="90" t="s">
        <v>250</v>
      </c>
      <c r="L14" s="106">
        <v>6</v>
      </c>
      <c r="M14" s="106">
        <v>0</v>
      </c>
      <c r="N14" s="106">
        <v>0</v>
      </c>
      <c r="O14" s="106">
        <f t="shared" si="8"/>
        <v>6</v>
      </c>
      <c r="P14" s="90" t="s">
        <v>259</v>
      </c>
      <c r="Q14" s="94">
        <v>8</v>
      </c>
      <c r="R14" s="90" t="s">
        <v>549</v>
      </c>
      <c r="S14" s="90" t="s">
        <v>252</v>
      </c>
      <c r="T14" s="90" t="s">
        <v>354</v>
      </c>
      <c r="U14" s="95">
        <v>2</v>
      </c>
      <c r="V14" s="95">
        <v>3</v>
      </c>
      <c r="W14" s="95">
        <f t="shared" si="16"/>
        <v>6</v>
      </c>
      <c r="X14" s="96" t="str">
        <f t="shared" si="17"/>
        <v>M</v>
      </c>
      <c r="Y14" s="97" t="str">
        <f t="shared" si="18"/>
        <v>Situación deficiente con exposición esporádica, o bien situación mejorable con exposición continuada o frecuente. Es posible que suceda el daño alguna vez.</v>
      </c>
      <c r="Z14" s="95">
        <v>10</v>
      </c>
      <c r="AA14" s="95">
        <f t="shared" si="19"/>
        <v>60</v>
      </c>
      <c r="AB14" s="98" t="str">
        <f t="shared" si="20"/>
        <v>III</v>
      </c>
      <c r="AC14" s="97" t="str">
        <f t="shared" si="21"/>
        <v>Mejorar si es posible. Sería conveniente justificar la intervención y su rentabilidad.</v>
      </c>
      <c r="AD14" s="90" t="str">
        <f t="shared" si="22"/>
        <v>Aceptable</v>
      </c>
      <c r="AE14" s="264"/>
      <c r="AF14" s="90" t="s">
        <v>34</v>
      </c>
      <c r="AG14" s="90" t="s">
        <v>34</v>
      </c>
      <c r="AH14" s="90" t="s">
        <v>34</v>
      </c>
      <c r="AI14" s="90" t="s">
        <v>552</v>
      </c>
      <c r="AJ14" s="90" t="s">
        <v>34</v>
      </c>
      <c r="AK14" s="100" t="s">
        <v>554</v>
      </c>
    </row>
    <row r="15" spans="2:64" s="1" customFormat="1" ht="98.25" customHeight="1" x14ac:dyDescent="0.35">
      <c r="B15" s="269"/>
      <c r="C15" s="269"/>
      <c r="D15" s="269"/>
      <c r="E15" s="358"/>
      <c r="F15" s="276"/>
      <c r="G15" s="26" t="s">
        <v>42</v>
      </c>
      <c r="H15" s="260" t="s">
        <v>49</v>
      </c>
      <c r="I15" s="101" t="s">
        <v>233</v>
      </c>
      <c r="J15" s="101" t="s">
        <v>234</v>
      </c>
      <c r="K15" s="101" t="s">
        <v>237</v>
      </c>
      <c r="L15" s="106">
        <v>6</v>
      </c>
      <c r="M15" s="106">
        <v>0</v>
      </c>
      <c r="N15" s="106">
        <v>0</v>
      </c>
      <c r="O15" s="106">
        <f t="shared" si="8"/>
        <v>6</v>
      </c>
      <c r="P15" s="107" t="s">
        <v>240</v>
      </c>
      <c r="Q15" s="94">
        <v>8</v>
      </c>
      <c r="R15" s="107" t="s">
        <v>242</v>
      </c>
      <c r="S15" s="107" t="s">
        <v>243</v>
      </c>
      <c r="T15" s="107" t="s">
        <v>244</v>
      </c>
      <c r="U15" s="94">
        <v>6</v>
      </c>
      <c r="V15" s="94">
        <v>4</v>
      </c>
      <c r="W15" s="94">
        <f t="shared" si="1"/>
        <v>24</v>
      </c>
      <c r="X15" s="94" t="str">
        <f t="shared" si="2"/>
        <v>MA</v>
      </c>
      <c r="Y15" s="90" t="str">
        <f t="shared" si="3"/>
        <v>Situación deficiente con exposición continua, o muy deficiente con exposición frecuente. Normalmente la materialización del riesgo ocurre con frecuencia.</v>
      </c>
      <c r="Z15" s="95">
        <v>10</v>
      </c>
      <c r="AA15" s="95">
        <f t="shared" si="4"/>
        <v>240</v>
      </c>
      <c r="AB15" s="98" t="str">
        <f t="shared" si="5"/>
        <v>II</v>
      </c>
      <c r="AC15" s="90" t="str">
        <f t="shared" si="6"/>
        <v>Corregir y adoptar medidas de control de inmediato. Sin embargo suspenda actividades si el nivel de riesgo está por encima o igual de 360.</v>
      </c>
      <c r="AD15" s="90" t="str">
        <f t="shared" si="7"/>
        <v>No aceptable o aceptable con control específico</v>
      </c>
      <c r="AE15" s="262" t="s">
        <v>566</v>
      </c>
      <c r="AF15" s="90" t="s">
        <v>34</v>
      </c>
      <c r="AG15" s="90" t="s">
        <v>34</v>
      </c>
      <c r="AH15" s="101" t="s">
        <v>248</v>
      </c>
      <c r="AI15" s="101" t="s">
        <v>249</v>
      </c>
      <c r="AJ15" s="94" t="s">
        <v>34</v>
      </c>
      <c r="AK15" s="94" t="s">
        <v>35</v>
      </c>
    </row>
    <row r="16" spans="2:64" s="1" customFormat="1" ht="98.25" customHeight="1" x14ac:dyDescent="0.35">
      <c r="B16" s="269"/>
      <c r="C16" s="269"/>
      <c r="D16" s="269"/>
      <c r="E16" s="358"/>
      <c r="F16" s="276"/>
      <c r="G16" s="26" t="s">
        <v>42</v>
      </c>
      <c r="H16" s="260"/>
      <c r="I16" s="101" t="s">
        <v>236</v>
      </c>
      <c r="J16" s="101" t="s">
        <v>235</v>
      </c>
      <c r="K16" s="101" t="s">
        <v>238</v>
      </c>
      <c r="L16" s="106">
        <v>6</v>
      </c>
      <c r="M16" s="106">
        <v>0</v>
      </c>
      <c r="N16" s="106">
        <v>0</v>
      </c>
      <c r="O16" s="106">
        <f t="shared" si="8"/>
        <v>6</v>
      </c>
      <c r="P16" s="107" t="s">
        <v>241</v>
      </c>
      <c r="Q16" s="94">
        <v>8</v>
      </c>
      <c r="R16" s="107" t="s">
        <v>245</v>
      </c>
      <c r="S16" s="107" t="s">
        <v>246</v>
      </c>
      <c r="T16" s="107" t="s">
        <v>247</v>
      </c>
      <c r="U16" s="94">
        <v>6</v>
      </c>
      <c r="V16" s="94">
        <v>4</v>
      </c>
      <c r="W16" s="94">
        <f t="shared" si="1"/>
        <v>24</v>
      </c>
      <c r="X16" s="94" t="str">
        <f t="shared" si="2"/>
        <v>MA</v>
      </c>
      <c r="Y16" s="90" t="str">
        <f t="shared" si="3"/>
        <v>Situación deficiente con exposición continua, o muy deficiente con exposición frecuente. Normalmente la materialización del riesgo ocurre con frecuencia.</v>
      </c>
      <c r="Z16" s="95">
        <v>10</v>
      </c>
      <c r="AA16" s="95">
        <f t="shared" si="4"/>
        <v>240</v>
      </c>
      <c r="AB16" s="98" t="str">
        <f t="shared" si="5"/>
        <v>II</v>
      </c>
      <c r="AC16" s="90" t="str">
        <f t="shared" si="6"/>
        <v>Corregir y adoptar medidas de control de inmediato. Sin embargo suspenda actividades si el nivel de riesgo está por encima o igual de 360.</v>
      </c>
      <c r="AD16" s="90" t="str">
        <f t="shared" si="7"/>
        <v>No aceptable o aceptable con control específico</v>
      </c>
      <c r="AE16" s="264"/>
      <c r="AF16" s="90" t="s">
        <v>34</v>
      </c>
      <c r="AG16" s="90" t="s">
        <v>34</v>
      </c>
      <c r="AH16" s="101" t="s">
        <v>248</v>
      </c>
      <c r="AI16" s="101" t="s">
        <v>249</v>
      </c>
      <c r="AJ16" s="94" t="s">
        <v>34</v>
      </c>
      <c r="AK16" s="94" t="s">
        <v>35</v>
      </c>
    </row>
    <row r="17" spans="2:37" s="1" customFormat="1" ht="98.25" customHeight="1" x14ac:dyDescent="0.35">
      <c r="B17" s="269"/>
      <c r="C17" s="269"/>
      <c r="D17" s="269"/>
      <c r="E17" s="358"/>
      <c r="F17" s="276"/>
      <c r="G17" s="26" t="s">
        <v>33</v>
      </c>
      <c r="H17" s="243" t="s">
        <v>45</v>
      </c>
      <c r="I17" s="101" t="s">
        <v>63</v>
      </c>
      <c r="J17" s="101" t="s">
        <v>331</v>
      </c>
      <c r="K17" s="101" t="s">
        <v>64</v>
      </c>
      <c r="L17" s="106">
        <v>6</v>
      </c>
      <c r="M17" s="106">
        <v>0</v>
      </c>
      <c r="N17" s="106">
        <v>0</v>
      </c>
      <c r="O17" s="106">
        <f t="shared" si="8"/>
        <v>6</v>
      </c>
      <c r="P17" s="101" t="s">
        <v>325</v>
      </c>
      <c r="Q17" s="94">
        <v>8</v>
      </c>
      <c r="R17" s="90" t="s">
        <v>168</v>
      </c>
      <c r="S17" s="101" t="s">
        <v>326</v>
      </c>
      <c r="T17" s="90" t="s">
        <v>359</v>
      </c>
      <c r="U17" s="95">
        <v>2</v>
      </c>
      <c r="V17" s="95">
        <v>3</v>
      </c>
      <c r="W17" s="95">
        <f t="shared" si="1"/>
        <v>6</v>
      </c>
      <c r="X17" s="96" t="str">
        <f t="shared" si="2"/>
        <v>M</v>
      </c>
      <c r="Y17" s="90" t="str">
        <f t="shared" si="3"/>
        <v>Situación deficiente con exposición esporádica, o bien situación mejorable con exposición continuada o frecuente. Es posible que suceda el daño alguna vez.</v>
      </c>
      <c r="Z17" s="95">
        <v>10</v>
      </c>
      <c r="AA17" s="95">
        <f t="shared" si="4"/>
        <v>60</v>
      </c>
      <c r="AB17" s="98" t="str">
        <f t="shared" si="5"/>
        <v>III</v>
      </c>
      <c r="AC17" s="90" t="str">
        <f t="shared" si="6"/>
        <v>Mejorar si es posible. Sería conveniente justificar la intervención y su rentabilidad.</v>
      </c>
      <c r="AD17" s="90" t="str">
        <f t="shared" si="7"/>
        <v>Aceptable</v>
      </c>
      <c r="AE17" s="90" t="s">
        <v>65</v>
      </c>
      <c r="AF17" s="94" t="s">
        <v>34</v>
      </c>
      <c r="AG17" s="94" t="s">
        <v>34</v>
      </c>
      <c r="AH17" s="101" t="s">
        <v>327</v>
      </c>
      <c r="AI17" s="101" t="s">
        <v>328</v>
      </c>
      <c r="AJ17" s="94" t="s">
        <v>34</v>
      </c>
      <c r="AK17" s="94" t="s">
        <v>35</v>
      </c>
    </row>
    <row r="18" spans="2:37" s="1" customFormat="1" ht="98.25" customHeight="1" x14ac:dyDescent="0.35">
      <c r="B18" s="269"/>
      <c r="C18" s="269"/>
      <c r="D18" s="269"/>
      <c r="E18" s="358"/>
      <c r="F18" s="276"/>
      <c r="G18" s="26" t="s">
        <v>33</v>
      </c>
      <c r="H18" s="244"/>
      <c r="I18" s="101" t="s">
        <v>88</v>
      </c>
      <c r="J18" s="101" t="s">
        <v>337</v>
      </c>
      <c r="K18" s="101" t="s">
        <v>315</v>
      </c>
      <c r="L18" s="106">
        <v>6</v>
      </c>
      <c r="M18" s="106">
        <v>0</v>
      </c>
      <c r="N18" s="106">
        <v>0</v>
      </c>
      <c r="O18" s="106">
        <f t="shared" si="8"/>
        <v>6</v>
      </c>
      <c r="P18" s="101" t="s">
        <v>336</v>
      </c>
      <c r="Q18" s="94">
        <v>8</v>
      </c>
      <c r="R18" s="101" t="s">
        <v>168</v>
      </c>
      <c r="S18" s="90" t="s">
        <v>350</v>
      </c>
      <c r="T18" s="90" t="s">
        <v>356</v>
      </c>
      <c r="U18" s="95">
        <v>2</v>
      </c>
      <c r="V18" s="95">
        <v>3</v>
      </c>
      <c r="W18" s="95">
        <f t="shared" ref="W18:W19" si="23">V18*U18</f>
        <v>6</v>
      </c>
      <c r="X18" s="96" t="str">
        <f t="shared" ref="X18:X19" si="24">+IF(AND(U18*V18&gt;=24,U18*V18&lt;=40),"MA",IF(AND(U18*V18&gt;=10,U18*V18&lt;=20),"A",IF(AND(U18*V18&gt;=6,U18*V18&lt;=8),"M",IF(AND(U18*V18&gt;=0,U18*V18&lt;=4),"B",""))))</f>
        <v>M</v>
      </c>
      <c r="Y18" s="90" t="str">
        <f t="shared" ref="Y18:Y19" si="25">+IF(X18="MA","Situación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95">
        <v>10</v>
      </c>
      <c r="AA18" s="95">
        <f t="shared" ref="AA18:AA19" si="26">W18*Z18</f>
        <v>60</v>
      </c>
      <c r="AB18" s="98" t="str">
        <f t="shared" ref="AB18:AB19" si="27">+IF(AND(U18*V18*Z18&gt;=600,U18*V18*Z18&lt;=4000),"I",IF(AND(U18*V18*Z18&gt;=150,U18*V18*Z18&lt;=500),"II",IF(AND(U18*V18*Z18&gt;=40,U18*V18*Z18&lt;=120),"III",IF(AND(U18*V18*Z18&gt;=0,U18*V18*Z18&lt;=20),"IV",""))))</f>
        <v>III</v>
      </c>
      <c r="AC18" s="90" t="str">
        <f t="shared" ref="AC18:AC19" si="28">+IF(AB18="I","Situación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90" t="str">
        <f t="shared" ref="AD18:AD19" si="29">+IF(AB18="I","No aceptable",IF(AB18="II","No aceptable o aceptable con control específico",IF(AB18="III","Aceptable",IF(AB18="IV","Aceptable",""))))</f>
        <v>Aceptable</v>
      </c>
      <c r="AE18" s="90" t="s">
        <v>65</v>
      </c>
      <c r="AF18" s="94" t="s">
        <v>34</v>
      </c>
      <c r="AG18" s="94" t="s">
        <v>34</v>
      </c>
      <c r="AH18" s="101" t="s">
        <v>158</v>
      </c>
      <c r="AI18" s="101" t="s">
        <v>357</v>
      </c>
      <c r="AJ18" s="94" t="s">
        <v>34</v>
      </c>
      <c r="AK18" s="94" t="s">
        <v>35</v>
      </c>
    </row>
    <row r="19" spans="2:37" s="1" customFormat="1" ht="98.25" customHeight="1" x14ac:dyDescent="0.35">
      <c r="B19" s="269"/>
      <c r="C19" s="269"/>
      <c r="D19" s="269"/>
      <c r="E19" s="358"/>
      <c r="F19" s="276"/>
      <c r="G19" s="26" t="s">
        <v>33</v>
      </c>
      <c r="H19" s="244"/>
      <c r="I19" s="101" t="s">
        <v>558</v>
      </c>
      <c r="J19" s="101" t="s">
        <v>324</v>
      </c>
      <c r="K19" s="101" t="s">
        <v>315</v>
      </c>
      <c r="L19" s="106">
        <v>6</v>
      </c>
      <c r="M19" s="106">
        <v>0</v>
      </c>
      <c r="N19" s="106">
        <v>0</v>
      </c>
      <c r="O19" s="106">
        <f t="shared" si="8"/>
        <v>6</v>
      </c>
      <c r="P19" s="101" t="s">
        <v>330</v>
      </c>
      <c r="Q19" s="94">
        <v>1</v>
      </c>
      <c r="R19" s="101" t="s">
        <v>168</v>
      </c>
      <c r="S19" s="90" t="s">
        <v>351</v>
      </c>
      <c r="T19" s="101" t="s">
        <v>360</v>
      </c>
      <c r="U19" s="95">
        <v>2</v>
      </c>
      <c r="V19" s="95">
        <v>2</v>
      </c>
      <c r="W19" s="95">
        <f t="shared" si="23"/>
        <v>4</v>
      </c>
      <c r="X19" s="96" t="str">
        <f t="shared" si="24"/>
        <v>B</v>
      </c>
      <c r="Y19" s="97" t="str">
        <f t="shared" si="25"/>
        <v>Situación mejorable con exposición ocasional o esporádica, o situación sin anomalía destacable con cualquier nivel de exposición. No es esperable que se materialice el riesgo, aunque puede ser concebible.</v>
      </c>
      <c r="Z19" s="95">
        <v>25</v>
      </c>
      <c r="AA19" s="95">
        <f t="shared" si="26"/>
        <v>100</v>
      </c>
      <c r="AB19" s="98" t="str">
        <f t="shared" si="27"/>
        <v>III</v>
      </c>
      <c r="AC19" s="97" t="str">
        <f t="shared" si="28"/>
        <v>Mejorar si es posible. Sería conveniente justificar la intervención y su rentabilidad.</v>
      </c>
      <c r="AD19" s="90" t="str">
        <f t="shared" si="29"/>
        <v>Aceptable</v>
      </c>
      <c r="AE19" s="97" t="s">
        <v>548</v>
      </c>
      <c r="AF19" s="90" t="s">
        <v>34</v>
      </c>
      <c r="AG19" s="90" t="s">
        <v>34</v>
      </c>
      <c r="AH19" s="101" t="s">
        <v>67</v>
      </c>
      <c r="AI19" s="101" t="s">
        <v>557</v>
      </c>
      <c r="AJ19" s="90" t="s">
        <v>34</v>
      </c>
      <c r="AK19" s="100" t="s">
        <v>559</v>
      </c>
    </row>
    <row r="20" spans="2:37" s="1" customFormat="1" ht="98.25" customHeight="1" x14ac:dyDescent="0.35">
      <c r="B20" s="269"/>
      <c r="C20" s="269"/>
      <c r="D20" s="269"/>
      <c r="E20" s="358"/>
      <c r="F20" s="276"/>
      <c r="G20" s="26" t="s">
        <v>33</v>
      </c>
      <c r="H20" s="244"/>
      <c r="I20" s="101" t="s">
        <v>207</v>
      </c>
      <c r="J20" s="101" t="s">
        <v>322</v>
      </c>
      <c r="K20" s="101" t="s">
        <v>320</v>
      </c>
      <c r="L20" s="106">
        <v>6</v>
      </c>
      <c r="M20" s="106">
        <v>0</v>
      </c>
      <c r="N20" s="106">
        <v>0</v>
      </c>
      <c r="O20" s="106">
        <f t="shared" si="8"/>
        <v>6</v>
      </c>
      <c r="P20" s="101" t="s">
        <v>321</v>
      </c>
      <c r="Q20" s="94">
        <v>2</v>
      </c>
      <c r="R20" s="90" t="s">
        <v>168</v>
      </c>
      <c r="S20" s="101" t="s">
        <v>362</v>
      </c>
      <c r="T20" s="90" t="s">
        <v>364</v>
      </c>
      <c r="U20" s="95">
        <v>2</v>
      </c>
      <c r="V20" s="95">
        <v>2</v>
      </c>
      <c r="W20" s="95">
        <f t="shared" ref="W20" si="30">V20*U20</f>
        <v>4</v>
      </c>
      <c r="X20" s="96" t="str">
        <f t="shared" ref="X20" si="31">+IF(AND(U20*V20&gt;=24,U20*V20&lt;=40),"MA",IF(AND(U20*V20&gt;=10,U20*V20&lt;=20),"A",IF(AND(U20*V20&gt;=6,U20*V20&lt;=8),"M",IF(AND(U20*V20&gt;=0,U20*V20&lt;=4),"B",""))))</f>
        <v>B</v>
      </c>
      <c r="Y20" s="90" t="str">
        <f t="shared" ref="Y20" si="32">+IF(X20="MA","Situación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0" s="95">
        <v>25</v>
      </c>
      <c r="AA20" s="95">
        <f t="shared" ref="AA20" si="33">W20*Z20</f>
        <v>100</v>
      </c>
      <c r="AB20" s="98" t="str">
        <f t="shared" ref="AB20" si="34">+IF(AND(U20*V20*Z20&gt;=600,U20*V20*Z20&lt;=4000),"I",IF(AND(U20*V20*Z20&gt;=150,U20*V20*Z20&lt;=500),"II",IF(AND(U20*V20*Z20&gt;=40,U20*V20*Z20&lt;=120),"III",IF(AND(U20*V20*Z20&gt;=0,U20*V20*Z20&lt;=20),"IV",""))))</f>
        <v>III</v>
      </c>
      <c r="AC20" s="90" t="str">
        <f t="shared" ref="AC20" si="35">+IF(AB20="I","Situación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90" t="str">
        <f t="shared" ref="AD20" si="36">+IF(AB20="I","No aceptable",IF(AB20="II","No aceptable o aceptable con control específico",IF(AB20="III","Aceptable",IF(AB20="IV","Aceptable",""))))</f>
        <v>Aceptable</v>
      </c>
      <c r="AE20" s="99" t="s">
        <v>601</v>
      </c>
      <c r="AF20" s="90" t="s">
        <v>34</v>
      </c>
      <c r="AG20" s="90" t="s">
        <v>34</v>
      </c>
      <c r="AH20" s="101" t="s">
        <v>323</v>
      </c>
      <c r="AI20" s="90" t="s">
        <v>171</v>
      </c>
      <c r="AJ20" s="90" t="s">
        <v>34</v>
      </c>
      <c r="AK20" s="94" t="s">
        <v>35</v>
      </c>
    </row>
    <row r="21" spans="2:37" s="1" customFormat="1" ht="98.25" customHeight="1" x14ac:dyDescent="0.35">
      <c r="B21" s="269"/>
      <c r="C21" s="269"/>
      <c r="D21" s="269"/>
      <c r="E21" s="358"/>
      <c r="F21" s="276"/>
      <c r="G21" s="26" t="s">
        <v>33</v>
      </c>
      <c r="H21" s="245"/>
      <c r="I21" s="101" t="s">
        <v>63</v>
      </c>
      <c r="J21" s="101" t="s">
        <v>329</v>
      </c>
      <c r="K21" s="101" t="s">
        <v>315</v>
      </c>
      <c r="L21" s="106">
        <v>6</v>
      </c>
      <c r="M21" s="106">
        <v>0</v>
      </c>
      <c r="N21" s="106">
        <v>0</v>
      </c>
      <c r="O21" s="106">
        <f t="shared" si="8"/>
        <v>6</v>
      </c>
      <c r="P21" s="101" t="s">
        <v>330</v>
      </c>
      <c r="Q21" s="94">
        <v>1</v>
      </c>
      <c r="R21" s="101" t="s">
        <v>332</v>
      </c>
      <c r="S21" s="101" t="s">
        <v>532</v>
      </c>
      <c r="T21" s="90" t="s">
        <v>355</v>
      </c>
      <c r="U21" s="95">
        <v>6</v>
      </c>
      <c r="V21" s="95">
        <v>2</v>
      </c>
      <c r="W21" s="95">
        <f t="shared" si="1"/>
        <v>12</v>
      </c>
      <c r="X21" s="96" t="str">
        <f t="shared" si="2"/>
        <v>A</v>
      </c>
      <c r="Y21" s="90" t="str">
        <f t="shared" si="3"/>
        <v>Situación deficiente con exposición frecuente u ocasional, o bien situación muy deficiente con exposición ocasional o esporádica. La materialización de Riesgo es posible que suceda varias veces en la vida laboral</v>
      </c>
      <c r="Z21" s="95">
        <v>10</v>
      </c>
      <c r="AA21" s="95">
        <f t="shared" si="4"/>
        <v>120</v>
      </c>
      <c r="AB21" s="98" t="str">
        <f t="shared" si="5"/>
        <v>III</v>
      </c>
      <c r="AC21" s="90" t="str">
        <f t="shared" si="6"/>
        <v>Mejorar si es posible. Sería conveniente justificar la intervención y su rentabilidad.</v>
      </c>
      <c r="AD21" s="90" t="str">
        <f t="shared" si="7"/>
        <v>Aceptable</v>
      </c>
      <c r="AE21" s="90" t="s">
        <v>115</v>
      </c>
      <c r="AF21" s="90" t="s">
        <v>34</v>
      </c>
      <c r="AG21" s="90" t="s">
        <v>168</v>
      </c>
      <c r="AH21" s="101" t="s">
        <v>333</v>
      </c>
      <c r="AI21" s="101" t="s">
        <v>334</v>
      </c>
      <c r="AJ21" s="94" t="s">
        <v>34</v>
      </c>
      <c r="AK21" s="94" t="s">
        <v>35</v>
      </c>
    </row>
    <row r="22" spans="2:37" s="34" customFormat="1" ht="98.25" customHeight="1" x14ac:dyDescent="0.35">
      <c r="B22" s="270"/>
      <c r="C22" s="270"/>
      <c r="D22" s="270"/>
      <c r="E22" s="359"/>
      <c r="F22" s="301"/>
      <c r="G22" s="26" t="s">
        <v>33</v>
      </c>
      <c r="H22" s="101" t="s">
        <v>70</v>
      </c>
      <c r="I22" s="101" t="s">
        <v>313</v>
      </c>
      <c r="J22" s="101" t="s">
        <v>314</v>
      </c>
      <c r="K22" s="101" t="s">
        <v>315</v>
      </c>
      <c r="L22" s="106">
        <v>6</v>
      </c>
      <c r="M22" s="106">
        <v>0</v>
      </c>
      <c r="N22" s="106">
        <v>0</v>
      </c>
      <c r="O22" s="106">
        <f t="shared" si="8"/>
        <v>6</v>
      </c>
      <c r="P22" s="101" t="s">
        <v>316</v>
      </c>
      <c r="Q22" s="94">
        <v>8</v>
      </c>
      <c r="R22" s="101" t="s">
        <v>317</v>
      </c>
      <c r="S22" s="101" t="s">
        <v>318</v>
      </c>
      <c r="T22" s="90" t="s">
        <v>379</v>
      </c>
      <c r="U22" s="95">
        <v>2</v>
      </c>
      <c r="V22" s="95">
        <v>4</v>
      </c>
      <c r="W22" s="95">
        <f t="shared" si="1"/>
        <v>8</v>
      </c>
      <c r="X22" s="96" t="str">
        <f t="shared" si="2"/>
        <v>M</v>
      </c>
      <c r="Y22" s="90" t="str">
        <f t="shared" si="3"/>
        <v>Situación deficiente con exposición esporádica, o bien situación mejorable con exposición continuada o frecuente. Es posible que suceda el daño alguna vez.</v>
      </c>
      <c r="Z22" s="95">
        <v>10</v>
      </c>
      <c r="AA22" s="95">
        <f t="shared" si="4"/>
        <v>80</v>
      </c>
      <c r="AB22" s="98" t="str">
        <f t="shared" si="5"/>
        <v>III</v>
      </c>
      <c r="AC22" s="90" t="str">
        <f t="shared" si="6"/>
        <v>Mejorar si es posible. Sería conveniente justificar la intervención y su rentabilidad.</v>
      </c>
      <c r="AD22" s="90" t="str">
        <f t="shared" si="7"/>
        <v>Aceptable</v>
      </c>
      <c r="AE22" s="90" t="s">
        <v>514</v>
      </c>
      <c r="AF22" s="94" t="s">
        <v>34</v>
      </c>
      <c r="AG22" s="94" t="s">
        <v>34</v>
      </c>
      <c r="AH22" s="101" t="s">
        <v>71</v>
      </c>
      <c r="AI22" s="101" t="s">
        <v>319</v>
      </c>
      <c r="AJ22" s="94" t="s">
        <v>34</v>
      </c>
      <c r="AK22" s="94" t="s">
        <v>515</v>
      </c>
    </row>
    <row r="23" spans="2:37" ht="64.5" customHeight="1" x14ac:dyDescent="0.25">
      <c r="AI23" s="54"/>
    </row>
    <row r="24" spans="2:37" ht="64.5" customHeight="1" x14ac:dyDescent="0.25">
      <c r="AI24" s="54"/>
    </row>
    <row r="25" spans="2:37" ht="64.5" customHeight="1" x14ac:dyDescent="0.25">
      <c r="AI25" s="54"/>
    </row>
    <row r="26" spans="2:37" ht="64.5" customHeight="1" thickBot="1" x14ac:dyDescent="0.3">
      <c r="AI26" s="54"/>
    </row>
    <row r="27" spans="2:37" ht="64.5" customHeight="1" thickTop="1" thickBot="1" x14ac:dyDescent="0.3"/>
    <row r="28" spans="2:37" ht="64.5" customHeight="1" thickTop="1" thickBot="1" x14ac:dyDescent="0.3"/>
    <row r="29" spans="2:37" ht="64.5" customHeight="1" thickTop="1" thickBot="1" x14ac:dyDescent="0.3"/>
    <row r="30" spans="2:37" ht="64.5" customHeight="1" thickTop="1" thickBot="1" x14ac:dyDescent="0.3"/>
    <row r="33" ht="64.5" customHeight="1" thickBot="1" x14ac:dyDescent="0.3"/>
    <row r="34" ht="64.5" customHeight="1" thickTop="1" thickBot="1" x14ac:dyDescent="0.3"/>
    <row r="35" ht="64.5" customHeight="1" thickTop="1" thickBot="1" x14ac:dyDescent="0.3"/>
    <row r="36" ht="64.5" customHeight="1" thickTop="1" x14ac:dyDescent="0.25"/>
    <row r="41" ht="64.5" customHeight="1" thickBot="1" x14ac:dyDescent="0.3"/>
    <row r="42" ht="64.5" customHeight="1" thickTop="1" thickBot="1" x14ac:dyDescent="0.3"/>
    <row r="43" ht="64.5" customHeight="1" thickTop="1" thickBot="1" x14ac:dyDescent="0.3"/>
    <row r="44" ht="64.5" customHeight="1" thickTop="1" thickBot="1" x14ac:dyDescent="0.3"/>
    <row r="45" ht="64.5" customHeight="1" thickTop="1" thickBot="1" x14ac:dyDescent="0.3"/>
    <row r="48" ht="64.5" customHeight="1" thickBot="1" x14ac:dyDescent="0.3"/>
    <row r="49" ht="64.5" customHeight="1" thickTop="1" thickBot="1" x14ac:dyDescent="0.3"/>
    <row r="50" ht="64.5" customHeight="1" thickTop="1" x14ac:dyDescent="0.25"/>
    <row r="55" ht="64.5" customHeight="1" thickBot="1" x14ac:dyDescent="0.3"/>
    <row r="56" ht="64.5" customHeight="1" thickTop="1" thickBot="1" x14ac:dyDescent="0.3"/>
    <row r="57" ht="64.5" customHeight="1" thickTop="1" thickBot="1" x14ac:dyDescent="0.3"/>
    <row r="58" ht="64.5" customHeight="1" thickTop="1" thickBot="1" x14ac:dyDescent="0.3"/>
    <row r="59" ht="64.5" customHeight="1" thickTop="1" thickBot="1" x14ac:dyDescent="0.3"/>
    <row r="62" ht="64.5" customHeight="1" thickBot="1" x14ac:dyDescent="0.3"/>
    <row r="63" ht="64.5" customHeight="1" thickTop="1" thickBot="1" x14ac:dyDescent="0.3"/>
    <row r="64" ht="64.5" customHeight="1" thickTop="1" x14ac:dyDescent="0.25"/>
    <row r="69" ht="64.5" customHeight="1" thickBot="1" x14ac:dyDescent="0.3"/>
    <row r="70" ht="64.5" customHeight="1" thickTop="1" thickBot="1" x14ac:dyDescent="0.3"/>
    <row r="71" ht="64.5" customHeight="1" thickTop="1" thickBot="1" x14ac:dyDescent="0.3"/>
    <row r="72" ht="64.5" customHeight="1" thickTop="1" thickBot="1" x14ac:dyDescent="0.3"/>
    <row r="73" ht="64.5" customHeight="1" thickTop="1" thickBot="1" x14ac:dyDescent="0.3"/>
    <row r="76" ht="64.5" customHeight="1" thickBot="1" x14ac:dyDescent="0.3"/>
    <row r="77" ht="64.5" customHeight="1" thickTop="1" x14ac:dyDescent="0.25"/>
    <row r="84" ht="64.5" customHeight="1" thickBot="1" x14ac:dyDescent="0.3"/>
    <row r="85" ht="64.5" customHeight="1" thickTop="1" thickBot="1" x14ac:dyDescent="0.3"/>
    <row r="86" ht="64.5" customHeight="1" thickTop="1" thickBot="1" x14ac:dyDescent="0.3"/>
    <row r="87" ht="64.5" customHeight="1" thickTop="1" thickBot="1" x14ac:dyDescent="0.3"/>
    <row r="88" ht="64.5" customHeight="1" thickTop="1" thickBot="1" x14ac:dyDescent="0.3"/>
    <row r="91" ht="64.5" customHeight="1" thickBot="1" x14ac:dyDescent="0.3"/>
    <row r="92" ht="64.5" customHeight="1" thickTop="1" x14ac:dyDescent="0.25"/>
    <row r="99" ht="64.5" customHeight="1" thickBot="1" x14ac:dyDescent="0.3"/>
    <row r="100" ht="64.5" customHeight="1" thickTop="1" thickBot="1" x14ac:dyDescent="0.3"/>
    <row r="101" ht="64.5" customHeight="1" thickTop="1" thickBot="1" x14ac:dyDescent="0.3"/>
    <row r="102" ht="64.5" customHeight="1" thickTop="1" thickBot="1" x14ac:dyDescent="0.3"/>
    <row r="103" ht="64.5" customHeight="1" thickTop="1" thickBot="1" x14ac:dyDescent="0.3"/>
    <row r="106" ht="64.5" customHeight="1" thickBot="1" x14ac:dyDescent="0.3"/>
    <row r="107" ht="64.5" customHeight="1" thickTop="1" x14ac:dyDescent="0.25"/>
    <row r="298" ht="64.5" customHeight="1" thickBot="1" x14ac:dyDescent="0.3"/>
    <row r="299" ht="64.5" customHeight="1" thickTop="1" thickBot="1" x14ac:dyDescent="0.3"/>
    <row r="300" ht="64.5" customHeight="1" thickTop="1" thickBot="1" x14ac:dyDescent="0.3"/>
    <row r="301" ht="64.5" customHeight="1" thickTop="1" thickBot="1" x14ac:dyDescent="0.3"/>
    <row r="302" ht="64.5" customHeight="1" thickTop="1" thickBot="1" x14ac:dyDescent="0.3"/>
    <row r="305" ht="64.5" customHeight="1" thickBot="1" x14ac:dyDescent="0.3"/>
    <row r="306" ht="64.5" customHeight="1" thickTop="1" thickBot="1" x14ac:dyDescent="0.3"/>
    <row r="307" ht="64.5" customHeight="1" thickTop="1" thickBot="1" x14ac:dyDescent="0.3"/>
    <row r="308" ht="64.5" customHeight="1" thickTop="1" x14ac:dyDescent="0.25"/>
    <row r="545" ht="64.5" customHeight="1" thickBot="1" x14ac:dyDescent="0.3"/>
    <row r="546" ht="64.5" customHeight="1" thickTop="1" x14ac:dyDescent="0.25"/>
    <row r="566" ht="64.5" customHeight="1" thickBot="1" x14ac:dyDescent="0.3"/>
    <row r="567" ht="64.5" customHeight="1" thickTop="1" thickBot="1" x14ac:dyDescent="0.3"/>
    <row r="568" ht="64.5" customHeight="1" thickTop="1" thickBot="1" x14ac:dyDescent="0.3"/>
    <row r="569" ht="64.5" customHeight="1" thickTop="1" thickBot="1" x14ac:dyDescent="0.3"/>
    <row r="570" ht="64.5" customHeight="1" thickTop="1" thickBot="1" x14ac:dyDescent="0.3"/>
    <row r="573" ht="64.5" customHeight="1" thickBot="1" x14ac:dyDescent="0.3"/>
    <row r="574" ht="64.5" customHeight="1" thickTop="1" thickBot="1" x14ac:dyDescent="0.3"/>
    <row r="575" ht="64.5" customHeight="1" thickTop="1" thickBot="1" x14ac:dyDescent="0.3"/>
    <row r="576" ht="64.5" customHeight="1" thickTop="1" x14ac:dyDescent="0.25"/>
    <row r="667" ht="64.5" customHeight="1" thickBot="1" x14ac:dyDescent="0.3"/>
    <row r="668" ht="64.5" customHeight="1" thickTop="1" thickBot="1" x14ac:dyDescent="0.3"/>
    <row r="669" ht="64.5" customHeight="1" thickTop="1" thickBot="1" x14ac:dyDescent="0.3"/>
    <row r="670" ht="64.5" customHeight="1" thickTop="1" thickBot="1" x14ac:dyDescent="0.3"/>
    <row r="671" ht="64.5" customHeight="1" thickTop="1" thickBot="1" x14ac:dyDescent="0.3"/>
    <row r="674" ht="64.5" customHeight="1" thickBot="1" x14ac:dyDescent="0.3"/>
    <row r="675" ht="64.5" customHeight="1" thickTop="1" thickBot="1" x14ac:dyDescent="0.3"/>
    <row r="676" ht="64.5" customHeight="1" thickTop="1" thickBot="1" x14ac:dyDescent="0.3"/>
    <row r="677" ht="64.5" customHeight="1" thickTop="1" x14ac:dyDescent="0.25"/>
    <row r="682" ht="64.5" customHeight="1" thickBot="1" x14ac:dyDescent="0.3"/>
    <row r="683" ht="64.5" customHeight="1" thickTop="1" thickBot="1" x14ac:dyDescent="0.3"/>
    <row r="684" ht="64.5" customHeight="1" thickTop="1" thickBot="1" x14ac:dyDescent="0.3"/>
    <row r="685" ht="64.5" customHeight="1" thickTop="1" thickBot="1" x14ac:dyDescent="0.3"/>
    <row r="686" ht="64.5" customHeight="1" thickTop="1" thickBot="1" x14ac:dyDescent="0.3"/>
    <row r="689" ht="64.5" customHeight="1" thickBot="1" x14ac:dyDescent="0.3"/>
    <row r="690" ht="64.5" customHeight="1" thickTop="1" thickBot="1" x14ac:dyDescent="0.3"/>
    <row r="691" ht="64.5" customHeight="1" thickTop="1" thickBot="1" x14ac:dyDescent="0.3"/>
    <row r="692" ht="64.5" customHeight="1" thickTop="1" x14ac:dyDescent="0.25"/>
    <row r="697" ht="64.5" customHeight="1" thickBot="1" x14ac:dyDescent="0.3"/>
    <row r="698" ht="64.5" customHeight="1" thickTop="1" thickBot="1" x14ac:dyDescent="0.3"/>
    <row r="699" ht="64.5" customHeight="1" thickTop="1" thickBot="1" x14ac:dyDescent="0.3"/>
    <row r="700" ht="64.5" customHeight="1" thickTop="1" thickBot="1" x14ac:dyDescent="0.3"/>
    <row r="701" ht="64.5" customHeight="1" thickTop="1" thickBot="1" x14ac:dyDescent="0.3"/>
    <row r="704" ht="64.5" customHeight="1" thickBot="1" x14ac:dyDescent="0.3"/>
    <row r="705" ht="64.5" customHeight="1" thickTop="1" thickBot="1" x14ac:dyDescent="0.3"/>
    <row r="706" ht="64.5" customHeight="1" thickTop="1" thickBot="1" x14ac:dyDescent="0.3"/>
    <row r="707" ht="64.5" customHeight="1" thickTop="1" x14ac:dyDescent="0.25"/>
    <row r="741" ht="64.5" customHeight="1" thickBot="1" x14ac:dyDescent="0.3"/>
    <row r="742" ht="64.5" customHeight="1" thickTop="1" thickBot="1" x14ac:dyDescent="0.3"/>
    <row r="743" ht="64.5" customHeight="1" thickTop="1" thickBot="1" x14ac:dyDescent="0.3"/>
    <row r="744" ht="64.5" customHeight="1" thickTop="1" thickBot="1" x14ac:dyDescent="0.3"/>
    <row r="745" ht="64.5" customHeight="1" thickTop="1" thickBot="1" x14ac:dyDescent="0.3"/>
    <row r="748" ht="64.5" customHeight="1" thickBot="1" x14ac:dyDescent="0.3"/>
    <row r="749" ht="64.5" customHeight="1" thickTop="1" thickBot="1" x14ac:dyDescent="0.3"/>
    <row r="750" ht="64.5" customHeight="1" thickTop="1" thickBot="1" x14ac:dyDescent="0.3"/>
    <row r="751" ht="64.5" customHeight="1" thickTop="1" x14ac:dyDescent="0.25"/>
    <row r="756" ht="64.5" customHeight="1" thickBot="1" x14ac:dyDescent="0.3"/>
    <row r="757" ht="64.5" customHeight="1" thickTop="1" thickBot="1" x14ac:dyDescent="0.3"/>
    <row r="758" ht="64.5" customHeight="1" thickTop="1" thickBot="1" x14ac:dyDescent="0.3"/>
    <row r="759" ht="64.5" customHeight="1" thickTop="1" thickBot="1" x14ac:dyDescent="0.3"/>
    <row r="760" ht="64.5" customHeight="1" thickTop="1" thickBot="1" x14ac:dyDescent="0.3"/>
    <row r="763" ht="64.5" customHeight="1" thickBot="1" x14ac:dyDescent="0.3"/>
    <row r="764" ht="64.5" customHeight="1" thickTop="1" thickBot="1" x14ac:dyDescent="0.3"/>
    <row r="765" ht="64.5" customHeight="1" thickTop="1" x14ac:dyDescent="0.25"/>
    <row r="770" ht="64.5" customHeight="1" thickBot="1" x14ac:dyDescent="0.3"/>
    <row r="771" ht="64.5" customHeight="1" thickTop="1" thickBot="1" x14ac:dyDescent="0.3"/>
    <row r="772" ht="64.5" customHeight="1" thickTop="1" thickBot="1" x14ac:dyDescent="0.3"/>
    <row r="773" ht="64.5" customHeight="1" thickTop="1" thickBot="1" x14ac:dyDescent="0.3"/>
    <row r="774" ht="64.5" customHeight="1" thickTop="1" thickBot="1" x14ac:dyDescent="0.3"/>
    <row r="777" ht="64.5" customHeight="1" thickBot="1" x14ac:dyDescent="0.3"/>
    <row r="778" ht="64.5" customHeight="1" thickTop="1" thickBot="1" x14ac:dyDescent="0.3"/>
    <row r="779" ht="64.5" customHeight="1" thickTop="1" thickBot="1" x14ac:dyDescent="0.3"/>
    <row r="780" ht="64.5" customHeight="1" thickTop="1" x14ac:dyDescent="0.25"/>
    <row r="802" ht="64.5" customHeight="1" thickBot="1" x14ac:dyDescent="0.3"/>
    <row r="803" ht="64.5" customHeight="1" thickTop="1" x14ac:dyDescent="0.25"/>
  </sheetData>
  <mergeCells count="47">
    <mergeCell ref="AE11:AE14"/>
    <mergeCell ref="H17:H21"/>
    <mergeCell ref="B4:T4"/>
    <mergeCell ref="U4:AK4"/>
    <mergeCell ref="B5:T6"/>
    <mergeCell ref="U5:AC6"/>
    <mergeCell ref="AD5:AD6"/>
    <mergeCell ref="AE5:AK5"/>
    <mergeCell ref="AE6:AK6"/>
    <mergeCell ref="B7:B8"/>
    <mergeCell ref="C7:C8"/>
    <mergeCell ref="P7:P8"/>
    <mergeCell ref="Q7:Q8"/>
    <mergeCell ref="R7:T7"/>
    <mergeCell ref="D7:D8"/>
    <mergeCell ref="E7:E8"/>
    <mergeCell ref="F7:F8"/>
    <mergeCell ref="G7:G8"/>
    <mergeCell ref="B9:B22"/>
    <mergeCell ref="C9:C22"/>
    <mergeCell ref="D9:D22"/>
    <mergeCell ref="E9:E22"/>
    <mergeCell ref="F9:F22"/>
    <mergeCell ref="AH7:AH8"/>
    <mergeCell ref="AI7:AI8"/>
    <mergeCell ref="AJ7:AJ8"/>
    <mergeCell ref="AK7:AK8"/>
    <mergeCell ref="X7:X8"/>
    <mergeCell ref="Y7:Y8"/>
    <mergeCell ref="AA7:AA8"/>
    <mergeCell ref="Z7:Z8"/>
    <mergeCell ref="H11:H14"/>
    <mergeCell ref="H15:H16"/>
    <mergeCell ref="AG7:AG8"/>
    <mergeCell ref="AB7:AB8"/>
    <mergeCell ref="AC7:AC8"/>
    <mergeCell ref="AD7:AD8"/>
    <mergeCell ref="AE7:AE8"/>
    <mergeCell ref="AF7:AF8"/>
    <mergeCell ref="U7:U8"/>
    <mergeCell ref="H7:J7"/>
    <mergeCell ref="K7:K8"/>
    <mergeCell ref="L7:O7"/>
    <mergeCell ref="V7:V8"/>
    <mergeCell ref="W7:W8"/>
    <mergeCell ref="H9:H10"/>
    <mergeCell ref="AE15:AE16"/>
  </mergeCells>
  <conditionalFormatting sqref="AB745:AF745 AE577:AF577 AE565:AF565 AE297:AF297 AE65:AF65 AE63:AF63 AE54:AF54 AE52:AE53 AE55:AE62 AE64 AE37:AF37 AE25:AF25 AE40:AF40 AE51:AF51 AE26:AE36 AE38:AE39 AE41:AE50 AB113:AF113 AB98:AF98 AB92:AF95 AB83:AF83 AB77:AF80 AB68:AF68 AB66:AE67 AB69:AE76 AB81:AE82 AB84:AE91 AB96:AE97 AB107:AF110 AB99:AE106 AB111:AE112 AB125:AF126 AB114:AE124 AB128:AF128 AB127:AE127 AB138:AF139 AB129:AE137 AB141:AF141 AB140:AE140 AB153:AF154 AB142:AE152 AB156:AF156 AB155:AE155 AB157:AE166 AF152 AF166:AF167 AE169:AF169 AE167:AE168 AE170:AE179 AF179 AE180:AF181 AE183:AF183 AE182 AE184:AE193 AF193 AE194:AF195 AE197:AF197 AE196 AE198:AE207 AF207 AE208:AF209 AE211:AF211 AE210 AE212:AE221 AF221 AB167:AD221 AB222:AF294 AE309:AF310 AE312:AF312 AE311 AE313:AE322 AF322 AB323:AF323 AE324:AF562 AE563:AE564 AE566:AE576 AB324:AD577 AB578:AF663 AB740:AF740 AB675:AF676 AB666:AF666 AB664:AE665 AB667:AE674 AB678:AF737 AB677:AE677 AB738:AE739 AB741:AE744 AB749:AF750 AB746:AE748 AB752:AF812 AB751:AE751 AB295:AE296 AE298:AE308 AB297:AD322 AB22:AD65 AE23:AE24 AB21 AB9:AD11 AB17:AD18 AB20:AD20">
    <cfRule type="cellIs" dxfId="1661" priority="173" stopIfTrue="1" operator="equal">
      <formula>"I"</formula>
    </cfRule>
    <cfRule type="cellIs" dxfId="1660" priority="174" stopIfTrue="1" operator="equal">
      <formula>"II"</formula>
    </cfRule>
    <cfRule type="cellIs" dxfId="1659" priority="175" stopIfTrue="1" operator="between">
      <formula>"III"</formula>
      <formula>"IV"</formula>
    </cfRule>
  </conditionalFormatting>
  <conditionalFormatting sqref="AD745:AF745 AE577:AF577 AE565:AF565 AD297:AF297 AD295:AE296 AD298:AE309 AD113:AF113 AD98:AF98 AD92:AF95 AD83:AF83 AD65:AF65 AD63:AF63 AD54:AF54 AD37:AF37 AD25:AF25 AD26:AE36 AD40:AF40 AD38:AE39 AD51:AF51 AD41:AE50 AD52:AE53 AD55:AE62 AD64:AE64 AD77:AF80 AD68:AF68 AD66:AE67 AD69:AE76 AD81:AE82 AD84:AE91 AD96:AE97 AD107:AF110 AD99:AE106 AD111:AE112 AD125:AF126 AD114:AE124 AD128:AF128 AD127:AE127 AD138:AF139 AD129:AE137 AD141:AF141 AD140:AE140 AD153:AF154 AD142:AE152 AD156:AF156 AD155:AE155 AD157:AE166 AF152 AF166:AF167 AE169:AF169 AE167:AE168 AE170:AE179 AF179 AE180:AF181 AE183:AF183 AE182 AE184:AE193 AF193 AE194:AF195 AE197:AF197 AE196 AE198:AE207 AF207 AE208:AF209 AE211:AF211 AE210 AE212:AE221 AF221 AD167:AD221 AD222:AF294 AF309:AF310 AE312:AF312 AE310:AE311 AE313:AE322 AF322 AD310:AD322 AD323:AF323 AE324:AF562 AE563:AE564 AE566:AE576 AD324:AD577 AD578:AF663 AD740:AF740 AD675:AF676 AD666:AF666 AD664:AE665 AD667:AE674 AD678:AF737 AD677:AE677 AD738:AE739 AD741:AE744 AD749:AF750 AD746:AE748 AD752:AF812 AD751:AE751 AD23:AE24 AD9:AD11 AD22 AD17:AD18 AD20">
    <cfRule type="cellIs" dxfId="1658" priority="171" stopIfTrue="1" operator="equal">
      <formula>"Aceptable"</formula>
    </cfRule>
    <cfRule type="cellIs" dxfId="1657" priority="172" stopIfTrue="1" operator="equal">
      <formula>"No aceptable"</formula>
    </cfRule>
  </conditionalFormatting>
  <conditionalFormatting sqref="AD22:AD812 AD9:AD11 AD17:AD18 AD20">
    <cfRule type="containsText" dxfId="1656" priority="166" stopIfTrue="1" operator="containsText" text="No aceptable o aceptable con control específico">
      <formula>NOT(ISERROR(SEARCH("No aceptable o aceptable con control específico",AD9)))</formula>
    </cfRule>
    <cfRule type="containsText" dxfId="1655" priority="169" stopIfTrue="1" operator="containsText" text="No aceptable">
      <formula>NOT(ISERROR(SEARCH("No aceptable",AD9)))</formula>
    </cfRule>
    <cfRule type="containsText" dxfId="1654" priority="170" stopIfTrue="1" operator="containsText" text="No Aceptable o aceptable con control específico">
      <formula>NOT(ISERROR(SEARCH("No Aceptable o aceptable con control específico",AD9)))</formula>
    </cfRule>
  </conditionalFormatting>
  <conditionalFormatting sqref="AD11">
    <cfRule type="containsText" dxfId="1653" priority="167" stopIfTrue="1" operator="containsText" text="No aceptable">
      <formula>NOT(ISERROR(SEARCH("No aceptable",AD11)))</formula>
    </cfRule>
    <cfRule type="containsText" dxfId="1652" priority="168" stopIfTrue="1" operator="containsText" text="No Aceptable o aceptable con control específico">
      <formula>NOT(ISERROR(SEARCH("No Aceptable o aceptable con control específico",AD11)))</formula>
    </cfRule>
  </conditionalFormatting>
  <conditionalFormatting sqref="AD21">
    <cfRule type="cellIs" dxfId="1651" priority="161" stopIfTrue="1" operator="equal">
      <formula>"Aceptable"</formula>
    </cfRule>
    <cfRule type="cellIs" dxfId="1650" priority="162" stopIfTrue="1" operator="equal">
      <formula>"No aceptable"</formula>
    </cfRule>
  </conditionalFormatting>
  <conditionalFormatting sqref="AD21">
    <cfRule type="containsText" dxfId="1649" priority="158" stopIfTrue="1" operator="containsText" text="No aceptable o aceptable con control específico">
      <formula>NOT(ISERROR(SEARCH("No aceptable o aceptable con control específico",AD21)))</formula>
    </cfRule>
    <cfRule type="containsText" dxfId="1648" priority="159" stopIfTrue="1" operator="containsText" text="No aceptable">
      <formula>NOT(ISERROR(SEARCH("No aceptable",AD21)))</formula>
    </cfRule>
    <cfRule type="containsText" dxfId="1647" priority="160" stopIfTrue="1" operator="containsText" text="No Aceptable o aceptable con control específico">
      <formula>NOT(ISERROR(SEARCH("No Aceptable o aceptable con control específico",AD21)))</formula>
    </cfRule>
  </conditionalFormatting>
  <conditionalFormatting sqref="AE9:AE10">
    <cfRule type="cellIs" dxfId="1646" priority="130" stopIfTrue="1" operator="equal">
      <formula>"I"</formula>
    </cfRule>
    <cfRule type="cellIs" dxfId="1645" priority="131" stopIfTrue="1" operator="equal">
      <formula>"II"</formula>
    </cfRule>
    <cfRule type="cellIs" dxfId="1644" priority="132" stopIfTrue="1" operator="between">
      <formula>"III"</formula>
      <formula>"IV"</formula>
    </cfRule>
  </conditionalFormatting>
  <conditionalFormatting sqref="AE9:AE10">
    <cfRule type="cellIs" dxfId="1643" priority="128" stopIfTrue="1" operator="equal">
      <formula>"Aceptable"</formula>
    </cfRule>
    <cfRule type="cellIs" dxfId="1642" priority="129" stopIfTrue="1" operator="equal">
      <formula>"No aceptable"</formula>
    </cfRule>
  </conditionalFormatting>
  <conditionalFormatting sqref="AE17">
    <cfRule type="cellIs" dxfId="1641" priority="125" stopIfTrue="1" operator="equal">
      <formula>"I"</formula>
    </cfRule>
    <cfRule type="cellIs" dxfId="1640" priority="126" stopIfTrue="1" operator="equal">
      <formula>"II"</formula>
    </cfRule>
    <cfRule type="cellIs" dxfId="1639" priority="127" stopIfTrue="1" operator="between">
      <formula>"III"</formula>
      <formula>"IV"</formula>
    </cfRule>
  </conditionalFormatting>
  <conditionalFormatting sqref="AE17">
    <cfRule type="cellIs" dxfId="1638" priority="123" stopIfTrue="1" operator="equal">
      <formula>"Aceptable"</formula>
    </cfRule>
    <cfRule type="cellIs" dxfId="1637" priority="124" stopIfTrue="1" operator="equal">
      <formula>"No aceptable"</formula>
    </cfRule>
  </conditionalFormatting>
  <conditionalFormatting sqref="AE21">
    <cfRule type="cellIs" dxfId="1636" priority="121" stopIfTrue="1" operator="equal">
      <formula>"Aceptable"</formula>
    </cfRule>
    <cfRule type="cellIs" dxfId="1635" priority="122" stopIfTrue="1" operator="equal">
      <formula>"No aceptable"</formula>
    </cfRule>
  </conditionalFormatting>
  <conditionalFormatting sqref="AE18">
    <cfRule type="cellIs" dxfId="1634" priority="118" stopIfTrue="1" operator="equal">
      <formula>"I"</formula>
    </cfRule>
    <cfRule type="cellIs" dxfId="1633" priority="119" stopIfTrue="1" operator="equal">
      <formula>"II"</formula>
    </cfRule>
    <cfRule type="cellIs" dxfId="1632" priority="120" stopIfTrue="1" operator="between">
      <formula>"III"</formula>
      <formula>"IV"</formula>
    </cfRule>
  </conditionalFormatting>
  <conditionalFormatting sqref="AE18">
    <cfRule type="cellIs" dxfId="1631" priority="116" stopIfTrue="1" operator="equal">
      <formula>"Aceptable"</formula>
    </cfRule>
    <cfRule type="cellIs" dxfId="1630" priority="117" stopIfTrue="1" operator="equal">
      <formula>"No aceptable"</formula>
    </cfRule>
  </conditionalFormatting>
  <conditionalFormatting sqref="AE15">
    <cfRule type="cellIs" dxfId="1629" priority="93" stopIfTrue="1" operator="equal">
      <formula>"I"</formula>
    </cfRule>
    <cfRule type="cellIs" dxfId="1628" priority="94" stopIfTrue="1" operator="equal">
      <formula>"II"</formula>
    </cfRule>
    <cfRule type="cellIs" dxfId="1627" priority="95" stopIfTrue="1" operator="between">
      <formula>"III"</formula>
      <formula>"IV"</formula>
    </cfRule>
  </conditionalFormatting>
  <conditionalFormatting sqref="AE15">
    <cfRule type="cellIs" dxfId="1626" priority="91" stopIfTrue="1" operator="equal">
      <formula>"Aceptable"</formula>
    </cfRule>
    <cfRule type="cellIs" dxfId="1625" priority="92" stopIfTrue="1" operator="equal">
      <formula>"No aceptable"</formula>
    </cfRule>
  </conditionalFormatting>
  <conditionalFormatting sqref="AB15:AD16">
    <cfRule type="cellIs" dxfId="1624" priority="75" stopIfTrue="1" operator="equal">
      <formula>"I"</formula>
    </cfRule>
    <cfRule type="cellIs" dxfId="1623" priority="76" stopIfTrue="1" operator="equal">
      <formula>"II"</formula>
    </cfRule>
    <cfRule type="cellIs" dxfId="1622" priority="77" stopIfTrue="1" operator="between">
      <formula>"III"</formula>
      <formula>"IV"</formula>
    </cfRule>
  </conditionalFormatting>
  <conditionalFormatting sqref="AD15:AD16">
    <cfRule type="cellIs" dxfId="1621" priority="73" stopIfTrue="1" operator="equal">
      <formula>"Aceptable"</formula>
    </cfRule>
    <cfRule type="cellIs" dxfId="1620" priority="74" stopIfTrue="1" operator="equal">
      <formula>"No aceptable"</formula>
    </cfRule>
  </conditionalFormatting>
  <conditionalFormatting sqref="AD15:AD16">
    <cfRule type="containsText" dxfId="1619" priority="70" stopIfTrue="1" operator="containsText" text="No aceptable o aceptable con control específico">
      <formula>NOT(ISERROR(SEARCH("No aceptable o aceptable con control específico",AD15)))</formula>
    </cfRule>
    <cfRule type="containsText" dxfId="1618" priority="71" stopIfTrue="1" operator="containsText" text="No aceptable">
      <formula>NOT(ISERROR(SEARCH("No aceptable",AD15)))</formula>
    </cfRule>
    <cfRule type="containsText" dxfId="1617" priority="72" stopIfTrue="1" operator="containsText" text="No Aceptable o aceptable con control específico">
      <formula>NOT(ISERROR(SEARCH("No Aceptable o aceptable con control específico",AD15)))</formula>
    </cfRule>
  </conditionalFormatting>
  <conditionalFormatting sqref="AB13:AC13">
    <cfRule type="cellIs" dxfId="1616" priority="67" stopIfTrue="1" operator="equal">
      <formula>"I"</formula>
    </cfRule>
    <cfRule type="cellIs" dxfId="1615" priority="68" stopIfTrue="1" operator="equal">
      <formula>"II"</formula>
    </cfRule>
    <cfRule type="cellIs" dxfId="1614" priority="69" stopIfTrue="1" operator="between">
      <formula>"III"</formula>
      <formula>"IV"</formula>
    </cfRule>
  </conditionalFormatting>
  <conditionalFormatting sqref="AD13">
    <cfRule type="cellIs" dxfId="1613" priority="64" stopIfTrue="1" operator="equal">
      <formula>"I"</formula>
    </cfRule>
    <cfRule type="cellIs" dxfId="1612" priority="65" stopIfTrue="1" operator="equal">
      <formula>"II"</formula>
    </cfRule>
    <cfRule type="cellIs" dxfId="1611" priority="66" stopIfTrue="1" operator="between">
      <formula>"III"</formula>
      <formula>"IV"</formula>
    </cfRule>
  </conditionalFormatting>
  <conditionalFormatting sqref="AD13">
    <cfRule type="cellIs" dxfId="1610" priority="62" stopIfTrue="1" operator="equal">
      <formula>"Aceptable"</formula>
    </cfRule>
    <cfRule type="cellIs" dxfId="1609" priority="63" stopIfTrue="1" operator="equal">
      <formula>"No aceptable"</formula>
    </cfRule>
  </conditionalFormatting>
  <conditionalFormatting sqref="AD13">
    <cfRule type="containsText" dxfId="1608" priority="59" stopIfTrue="1" operator="containsText" text="No aceptable o aceptable con control específico">
      <formula>NOT(ISERROR(SEARCH("No aceptable o aceptable con control específico",AD13)))</formula>
    </cfRule>
    <cfRule type="containsText" dxfId="1607" priority="60" stopIfTrue="1" operator="containsText" text="No aceptable">
      <formula>NOT(ISERROR(SEARCH("No aceptable",AD13)))</formula>
    </cfRule>
    <cfRule type="containsText" dxfId="1606" priority="61" stopIfTrue="1" operator="containsText" text="No Aceptable o aceptable con control específico">
      <formula>NOT(ISERROR(SEARCH("No Aceptable o aceptable con control específico",AD13)))</formula>
    </cfRule>
  </conditionalFormatting>
  <conditionalFormatting sqref="AD13">
    <cfRule type="containsText" dxfId="1605" priority="57" stopIfTrue="1" operator="containsText" text="No aceptable">
      <formula>NOT(ISERROR(SEARCH("No aceptable",AD13)))</formula>
    </cfRule>
    <cfRule type="containsText" dxfId="1604" priority="58" stopIfTrue="1" operator="containsText" text="No Aceptable o aceptable con control específico">
      <formula>NOT(ISERROR(SEARCH("No Aceptable o aceptable con control específico",AD13)))</formula>
    </cfRule>
  </conditionalFormatting>
  <conditionalFormatting sqref="AE22">
    <cfRule type="cellIs" dxfId="1603" priority="39" stopIfTrue="1" operator="equal">
      <formula>"I"</formula>
    </cfRule>
    <cfRule type="cellIs" dxfId="1602" priority="40" stopIfTrue="1" operator="equal">
      <formula>"II"</formula>
    </cfRule>
    <cfRule type="cellIs" dxfId="1601" priority="41" stopIfTrue="1" operator="between">
      <formula>"III"</formula>
      <formula>"IV"</formula>
    </cfRule>
  </conditionalFormatting>
  <conditionalFormatting sqref="AE22">
    <cfRule type="cellIs" dxfId="1600" priority="37" stopIfTrue="1" operator="equal">
      <formula>"Aceptable"</formula>
    </cfRule>
    <cfRule type="cellIs" dxfId="1599" priority="38" stopIfTrue="1" operator="equal">
      <formula>"No aceptable"</formula>
    </cfRule>
  </conditionalFormatting>
  <conditionalFormatting sqref="AB12:AD12">
    <cfRule type="cellIs" dxfId="1598" priority="34" stopIfTrue="1" operator="equal">
      <formula>"I"</formula>
    </cfRule>
    <cfRule type="cellIs" dxfId="1597" priority="35" stopIfTrue="1" operator="equal">
      <formula>"II"</formula>
    </cfRule>
    <cfRule type="cellIs" dxfId="1596" priority="36" stopIfTrue="1" operator="between">
      <formula>"III"</formula>
      <formula>"IV"</formula>
    </cfRule>
  </conditionalFormatting>
  <conditionalFormatting sqref="AD12">
    <cfRule type="cellIs" dxfId="1595" priority="32" stopIfTrue="1" operator="equal">
      <formula>"Aceptable"</formula>
    </cfRule>
    <cfRule type="cellIs" dxfId="1594" priority="33" stopIfTrue="1" operator="equal">
      <formula>"No aceptable"</formula>
    </cfRule>
  </conditionalFormatting>
  <conditionalFormatting sqref="AD12">
    <cfRule type="containsText" dxfId="1593" priority="29" stopIfTrue="1" operator="containsText" text="No aceptable o aceptable con control específico">
      <formula>NOT(ISERROR(SEARCH("No aceptable o aceptable con control específico",AD12)))</formula>
    </cfRule>
    <cfRule type="containsText" dxfId="1592" priority="30" stopIfTrue="1" operator="containsText" text="No aceptable">
      <formula>NOT(ISERROR(SEARCH("No aceptable",AD12)))</formula>
    </cfRule>
    <cfRule type="containsText" dxfId="1591" priority="31" stopIfTrue="1" operator="containsText" text="No Aceptable o aceptable con control específico">
      <formula>NOT(ISERROR(SEARCH("No Aceptable o aceptable con control específico",AD12)))</formula>
    </cfRule>
  </conditionalFormatting>
  <conditionalFormatting sqref="AD12">
    <cfRule type="containsText" dxfId="1590" priority="27" stopIfTrue="1" operator="containsText" text="No aceptable">
      <formula>NOT(ISERROR(SEARCH("No aceptable",AD12)))</formula>
    </cfRule>
    <cfRule type="containsText" dxfId="1589" priority="28" stopIfTrue="1" operator="containsText" text="No Aceptable o aceptable con control específico">
      <formula>NOT(ISERROR(SEARCH("No Aceptable o aceptable con control específico",AD12)))</formula>
    </cfRule>
  </conditionalFormatting>
  <conditionalFormatting sqref="AB14:AD14">
    <cfRule type="cellIs" dxfId="1588" priority="24" stopIfTrue="1" operator="equal">
      <formula>"I"</formula>
    </cfRule>
    <cfRule type="cellIs" dxfId="1587" priority="25" stopIfTrue="1" operator="equal">
      <formula>"II"</formula>
    </cfRule>
    <cfRule type="cellIs" dxfId="1586" priority="26" stopIfTrue="1" operator="between">
      <formula>"III"</formula>
      <formula>"IV"</formula>
    </cfRule>
  </conditionalFormatting>
  <conditionalFormatting sqref="AD14">
    <cfRule type="cellIs" dxfId="1585" priority="22" stopIfTrue="1" operator="equal">
      <formula>"Aceptable"</formula>
    </cfRule>
    <cfRule type="cellIs" dxfId="1584" priority="23" stopIfTrue="1" operator="equal">
      <formula>"No aceptable"</formula>
    </cfRule>
  </conditionalFormatting>
  <conditionalFormatting sqref="AD14">
    <cfRule type="containsText" dxfId="1583" priority="19" stopIfTrue="1" operator="containsText" text="No aceptable o aceptable con control específico">
      <formula>NOT(ISERROR(SEARCH("No aceptable o aceptable con control específico",AD14)))</formula>
    </cfRule>
    <cfRule type="containsText" dxfId="1582" priority="20" stopIfTrue="1" operator="containsText" text="No aceptable">
      <formula>NOT(ISERROR(SEARCH("No aceptable",AD14)))</formula>
    </cfRule>
    <cfRule type="containsText" dxfId="1581" priority="21" stopIfTrue="1" operator="containsText" text="No Aceptable o aceptable con control específico">
      <formula>NOT(ISERROR(SEARCH("No Aceptable o aceptable con control específico",AD14)))</formula>
    </cfRule>
  </conditionalFormatting>
  <conditionalFormatting sqref="AB19:AD19">
    <cfRule type="cellIs" dxfId="1580" priority="16" stopIfTrue="1" operator="equal">
      <formula>"I"</formula>
    </cfRule>
    <cfRule type="cellIs" dxfId="1579" priority="17" stopIfTrue="1" operator="equal">
      <formula>"II"</formula>
    </cfRule>
    <cfRule type="cellIs" dxfId="1578" priority="18" stopIfTrue="1" operator="between">
      <formula>"III"</formula>
      <formula>"IV"</formula>
    </cfRule>
  </conditionalFormatting>
  <conditionalFormatting sqref="AD19">
    <cfRule type="cellIs" dxfId="1577" priority="14" stopIfTrue="1" operator="equal">
      <formula>"Aceptable"</formula>
    </cfRule>
    <cfRule type="cellIs" dxfId="1576" priority="15" stopIfTrue="1" operator="equal">
      <formula>"No aceptable"</formula>
    </cfRule>
  </conditionalFormatting>
  <conditionalFormatting sqref="AD19">
    <cfRule type="containsText" dxfId="1575" priority="11" stopIfTrue="1" operator="containsText" text="No aceptable o aceptable con control específico">
      <formula>NOT(ISERROR(SEARCH("No aceptable o aceptable con control específico",AD19)))</formula>
    </cfRule>
    <cfRule type="containsText" dxfId="1574" priority="12" stopIfTrue="1" operator="containsText" text="No aceptable">
      <formula>NOT(ISERROR(SEARCH("No aceptable",AD19)))</formula>
    </cfRule>
    <cfRule type="containsText" dxfId="1573" priority="13" stopIfTrue="1" operator="containsText" text="No Aceptable o aceptable con control específico">
      <formula>NOT(ISERROR(SEARCH("No Aceptable o aceptable con control específico",AD19)))</formula>
    </cfRule>
  </conditionalFormatting>
  <conditionalFormatting sqref="AE19">
    <cfRule type="cellIs" dxfId="1572" priority="8" stopIfTrue="1" operator="equal">
      <formula>"I"</formula>
    </cfRule>
    <cfRule type="cellIs" dxfId="1571" priority="9" stopIfTrue="1" operator="equal">
      <formula>"II"</formula>
    </cfRule>
    <cfRule type="cellIs" dxfId="1570" priority="10" stopIfTrue="1" operator="between">
      <formula>"III"</formula>
      <formula>"IV"</formula>
    </cfRule>
  </conditionalFormatting>
  <conditionalFormatting sqref="AE19">
    <cfRule type="cellIs" dxfId="1569" priority="6" stopIfTrue="1" operator="equal">
      <formula>"Aceptable"</formula>
    </cfRule>
    <cfRule type="cellIs" dxfId="1568" priority="7" stopIfTrue="1" operator="equal">
      <formula>"No aceptable"</formula>
    </cfRule>
  </conditionalFormatting>
  <conditionalFormatting sqref="AE20">
    <cfRule type="cellIs" dxfId="1567" priority="3" stopIfTrue="1" operator="equal">
      <formula>"I"</formula>
    </cfRule>
    <cfRule type="cellIs" dxfId="1566" priority="4" stopIfTrue="1" operator="equal">
      <formula>"II"</formula>
    </cfRule>
    <cfRule type="cellIs" dxfId="1565" priority="5" stopIfTrue="1" operator="between">
      <formula>"III"</formula>
      <formula>"IV"</formula>
    </cfRule>
  </conditionalFormatting>
  <conditionalFormatting sqref="AE20">
    <cfRule type="cellIs" dxfId="1564" priority="1" stopIfTrue="1" operator="equal">
      <formula>"Aceptable"</formula>
    </cfRule>
    <cfRule type="cellIs" dxfId="1563" priority="2" stopIfTrue="1" operator="equal">
      <formula>"No aceptable"</formula>
    </cfRule>
  </conditionalFormatting>
  <dataValidations count="4">
    <dataValidation allowBlank="1" sqref="AA21 AA13:AA16 AA19"/>
    <dataValidation type="list" allowBlank="1" showInputMessage="1" showErrorMessage="1" prompt="10 = Muy Alto_x000a_6 = Alto_x000a_2 = Medio_x000a_0 = Bajo" sqref="U21 U12:U16 U19">
      <formula1>"10, 6, 2, 0, "</formula1>
    </dataValidation>
    <dataValidation type="list" allowBlank="1" showInputMessage="1" prompt="4 = Continua_x000a_3 = Frecuente_x000a_2 = Ocasional_x000a_1 = Esporádica" sqref="V21 V12:V16 V19">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21 Z12:Z16 Z19">
      <formula1>"100,60,25,10"</formula1>
    </dataValidation>
  </dataValidations>
  <pageMargins left="0.7" right="0.7" top="0.75" bottom="0.75" header="0.3" footer="0.3"/>
  <pageSetup paperSize="9" scale="19" fitToHeight="0" orientation="portrait" r:id="rId1"/>
  <colBreaks count="1" manualBreakCount="1">
    <brk id="37" max="21"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27"/>
  <sheetViews>
    <sheetView view="pageBreakPreview" topLeftCell="D27" zoomScale="60" zoomScaleNormal="70" workbookViewId="0">
      <selection activeCell="Q28" sqref="Q28"/>
    </sheetView>
  </sheetViews>
  <sheetFormatPr baseColWidth="10" defaultColWidth="7.453125" defaultRowHeight="45.75" customHeight="1" x14ac:dyDescent="0.25"/>
  <cols>
    <col min="35" max="35" width="8.453125" customWidth="1"/>
    <col min="36" max="36" width="9.81640625" customWidth="1"/>
    <col min="37" max="37" width="14.1796875" customWidth="1"/>
  </cols>
  <sheetData>
    <row r="1" spans="1:37" s="2" customFormat="1" ht="45.75" customHeight="1" x14ac:dyDescent="0.35">
      <c r="A1" s="14"/>
      <c r="B1" s="239"/>
      <c r="C1" s="239"/>
      <c r="D1" s="239"/>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row>
    <row r="2" spans="1:37" s="2" customFormat="1" ht="45.75" customHeight="1" x14ac:dyDescent="0.35">
      <c r="A2" s="14"/>
      <c r="B2" s="239"/>
      <c r="C2" s="239"/>
      <c r="D2" s="239"/>
      <c r="H2" s="3"/>
      <c r="AI2" s="15"/>
      <c r="AJ2" s="382" t="s">
        <v>78</v>
      </c>
      <c r="AK2" s="391">
        <v>2</v>
      </c>
    </row>
    <row r="3" spans="1:37" s="2" customFormat="1" ht="33" customHeight="1" x14ac:dyDescent="0.35">
      <c r="A3" s="14"/>
      <c r="B3" s="239"/>
      <c r="C3" s="239"/>
      <c r="D3" s="239"/>
      <c r="E3" s="239"/>
      <c r="F3" s="239"/>
      <c r="G3" s="239"/>
      <c r="H3" s="240"/>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384" t="s">
        <v>79</v>
      </c>
      <c r="AK3" s="385">
        <v>45154</v>
      </c>
    </row>
    <row r="4" spans="1:37" s="2" customFormat="1" ht="8.25" customHeight="1" x14ac:dyDescent="0.35">
      <c r="H4" s="3"/>
      <c r="AJ4" s="3"/>
    </row>
    <row r="5" spans="1:37" s="2" customFormat="1" ht="62.25" customHeight="1" x14ac:dyDescent="0.35">
      <c r="B5" s="392" t="s">
        <v>759</v>
      </c>
      <c r="C5" s="393"/>
      <c r="D5" s="393"/>
      <c r="E5" s="393"/>
      <c r="F5" s="393"/>
      <c r="G5" s="393"/>
      <c r="H5" s="393"/>
      <c r="I5" s="393"/>
      <c r="J5" s="393"/>
      <c r="K5" s="393"/>
      <c r="L5" s="393"/>
      <c r="M5" s="393"/>
      <c r="N5" s="393"/>
      <c r="O5" s="393"/>
      <c r="P5" s="393"/>
      <c r="Q5" s="393"/>
      <c r="R5" s="393"/>
      <c r="S5" s="393"/>
      <c r="T5" s="416"/>
      <c r="U5" s="392" t="s">
        <v>760</v>
      </c>
      <c r="V5" s="393"/>
      <c r="W5" s="393"/>
      <c r="X5" s="393"/>
      <c r="Y5" s="393"/>
      <c r="Z5" s="393"/>
      <c r="AA5" s="393"/>
      <c r="AB5" s="393"/>
      <c r="AC5" s="393"/>
      <c r="AD5" s="393"/>
      <c r="AE5" s="393"/>
      <c r="AF5" s="393"/>
      <c r="AG5" s="393"/>
      <c r="AH5" s="393"/>
      <c r="AI5" s="393"/>
      <c r="AJ5" s="393"/>
      <c r="AK5" s="416"/>
    </row>
    <row r="6" spans="1:37" s="2" customFormat="1" ht="12" customHeight="1" x14ac:dyDescent="0.35">
      <c r="B6" s="421"/>
      <c r="C6" s="421"/>
      <c r="D6" s="421"/>
      <c r="E6" s="421"/>
      <c r="F6" s="421"/>
      <c r="G6" s="421"/>
      <c r="H6" s="422"/>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2"/>
      <c r="AK6" s="421"/>
    </row>
    <row r="7" spans="1:37" s="1" customFormat="1" ht="50" customHeight="1" x14ac:dyDescent="0.35">
      <c r="B7" s="417" t="s">
        <v>16</v>
      </c>
      <c r="C7" s="417"/>
      <c r="D7" s="417"/>
      <c r="E7" s="417"/>
      <c r="F7" s="417"/>
      <c r="G7" s="417"/>
      <c r="H7" s="417"/>
      <c r="I7" s="417"/>
      <c r="J7" s="417"/>
      <c r="K7" s="417"/>
      <c r="L7" s="417"/>
      <c r="M7" s="417"/>
      <c r="N7" s="417"/>
      <c r="O7" s="417"/>
      <c r="P7" s="417"/>
      <c r="Q7" s="417"/>
      <c r="R7" s="417"/>
      <c r="S7" s="417"/>
      <c r="T7" s="417"/>
      <c r="U7" s="418" t="s">
        <v>7</v>
      </c>
      <c r="V7" s="418"/>
      <c r="W7" s="418"/>
      <c r="X7" s="418"/>
      <c r="Y7" s="418"/>
      <c r="Z7" s="418"/>
      <c r="AA7" s="418"/>
      <c r="AB7" s="418"/>
      <c r="AC7" s="418"/>
      <c r="AD7" s="419" t="s">
        <v>19</v>
      </c>
      <c r="AE7" s="418" t="s">
        <v>17</v>
      </c>
      <c r="AF7" s="418"/>
      <c r="AG7" s="418"/>
      <c r="AH7" s="418"/>
      <c r="AI7" s="418"/>
      <c r="AJ7" s="418"/>
      <c r="AK7" s="418"/>
    </row>
    <row r="8" spans="1:37" s="1" customFormat="1" ht="21.5" hidden="1" customHeight="1" x14ac:dyDescent="0.35">
      <c r="B8" s="417"/>
      <c r="C8" s="417"/>
      <c r="D8" s="417"/>
      <c r="E8" s="417"/>
      <c r="F8" s="417"/>
      <c r="G8" s="417"/>
      <c r="H8" s="417"/>
      <c r="I8" s="417"/>
      <c r="J8" s="417"/>
      <c r="K8" s="417"/>
      <c r="L8" s="417"/>
      <c r="M8" s="417"/>
      <c r="N8" s="417"/>
      <c r="O8" s="417"/>
      <c r="P8" s="417"/>
      <c r="Q8" s="417"/>
      <c r="R8" s="417"/>
      <c r="S8" s="417"/>
      <c r="T8" s="417"/>
      <c r="U8" s="418"/>
      <c r="V8" s="418"/>
      <c r="W8" s="418"/>
      <c r="X8" s="418"/>
      <c r="Y8" s="418"/>
      <c r="Z8" s="418"/>
      <c r="AA8" s="418"/>
      <c r="AB8" s="418"/>
      <c r="AC8" s="418"/>
      <c r="AD8" s="419"/>
      <c r="AE8" s="420" t="s">
        <v>10</v>
      </c>
      <c r="AF8" s="420"/>
      <c r="AG8" s="420"/>
      <c r="AH8" s="420"/>
      <c r="AI8" s="420"/>
      <c r="AJ8" s="420"/>
      <c r="AK8" s="420"/>
    </row>
    <row r="9" spans="1:37" s="1" customFormat="1" ht="62.25" customHeight="1" x14ac:dyDescent="0.35">
      <c r="B9" s="423" t="s">
        <v>22</v>
      </c>
      <c r="C9" s="423" t="s">
        <v>23</v>
      </c>
      <c r="D9" s="423" t="s">
        <v>38</v>
      </c>
      <c r="E9" s="423" t="s">
        <v>20</v>
      </c>
      <c r="F9" s="423" t="s">
        <v>21</v>
      </c>
      <c r="G9" s="423" t="s">
        <v>76</v>
      </c>
      <c r="H9" s="424" t="s">
        <v>2</v>
      </c>
      <c r="I9" s="424"/>
      <c r="J9" s="424"/>
      <c r="K9" s="424" t="s">
        <v>5</v>
      </c>
      <c r="L9" s="425" t="s">
        <v>80</v>
      </c>
      <c r="M9" s="426"/>
      <c r="N9" s="426"/>
      <c r="O9" s="427"/>
      <c r="P9" s="424" t="s">
        <v>239</v>
      </c>
      <c r="Q9" s="423" t="s">
        <v>81</v>
      </c>
      <c r="R9" s="424" t="s">
        <v>0</v>
      </c>
      <c r="S9" s="424"/>
      <c r="T9" s="424"/>
      <c r="U9" s="423" t="s">
        <v>30</v>
      </c>
      <c r="V9" s="423" t="s">
        <v>31</v>
      </c>
      <c r="W9" s="423" t="s">
        <v>8</v>
      </c>
      <c r="X9" s="428" t="s">
        <v>29</v>
      </c>
      <c r="Y9" s="424" t="s">
        <v>25</v>
      </c>
      <c r="Z9" s="423" t="s">
        <v>32</v>
      </c>
      <c r="AA9" s="423" t="s">
        <v>28</v>
      </c>
      <c r="AB9" s="423" t="s">
        <v>27</v>
      </c>
      <c r="AC9" s="424" t="s">
        <v>26</v>
      </c>
      <c r="AD9" s="423" t="s">
        <v>9</v>
      </c>
      <c r="AE9" s="424" t="s">
        <v>24</v>
      </c>
      <c r="AF9" s="424" t="s">
        <v>11</v>
      </c>
      <c r="AG9" s="424" t="s">
        <v>12</v>
      </c>
      <c r="AH9" s="424" t="s">
        <v>13</v>
      </c>
      <c r="AI9" s="424" t="s">
        <v>14</v>
      </c>
      <c r="AJ9" s="424" t="s">
        <v>15</v>
      </c>
      <c r="AK9" s="424" t="s">
        <v>18</v>
      </c>
    </row>
    <row r="10" spans="1:37" s="1" customFormat="1" ht="62.25" customHeight="1" thickBot="1" x14ac:dyDescent="0.4">
      <c r="B10" s="423"/>
      <c r="C10" s="423"/>
      <c r="D10" s="423"/>
      <c r="E10" s="423"/>
      <c r="F10" s="423"/>
      <c r="G10" s="423"/>
      <c r="H10" s="429" t="s">
        <v>3</v>
      </c>
      <c r="I10" s="429" t="s">
        <v>4</v>
      </c>
      <c r="J10" s="429" t="s">
        <v>6</v>
      </c>
      <c r="K10" s="424"/>
      <c r="L10" s="430" t="s">
        <v>39</v>
      </c>
      <c r="M10" s="430" t="s">
        <v>40</v>
      </c>
      <c r="N10" s="431" t="s">
        <v>41</v>
      </c>
      <c r="O10" s="431" t="s">
        <v>43</v>
      </c>
      <c r="P10" s="424"/>
      <c r="Q10" s="423"/>
      <c r="R10" s="429" t="s">
        <v>6</v>
      </c>
      <c r="S10" s="429" t="s">
        <v>1</v>
      </c>
      <c r="T10" s="429" t="s">
        <v>82</v>
      </c>
      <c r="U10" s="423"/>
      <c r="V10" s="423"/>
      <c r="W10" s="423"/>
      <c r="X10" s="428"/>
      <c r="Y10" s="424"/>
      <c r="Z10" s="423"/>
      <c r="AA10" s="423"/>
      <c r="AB10" s="423"/>
      <c r="AC10" s="424"/>
      <c r="AD10" s="423"/>
      <c r="AE10" s="424"/>
      <c r="AF10" s="424"/>
      <c r="AG10" s="424"/>
      <c r="AH10" s="424"/>
      <c r="AI10" s="424"/>
      <c r="AJ10" s="424"/>
      <c r="AK10" s="424"/>
    </row>
    <row r="11" spans="1:37" s="1" customFormat="1" ht="104.25" customHeight="1" x14ac:dyDescent="0.35">
      <c r="A11" s="27"/>
      <c r="B11" s="281" t="s">
        <v>142</v>
      </c>
      <c r="C11" s="281" t="s">
        <v>724</v>
      </c>
      <c r="D11" s="281" t="s">
        <v>725</v>
      </c>
      <c r="E11" s="356" t="s">
        <v>147</v>
      </c>
      <c r="F11" s="323" t="s">
        <v>213</v>
      </c>
      <c r="G11" s="24" t="s">
        <v>42</v>
      </c>
      <c r="H11" s="333" t="s">
        <v>36</v>
      </c>
      <c r="I11" s="78" t="s">
        <v>46</v>
      </c>
      <c r="J11" s="79" t="s">
        <v>269</v>
      </c>
      <c r="K11" s="79" t="s">
        <v>270</v>
      </c>
      <c r="L11" s="88">
        <v>0</v>
      </c>
      <c r="M11" s="81">
        <v>47</v>
      </c>
      <c r="N11" s="88">
        <v>0</v>
      </c>
      <c r="O11" s="88">
        <f>SUM(L11:N11)</f>
        <v>47</v>
      </c>
      <c r="P11" s="79" t="s">
        <v>271</v>
      </c>
      <c r="Q11" s="81">
        <v>8</v>
      </c>
      <c r="R11" s="79" t="s">
        <v>499</v>
      </c>
      <c r="S11" s="79" t="s">
        <v>273</v>
      </c>
      <c r="T11" s="79" t="s">
        <v>272</v>
      </c>
      <c r="U11" s="81">
        <v>2</v>
      </c>
      <c r="V11" s="81">
        <v>4</v>
      </c>
      <c r="W11" s="81">
        <f>V11*U11</f>
        <v>8</v>
      </c>
      <c r="X11" s="83" t="str">
        <f>+IF(AND(U11*V11&gt;=24,U11*V11&lt;=40),"MA",IF(AND(U11*V11&gt;=10,U11*V11&lt;=20),"A",IF(AND(U11*V11&gt;=6,U11*V11&lt;=8),"M",IF(AND(U11*V11&gt;=0,U11*V11&lt;=4),"B",""))))</f>
        <v>M</v>
      </c>
      <c r="Y11" s="78"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2">
        <v>10</v>
      </c>
      <c r="AA11" s="82">
        <f>W11*Z11</f>
        <v>80</v>
      </c>
      <c r="AB11" s="85" t="str">
        <f>+IF(AND(U11*V11*Z11&gt;=600,U11*V11*Z11&lt;=4000),"I",IF(AND(U11*V11*Z11&gt;=150,U11*V11*Z11&lt;=500),"II",IF(AND(U11*V11*Z11&gt;=40,U11*V11*Z11&lt;=120),"III",IF(AND(U11*V11*Z11&gt;=0,U11*V11*Z11&lt;=20),"IV",""))))</f>
        <v>III</v>
      </c>
      <c r="AC11" s="78"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+IF(AB11="I","No aceptable",IF(AB11="II","No aceptable o aceptable con control específico",IF(AB11="III","Aceptable",IF(AB11="IV","Aceptable",""))))</f>
        <v>Aceptable</v>
      </c>
      <c r="AE11" s="78" t="s">
        <v>55</v>
      </c>
      <c r="AF11" s="81" t="s">
        <v>34</v>
      </c>
      <c r="AG11" s="81" t="s">
        <v>34</v>
      </c>
      <c r="AH11" s="81" t="s">
        <v>278</v>
      </c>
      <c r="AI11" s="78" t="s">
        <v>274</v>
      </c>
      <c r="AJ11" s="81" t="s">
        <v>34</v>
      </c>
      <c r="AK11" s="100" t="s">
        <v>575</v>
      </c>
    </row>
    <row r="12" spans="1:37" s="1" customFormat="1" ht="104.25" customHeight="1" x14ac:dyDescent="0.35">
      <c r="A12" s="28"/>
      <c r="B12" s="269"/>
      <c r="C12" s="269"/>
      <c r="D12" s="269"/>
      <c r="E12" s="276"/>
      <c r="F12" s="323"/>
      <c r="G12" s="24" t="s">
        <v>42</v>
      </c>
      <c r="H12" s="333"/>
      <c r="I12" s="78" t="s">
        <v>107</v>
      </c>
      <c r="J12" s="79" t="s">
        <v>275</v>
      </c>
      <c r="K12" s="87" t="s">
        <v>276</v>
      </c>
      <c r="L12" s="88">
        <v>0</v>
      </c>
      <c r="M12" s="81">
        <v>47</v>
      </c>
      <c r="N12" s="88">
        <v>0</v>
      </c>
      <c r="O12" s="88">
        <f t="shared" ref="O12:O27" si="0">SUM(L12:N12)</f>
        <v>47</v>
      </c>
      <c r="P12" s="79" t="s">
        <v>271</v>
      </c>
      <c r="Q12" s="81">
        <v>8</v>
      </c>
      <c r="R12" s="87" t="s">
        <v>500</v>
      </c>
      <c r="S12" s="87" t="s">
        <v>273</v>
      </c>
      <c r="T12" s="87" t="s">
        <v>272</v>
      </c>
      <c r="U12" s="81">
        <v>2</v>
      </c>
      <c r="V12" s="81">
        <v>4</v>
      </c>
      <c r="W12" s="81">
        <f t="shared" ref="W12:W27" si="1">V12*U12</f>
        <v>8</v>
      </c>
      <c r="X12" s="83" t="str">
        <f t="shared" ref="X12:X27" si="2">+IF(AND(U12*V12&gt;=24,U12*V12&lt;=40),"MA",IF(AND(U12*V12&gt;=10,U12*V12&lt;=20),"A",IF(AND(U12*V12&gt;=6,U12*V12&lt;=8),"M",IF(AND(U12*V12&gt;=0,U12*V12&lt;=4),"B",""))))</f>
        <v>M</v>
      </c>
      <c r="Y12" s="78" t="str">
        <f t="shared" ref="Y12:Y27"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2">
        <v>10</v>
      </c>
      <c r="AA12" s="82">
        <f t="shared" ref="AA12:AA27" si="4">W12*Z12</f>
        <v>80</v>
      </c>
      <c r="AB12" s="85" t="str">
        <f t="shared" ref="AB12:AB27" si="5">+IF(AND(U12*V12*Z12&gt;=600,U12*V12*Z12&lt;=4000),"I",IF(AND(U12*V12*Z12&gt;=150,U12*V12*Z12&lt;=500),"II",IF(AND(U12*V12*Z12&gt;=40,U12*V12*Z12&lt;=120),"III",IF(AND(U12*V12*Z12&gt;=0,U12*V12*Z12&lt;=20),"IV",""))))</f>
        <v>III</v>
      </c>
      <c r="AC12" s="78" t="str">
        <f t="shared" ref="AC12:AC27"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8" t="str">
        <f t="shared" ref="AD12:AD27" si="7">+IF(AB12="I","No aceptable",IF(AB12="II","No aceptable o aceptable con control específico",IF(AB12="III","Aceptable",IF(AB12="IV","Aceptable",""))))</f>
        <v>Aceptable</v>
      </c>
      <c r="AE12" s="78" t="s">
        <v>108</v>
      </c>
      <c r="AF12" s="81" t="s">
        <v>34</v>
      </c>
      <c r="AG12" s="81" t="s">
        <v>34</v>
      </c>
      <c r="AH12" s="81" t="s">
        <v>279</v>
      </c>
      <c r="AI12" s="78" t="s">
        <v>274</v>
      </c>
      <c r="AJ12" s="81" t="s">
        <v>34</v>
      </c>
      <c r="AK12" s="60" t="s">
        <v>35</v>
      </c>
    </row>
    <row r="13" spans="1:37" s="1" customFormat="1" ht="104.25" customHeight="1" x14ac:dyDescent="0.35">
      <c r="A13" s="28"/>
      <c r="B13" s="269"/>
      <c r="C13" s="269"/>
      <c r="D13" s="269"/>
      <c r="E13" s="276"/>
      <c r="F13" s="323"/>
      <c r="G13" s="52" t="s">
        <v>33</v>
      </c>
      <c r="H13" s="333"/>
      <c r="I13" s="78" t="s">
        <v>107</v>
      </c>
      <c r="J13" s="78" t="s">
        <v>295</v>
      </c>
      <c r="K13" s="81" t="s">
        <v>282</v>
      </c>
      <c r="L13" s="88">
        <v>0</v>
      </c>
      <c r="M13" s="81">
        <v>47</v>
      </c>
      <c r="N13" s="88">
        <v>0</v>
      </c>
      <c r="O13" s="88">
        <f t="shared" si="0"/>
        <v>47</v>
      </c>
      <c r="P13" s="81" t="s">
        <v>281</v>
      </c>
      <c r="Q13" s="81">
        <v>5</v>
      </c>
      <c r="R13" s="81" t="s">
        <v>33</v>
      </c>
      <c r="S13" s="81" t="s">
        <v>33</v>
      </c>
      <c r="T13" s="81" t="s">
        <v>285</v>
      </c>
      <c r="U13" s="81">
        <v>2</v>
      </c>
      <c r="V13" s="81">
        <v>2</v>
      </c>
      <c r="W13" s="81">
        <v>5</v>
      </c>
      <c r="X13" s="83" t="str">
        <f t="shared" si="2"/>
        <v>B</v>
      </c>
      <c r="Y13" s="78" t="str">
        <f t="shared" si="3"/>
        <v>Situación mejorable con exposición ocasional o esporádica, o situación sin anomalía destacable con cualquier nivel de exposición. No es esperable que se materialice el riesgo, aunque puede ser concebible.</v>
      </c>
      <c r="Z13" s="82">
        <v>25</v>
      </c>
      <c r="AA13" s="82">
        <f t="shared" si="4"/>
        <v>125</v>
      </c>
      <c r="AB13" s="85" t="str">
        <f t="shared" si="5"/>
        <v>III</v>
      </c>
      <c r="AC13" s="78"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8" t="str">
        <f>+IF(AB13="I","No aceptable",IF(AB13="II","No aceptable o aceptable con control específico",IF(AB13="III","Aceptable",IF(AB13="IV","Aceptable",""))))</f>
        <v>Aceptable</v>
      </c>
      <c r="AE13" s="78" t="s">
        <v>108</v>
      </c>
      <c r="AF13" s="81" t="s">
        <v>34</v>
      </c>
      <c r="AG13" s="81" t="s">
        <v>34</v>
      </c>
      <c r="AH13" s="81" t="s">
        <v>34</v>
      </c>
      <c r="AI13" s="78" t="s">
        <v>284</v>
      </c>
      <c r="AJ13" s="81" t="s">
        <v>283</v>
      </c>
      <c r="AK13" s="60" t="s">
        <v>35</v>
      </c>
    </row>
    <row r="14" spans="1:37" s="1" customFormat="1" ht="104.25" customHeight="1" x14ac:dyDescent="0.35">
      <c r="A14" s="28"/>
      <c r="B14" s="269"/>
      <c r="C14" s="269"/>
      <c r="D14" s="269"/>
      <c r="E14" s="276"/>
      <c r="F14" s="323"/>
      <c r="G14" s="26" t="s">
        <v>33</v>
      </c>
      <c r="H14" s="333"/>
      <c r="I14" s="78" t="s">
        <v>296</v>
      </c>
      <c r="J14" s="78" t="s">
        <v>297</v>
      </c>
      <c r="K14" s="81" t="s">
        <v>298</v>
      </c>
      <c r="L14" s="88">
        <v>0</v>
      </c>
      <c r="M14" s="81">
        <v>47</v>
      </c>
      <c r="N14" s="88">
        <v>0</v>
      </c>
      <c r="O14" s="88">
        <f t="shared" si="0"/>
        <v>47</v>
      </c>
      <c r="P14" s="81" t="s">
        <v>109</v>
      </c>
      <c r="Q14" s="81">
        <v>4</v>
      </c>
      <c r="R14" s="81" t="s">
        <v>33</v>
      </c>
      <c r="S14" s="81" t="s">
        <v>299</v>
      </c>
      <c r="T14" s="81" t="s">
        <v>300</v>
      </c>
      <c r="U14" s="81">
        <v>2</v>
      </c>
      <c r="V14" s="81">
        <v>2</v>
      </c>
      <c r="W14" s="81">
        <f t="shared" si="1"/>
        <v>4</v>
      </c>
      <c r="X14" s="83" t="str">
        <f t="shared" si="2"/>
        <v>B</v>
      </c>
      <c r="Y14" s="78" t="str">
        <f t="shared" si="3"/>
        <v>Situación mejorable con exposición ocasional o esporádica, o situación sin anomalía destacable con cualquier nivel de exposición. No es esperable que se materialice el riesgo, aunque puede ser concebible.</v>
      </c>
      <c r="Z14" s="82">
        <v>10</v>
      </c>
      <c r="AA14" s="82">
        <f t="shared" si="4"/>
        <v>40</v>
      </c>
      <c r="AB14" s="85" t="str">
        <f t="shared" si="5"/>
        <v>III</v>
      </c>
      <c r="AC14" s="78" t="str">
        <f>+IF(AB14="I","Situación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78" t="str">
        <f>+IF(AB14="I","No aceptable",IF(AB14="II","No aceptable o aceptable con control específico",IF(AB14="III","Aceptable",IF(AB14="IV","Aceptable",""))))</f>
        <v>Aceptable</v>
      </c>
      <c r="AE14" s="78" t="s">
        <v>108</v>
      </c>
      <c r="AF14" s="78" t="s">
        <v>34</v>
      </c>
      <c r="AG14" s="78" t="s">
        <v>34</v>
      </c>
      <c r="AH14" s="78" t="s">
        <v>34</v>
      </c>
      <c r="AI14" s="78" t="s">
        <v>301</v>
      </c>
      <c r="AJ14" s="81" t="s">
        <v>110</v>
      </c>
      <c r="AK14" s="60" t="s">
        <v>169</v>
      </c>
    </row>
    <row r="15" spans="1:37" s="1" customFormat="1" ht="104.25" customHeight="1" x14ac:dyDescent="0.35">
      <c r="A15" s="28"/>
      <c r="B15" s="269"/>
      <c r="C15" s="269"/>
      <c r="D15" s="269"/>
      <c r="E15" s="276"/>
      <c r="F15" s="323"/>
      <c r="G15" s="26" t="s">
        <v>42</v>
      </c>
      <c r="H15" s="333" t="s">
        <v>44</v>
      </c>
      <c r="I15" s="78" t="s">
        <v>59</v>
      </c>
      <c r="J15" s="78" t="s">
        <v>261</v>
      </c>
      <c r="K15" s="78" t="s">
        <v>250</v>
      </c>
      <c r="L15" s="88">
        <v>0</v>
      </c>
      <c r="M15" s="81">
        <v>47</v>
      </c>
      <c r="N15" s="88">
        <v>0</v>
      </c>
      <c r="O15" s="88">
        <f t="shared" si="0"/>
        <v>47</v>
      </c>
      <c r="P15" s="78" t="s">
        <v>259</v>
      </c>
      <c r="Q15" s="78">
        <v>8</v>
      </c>
      <c r="R15" s="78" t="s">
        <v>254</v>
      </c>
      <c r="S15" s="78" t="s">
        <v>252</v>
      </c>
      <c r="T15" s="78" t="s">
        <v>354</v>
      </c>
      <c r="U15" s="81">
        <v>2</v>
      </c>
      <c r="V15" s="81">
        <v>3</v>
      </c>
      <c r="W15" s="81">
        <f t="shared" si="1"/>
        <v>6</v>
      </c>
      <c r="X15" s="83" t="str">
        <f t="shared" si="2"/>
        <v>M</v>
      </c>
      <c r="Y15" s="78" t="str">
        <f t="shared" si="3"/>
        <v>Situación deficiente con exposición esporádica, o bien situación mejorable con exposición continuada o frecuente. Es posible que suceda el daño alguna vez.</v>
      </c>
      <c r="Z15" s="82">
        <v>25</v>
      </c>
      <c r="AA15" s="82">
        <f t="shared" si="4"/>
        <v>150</v>
      </c>
      <c r="AB15" s="85" t="str">
        <f t="shared" si="5"/>
        <v>II</v>
      </c>
      <c r="AC15" s="78" t="str">
        <f t="shared" si="6"/>
        <v>Corregir y adoptar medidas de control de inmediato. Sin embargo suspenda actividades si el nivel de riesgo está por encima o igual de 360.</v>
      </c>
      <c r="AD15" s="78" t="str">
        <f t="shared" si="7"/>
        <v>No aceptable o aceptable con control específico</v>
      </c>
      <c r="AE15" s="330" t="s">
        <v>565</v>
      </c>
      <c r="AF15" s="78" t="s">
        <v>34</v>
      </c>
      <c r="AG15" s="78" t="s">
        <v>34</v>
      </c>
      <c r="AH15" s="78" t="s">
        <v>34</v>
      </c>
      <c r="AI15" s="78" t="s">
        <v>260</v>
      </c>
      <c r="AJ15" s="78" t="s">
        <v>34</v>
      </c>
      <c r="AK15" s="60" t="s">
        <v>35</v>
      </c>
    </row>
    <row r="16" spans="1:37" s="1" customFormat="1" ht="104.25" customHeight="1" x14ac:dyDescent="0.35">
      <c r="A16" s="28"/>
      <c r="B16" s="269"/>
      <c r="C16" s="269"/>
      <c r="D16" s="269"/>
      <c r="E16" s="276"/>
      <c r="F16" s="323"/>
      <c r="G16" s="26" t="s">
        <v>42</v>
      </c>
      <c r="H16" s="333"/>
      <c r="I16" s="78" t="s">
        <v>505</v>
      </c>
      <c r="J16" s="78" t="s">
        <v>506</v>
      </c>
      <c r="K16" s="78" t="s">
        <v>507</v>
      </c>
      <c r="L16" s="88">
        <v>0</v>
      </c>
      <c r="M16" s="81">
        <v>47</v>
      </c>
      <c r="N16" s="88">
        <v>0</v>
      </c>
      <c r="O16" s="88">
        <f t="shared" si="0"/>
        <v>47</v>
      </c>
      <c r="P16" s="78" t="s">
        <v>508</v>
      </c>
      <c r="Q16" s="81">
        <v>8</v>
      </c>
      <c r="R16" s="78" t="s">
        <v>254</v>
      </c>
      <c r="S16" s="78" t="s">
        <v>509</v>
      </c>
      <c r="T16" s="78" t="s">
        <v>510</v>
      </c>
      <c r="U16" s="82">
        <v>2</v>
      </c>
      <c r="V16" s="82">
        <v>1</v>
      </c>
      <c r="W16" s="82">
        <f t="shared" ref="W16" si="8">V16*U16</f>
        <v>2</v>
      </c>
      <c r="X16" s="83" t="str">
        <f t="shared" ref="X16" si="9">+IF(AND(U16*V16&gt;=24,U16*V16&lt;=40),"MA",IF(AND(U16*V16&gt;=10,U16*V16&lt;=20),"A",IF(AND(U16*V16&gt;=6,U16*V16&lt;=8),"M",IF(AND(U16*V16&gt;=0,U16*V16&lt;=4),"B",""))))</f>
        <v>B</v>
      </c>
      <c r="Y16" s="78" t="str">
        <f t="shared" ref="Y16" si="10">+IF(X16="MA","Situación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6" s="82">
        <v>10</v>
      </c>
      <c r="AA16" s="82">
        <f t="shared" ref="AA16" si="11">W16*Z16</f>
        <v>20</v>
      </c>
      <c r="AB16" s="85" t="str">
        <f t="shared" ref="AB16" si="12">+IF(AND(U16*V16*Z16&gt;=600,U16*V16*Z16&lt;=4000),"I",IF(AND(U16*V16*Z16&gt;=150,U16*V16*Z16&lt;=500),"II",IF(AND(U16*V16*Z16&gt;=40,U16*V16*Z16&lt;=120),"III",IF(AND(U16*V16*Z16&gt;=0,U16*V16*Z16&lt;=20),"IV",""))))</f>
        <v>IV</v>
      </c>
      <c r="AC16" s="78" t="str">
        <f t="shared" ref="AC16" si="13">+IF(AB16="I","Situación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6" s="78" t="str">
        <f t="shared" ref="AD16" si="14">+IF(AB16="I","No aceptable",IF(AB16="II","No aceptable o aceptable con control específico",IF(AB16="III","Aceptable",IF(AB16="IV","Aceptable",""))))</f>
        <v>Aceptable</v>
      </c>
      <c r="AE16" s="331"/>
      <c r="AF16" s="78" t="s">
        <v>34</v>
      </c>
      <c r="AG16" s="78" t="s">
        <v>34</v>
      </c>
      <c r="AH16" s="78" t="s">
        <v>34</v>
      </c>
      <c r="AI16" s="78" t="s">
        <v>257</v>
      </c>
      <c r="AJ16" s="78" t="s">
        <v>34</v>
      </c>
      <c r="AK16" s="60" t="s">
        <v>511</v>
      </c>
    </row>
    <row r="17" spans="1:37" s="1" customFormat="1" ht="104.25" customHeight="1" x14ac:dyDescent="0.35">
      <c r="A17" s="28"/>
      <c r="B17" s="269"/>
      <c r="C17" s="269"/>
      <c r="D17" s="269"/>
      <c r="E17" s="276"/>
      <c r="F17" s="323"/>
      <c r="G17" s="26" t="s">
        <v>42</v>
      </c>
      <c r="H17" s="333"/>
      <c r="I17" s="78" t="s">
        <v>60</v>
      </c>
      <c r="J17" s="78" t="s">
        <v>266</v>
      </c>
      <c r="K17" s="78" t="s">
        <v>250</v>
      </c>
      <c r="L17" s="88">
        <v>0</v>
      </c>
      <c r="M17" s="81">
        <v>47</v>
      </c>
      <c r="N17" s="88">
        <v>0</v>
      </c>
      <c r="O17" s="88">
        <f t="shared" si="0"/>
        <v>47</v>
      </c>
      <c r="P17" s="78" t="s">
        <v>259</v>
      </c>
      <c r="Q17" s="81">
        <v>8</v>
      </c>
      <c r="R17" s="78" t="s">
        <v>254</v>
      </c>
      <c r="S17" s="78" t="s">
        <v>252</v>
      </c>
      <c r="T17" s="78" t="s">
        <v>267</v>
      </c>
      <c r="U17" s="82">
        <v>2</v>
      </c>
      <c r="V17" s="82">
        <v>4</v>
      </c>
      <c r="W17" s="82">
        <f>V17*U17</f>
        <v>8</v>
      </c>
      <c r="X17" s="83" t="str">
        <f>+IF(AND(U17*V17&gt;=24,U17*V17&lt;=40),"MA",IF(AND(U17*V17&gt;=10,U17*V17&lt;=20),"A",IF(AND(U17*V17&gt;=6,U17*V17&lt;=8),"M",IF(AND(U17*V17&gt;=0,U17*V17&lt;=4),"B",""))))</f>
        <v>M</v>
      </c>
      <c r="Y17" s="78" t="str">
        <f>+IF(X17="MA","Situación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82">
        <v>10</v>
      </c>
      <c r="AA17" s="82">
        <f>W17*Z17</f>
        <v>80</v>
      </c>
      <c r="AB17" s="85" t="str">
        <f t="shared" si="5"/>
        <v>III</v>
      </c>
      <c r="AC17" s="78"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78" t="str">
        <f>+IF(AB17="I","No aceptable",IF(AB17="II","No aceptable o aceptable con control específico",IF(AB17="III","Aceptable",IF(AB17="IV","Aceptable",""))))</f>
        <v>Aceptable</v>
      </c>
      <c r="AE17" s="332"/>
      <c r="AF17" s="78" t="s">
        <v>34</v>
      </c>
      <c r="AG17" s="78" t="s">
        <v>34</v>
      </c>
      <c r="AH17" s="78" t="s">
        <v>34</v>
      </c>
      <c r="AI17" s="78" t="s">
        <v>268</v>
      </c>
      <c r="AJ17" s="78" t="s">
        <v>34</v>
      </c>
      <c r="AK17" s="60" t="s">
        <v>35</v>
      </c>
    </row>
    <row r="18" spans="1:37" s="1" customFormat="1" ht="104.25" customHeight="1" x14ac:dyDescent="0.35">
      <c r="A18" s="28"/>
      <c r="B18" s="269"/>
      <c r="C18" s="269"/>
      <c r="D18" s="269"/>
      <c r="E18" s="276"/>
      <c r="F18" s="323"/>
      <c r="G18" s="26" t="s">
        <v>42</v>
      </c>
      <c r="H18" s="333" t="s">
        <v>170</v>
      </c>
      <c r="I18" s="87" t="s">
        <v>233</v>
      </c>
      <c r="J18" s="87" t="s">
        <v>234</v>
      </c>
      <c r="K18" s="87" t="s">
        <v>237</v>
      </c>
      <c r="L18" s="88">
        <v>0</v>
      </c>
      <c r="M18" s="81">
        <v>47</v>
      </c>
      <c r="N18" s="88">
        <v>0</v>
      </c>
      <c r="O18" s="88">
        <f t="shared" si="0"/>
        <v>47</v>
      </c>
      <c r="P18" s="89" t="s">
        <v>240</v>
      </c>
      <c r="Q18" s="81">
        <v>8</v>
      </c>
      <c r="R18" s="89" t="s">
        <v>242</v>
      </c>
      <c r="S18" s="89" t="s">
        <v>349</v>
      </c>
      <c r="T18" s="89" t="s">
        <v>244</v>
      </c>
      <c r="U18" s="81">
        <v>2</v>
      </c>
      <c r="V18" s="81">
        <v>4</v>
      </c>
      <c r="W18" s="81">
        <f t="shared" ref="W18:W19" si="15">V18*U18</f>
        <v>8</v>
      </c>
      <c r="X18" s="83" t="str">
        <f t="shared" ref="X18:X19" si="16">+IF(AND(U18*V18&gt;=24,U18*V18&lt;=40),"MA",IF(AND(U18*V18&gt;=10,U18*V18&lt;=20),"A",IF(AND(U18*V18&gt;=6,U18*V18&lt;=8),"M",IF(AND(U18*V18&gt;=0,U18*V18&lt;=4),"B",""))))</f>
        <v>M</v>
      </c>
      <c r="Y18" s="78" t="str">
        <f t="shared" ref="Y18:Y19" si="17">+IF(X18="MA","Situación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82">
        <v>10</v>
      </c>
      <c r="AA18" s="82">
        <f t="shared" ref="AA18:AA19" si="18">W18*Z18</f>
        <v>80</v>
      </c>
      <c r="AB18" s="85" t="str">
        <f t="shared" ref="AB18:AB19" si="19">+IF(AND(U18*V18*Z18&gt;=600,U18*V18*Z18&lt;=4000),"I",IF(AND(U18*V18*Z18&gt;=150,U18*V18*Z18&lt;=500),"II",IF(AND(U18*V18*Z18&gt;=40,U18*V18*Z18&lt;=120),"III",IF(AND(U18*V18*Z18&gt;=0,U18*V18*Z18&lt;=20),"IV",""))))</f>
        <v>III</v>
      </c>
      <c r="AC18" s="78" t="str">
        <f t="shared" ref="AC18:AC19" si="20">+IF(AB18="I","Situación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78" t="str">
        <f t="shared" ref="AD18:AD19" si="21">+IF(AB18="I","No aceptable",IF(AB18="II","No aceptable o aceptable con control específico",IF(AB18="III","Aceptable",IF(AB18="IV","Aceptable",""))))</f>
        <v>Aceptable</v>
      </c>
      <c r="AE18" s="330" t="s">
        <v>566</v>
      </c>
      <c r="AF18" s="78" t="s">
        <v>34</v>
      </c>
      <c r="AG18" s="78" t="s">
        <v>34</v>
      </c>
      <c r="AH18" s="87" t="s">
        <v>248</v>
      </c>
      <c r="AI18" s="87" t="s">
        <v>249</v>
      </c>
      <c r="AJ18" s="81" t="s">
        <v>34</v>
      </c>
      <c r="AK18" s="60" t="s">
        <v>35</v>
      </c>
    </row>
    <row r="19" spans="1:37" s="1" customFormat="1" ht="104.25" customHeight="1" x14ac:dyDescent="0.35">
      <c r="A19" s="28"/>
      <c r="B19" s="269"/>
      <c r="C19" s="269"/>
      <c r="D19" s="269"/>
      <c r="E19" s="276"/>
      <c r="F19" s="323"/>
      <c r="G19" s="26" t="s">
        <v>42</v>
      </c>
      <c r="H19" s="333"/>
      <c r="I19" s="87" t="s">
        <v>430</v>
      </c>
      <c r="J19" s="87" t="s">
        <v>431</v>
      </c>
      <c r="K19" s="87" t="s">
        <v>432</v>
      </c>
      <c r="L19" s="88">
        <v>0</v>
      </c>
      <c r="M19" s="81">
        <v>47</v>
      </c>
      <c r="N19" s="88">
        <v>0</v>
      </c>
      <c r="O19" s="88">
        <f t="shared" si="0"/>
        <v>47</v>
      </c>
      <c r="P19" s="89" t="s">
        <v>433</v>
      </c>
      <c r="Q19" s="81">
        <v>8</v>
      </c>
      <c r="R19" s="89" t="s">
        <v>434</v>
      </c>
      <c r="S19" s="89" t="s">
        <v>435</v>
      </c>
      <c r="T19" s="89" t="s">
        <v>436</v>
      </c>
      <c r="U19" s="81">
        <v>2</v>
      </c>
      <c r="V19" s="81">
        <v>4</v>
      </c>
      <c r="W19" s="81">
        <f t="shared" si="15"/>
        <v>8</v>
      </c>
      <c r="X19" s="83" t="str">
        <f t="shared" si="16"/>
        <v>M</v>
      </c>
      <c r="Y19" s="78" t="str">
        <f t="shared" si="17"/>
        <v>Situación deficiente con exposición esporádica, o bien situación mejorable con exposición continuada o frecuente. Es posible que suceda el daño alguna vez.</v>
      </c>
      <c r="Z19" s="82">
        <v>10</v>
      </c>
      <c r="AA19" s="82">
        <f t="shared" si="18"/>
        <v>80</v>
      </c>
      <c r="AB19" s="85" t="str">
        <f t="shared" si="19"/>
        <v>III</v>
      </c>
      <c r="AC19" s="78" t="str">
        <f t="shared" si="20"/>
        <v>Mejorar si es posible. Sería conveniente justificar la intervención y su rentabilidad.</v>
      </c>
      <c r="AD19" s="78" t="str">
        <f t="shared" si="21"/>
        <v>Aceptable</v>
      </c>
      <c r="AE19" s="331"/>
      <c r="AF19" s="78" t="s">
        <v>34</v>
      </c>
      <c r="AG19" s="78" t="s">
        <v>34</v>
      </c>
      <c r="AH19" s="78" t="s">
        <v>34</v>
      </c>
      <c r="AI19" s="87" t="s">
        <v>437</v>
      </c>
      <c r="AJ19" s="81" t="s">
        <v>34</v>
      </c>
      <c r="AK19" s="60" t="s">
        <v>35</v>
      </c>
    </row>
    <row r="20" spans="1:37" s="1" customFormat="1" ht="104.25" customHeight="1" x14ac:dyDescent="0.35">
      <c r="A20" s="28"/>
      <c r="B20" s="269"/>
      <c r="C20" s="269"/>
      <c r="D20" s="269"/>
      <c r="E20" s="276"/>
      <c r="F20" s="323"/>
      <c r="G20" s="26" t="s">
        <v>42</v>
      </c>
      <c r="H20" s="333"/>
      <c r="I20" s="87" t="s">
        <v>236</v>
      </c>
      <c r="J20" s="87" t="s">
        <v>235</v>
      </c>
      <c r="K20" s="87" t="s">
        <v>238</v>
      </c>
      <c r="L20" s="88">
        <v>0</v>
      </c>
      <c r="M20" s="81">
        <v>47</v>
      </c>
      <c r="N20" s="88">
        <v>0</v>
      </c>
      <c r="O20" s="88">
        <f t="shared" si="0"/>
        <v>47</v>
      </c>
      <c r="P20" s="89" t="s">
        <v>241</v>
      </c>
      <c r="Q20" s="81">
        <v>8</v>
      </c>
      <c r="R20" s="89" t="s">
        <v>245</v>
      </c>
      <c r="S20" s="89" t="s">
        <v>246</v>
      </c>
      <c r="T20" s="89" t="s">
        <v>247</v>
      </c>
      <c r="U20" s="81">
        <v>2</v>
      </c>
      <c r="V20" s="81">
        <v>4</v>
      </c>
      <c r="W20" s="81">
        <f t="shared" si="1"/>
        <v>8</v>
      </c>
      <c r="X20" s="83" t="str">
        <f t="shared" si="2"/>
        <v>M</v>
      </c>
      <c r="Y20" s="78" t="str">
        <f t="shared" si="3"/>
        <v>Situación deficiente con exposición esporádica, o bien situación mejorable con exposición continuada o frecuente. Es posible que suceda el daño alguna vez.</v>
      </c>
      <c r="Z20" s="82">
        <v>10</v>
      </c>
      <c r="AA20" s="82">
        <f t="shared" si="4"/>
        <v>80</v>
      </c>
      <c r="AB20" s="85" t="str">
        <f t="shared" si="5"/>
        <v>III</v>
      </c>
      <c r="AC20" s="78" t="str">
        <f t="shared" si="6"/>
        <v>Mejorar si es posible. Sería conveniente justificar la intervención y su rentabilidad.</v>
      </c>
      <c r="AD20" s="78" t="str">
        <f t="shared" si="7"/>
        <v>Aceptable</v>
      </c>
      <c r="AE20" s="332"/>
      <c r="AF20" s="78" t="s">
        <v>34</v>
      </c>
      <c r="AG20" s="78" t="s">
        <v>34</v>
      </c>
      <c r="AH20" s="87" t="s">
        <v>248</v>
      </c>
      <c r="AI20" s="87" t="s">
        <v>249</v>
      </c>
      <c r="AJ20" s="81" t="s">
        <v>34</v>
      </c>
      <c r="AK20" s="60" t="s">
        <v>169</v>
      </c>
    </row>
    <row r="21" spans="1:37" s="1" customFormat="1" ht="104.25" customHeight="1" x14ac:dyDescent="0.35">
      <c r="A21" s="28"/>
      <c r="B21" s="269"/>
      <c r="C21" s="269"/>
      <c r="D21" s="269"/>
      <c r="E21" s="276"/>
      <c r="F21" s="323"/>
      <c r="G21" s="52" t="s">
        <v>33</v>
      </c>
      <c r="H21" s="87" t="s">
        <v>230</v>
      </c>
      <c r="I21" s="87" t="s">
        <v>421</v>
      </c>
      <c r="J21" s="87" t="s">
        <v>416</v>
      </c>
      <c r="K21" s="87" t="s">
        <v>417</v>
      </c>
      <c r="L21" s="88">
        <v>0</v>
      </c>
      <c r="M21" s="81">
        <v>47</v>
      </c>
      <c r="N21" s="88">
        <v>0</v>
      </c>
      <c r="O21" s="88">
        <f t="shared" si="0"/>
        <v>47</v>
      </c>
      <c r="P21" s="87" t="s">
        <v>415</v>
      </c>
      <c r="Q21" s="81">
        <v>4</v>
      </c>
      <c r="R21" s="87" t="s">
        <v>33</v>
      </c>
      <c r="S21" s="87" t="s">
        <v>33</v>
      </c>
      <c r="T21" s="87" t="s">
        <v>418</v>
      </c>
      <c r="U21" s="82">
        <v>2</v>
      </c>
      <c r="V21" s="82">
        <v>2</v>
      </c>
      <c r="W21" s="82">
        <f t="shared" si="1"/>
        <v>4</v>
      </c>
      <c r="X21" s="83" t="str">
        <f t="shared" si="2"/>
        <v>B</v>
      </c>
      <c r="Y21" s="78" t="str">
        <f t="shared" si="3"/>
        <v>Situación mejorable con exposición ocasional o esporádica, o situación sin anomalía destacable con cualquier nivel de exposición. No es esperable que se materialice el riesgo, aunque puede ser concebible.</v>
      </c>
      <c r="Z21" s="82">
        <v>10</v>
      </c>
      <c r="AA21" s="82">
        <f t="shared" si="4"/>
        <v>40</v>
      </c>
      <c r="AB21" s="85" t="str">
        <f t="shared" si="5"/>
        <v>III</v>
      </c>
      <c r="AC21" s="78" t="str">
        <f t="shared" si="6"/>
        <v>Mejorar si es posible. Sería conveniente justificar la intervención y su rentabilidad.</v>
      </c>
      <c r="AD21" s="78" t="str">
        <f t="shared" si="7"/>
        <v>Aceptable</v>
      </c>
      <c r="AE21" s="97" t="s">
        <v>560</v>
      </c>
      <c r="AF21" s="78" t="s">
        <v>419</v>
      </c>
      <c r="AG21" s="78" t="s">
        <v>34</v>
      </c>
      <c r="AH21" s="78" t="s">
        <v>34</v>
      </c>
      <c r="AI21" s="82" t="s">
        <v>420</v>
      </c>
      <c r="AJ21" s="81" t="s">
        <v>174</v>
      </c>
      <c r="AK21" s="60" t="s">
        <v>35</v>
      </c>
    </row>
    <row r="22" spans="1:37" s="1" customFormat="1" ht="104.25" customHeight="1" x14ac:dyDescent="0.35">
      <c r="A22" s="28"/>
      <c r="B22" s="269"/>
      <c r="C22" s="269"/>
      <c r="D22" s="269"/>
      <c r="E22" s="276"/>
      <c r="F22" s="323"/>
      <c r="G22" s="26" t="s">
        <v>33</v>
      </c>
      <c r="H22" s="333" t="s">
        <v>45</v>
      </c>
      <c r="I22" s="87" t="s">
        <v>88</v>
      </c>
      <c r="J22" s="87" t="s">
        <v>358</v>
      </c>
      <c r="K22" s="87" t="s">
        <v>315</v>
      </c>
      <c r="L22" s="88">
        <v>0</v>
      </c>
      <c r="M22" s="81">
        <v>47</v>
      </c>
      <c r="N22" s="88">
        <v>0</v>
      </c>
      <c r="O22" s="88">
        <f t="shared" si="0"/>
        <v>47</v>
      </c>
      <c r="P22" s="87" t="s">
        <v>336</v>
      </c>
      <c r="Q22" s="81">
        <v>8</v>
      </c>
      <c r="R22" s="87" t="s">
        <v>168</v>
      </c>
      <c r="S22" s="78" t="s">
        <v>350</v>
      </c>
      <c r="T22" s="78" t="s">
        <v>356</v>
      </c>
      <c r="U22" s="82">
        <v>6</v>
      </c>
      <c r="V22" s="82">
        <v>3</v>
      </c>
      <c r="W22" s="82">
        <f t="shared" si="1"/>
        <v>18</v>
      </c>
      <c r="X22" s="83" t="str">
        <f t="shared" si="2"/>
        <v>A</v>
      </c>
      <c r="Y22" s="78" t="str">
        <f t="shared" si="3"/>
        <v>Situación deficiente con exposición frecuente u ocasional, o bien situación muy deficiente con exposición ocasional o esporádica. La materialización de Riesgo es posible que suceda varias veces en la vida laboral</v>
      </c>
      <c r="Z22" s="82">
        <v>25</v>
      </c>
      <c r="AA22" s="82">
        <f t="shared" si="4"/>
        <v>450</v>
      </c>
      <c r="AB22" s="85" t="str">
        <f t="shared" si="5"/>
        <v>II</v>
      </c>
      <c r="AC22" s="78" t="str">
        <f t="shared" si="6"/>
        <v>Corregir y adoptar medidas de control de inmediato. Sin embargo suspenda actividades si el nivel de riesgo está por encima o igual de 360.</v>
      </c>
      <c r="AD22" s="78" t="str">
        <f t="shared" si="7"/>
        <v>No aceptable o aceptable con control específico</v>
      </c>
      <c r="AE22" s="78" t="s">
        <v>65</v>
      </c>
      <c r="AF22" s="81" t="s">
        <v>34</v>
      </c>
      <c r="AG22" s="81" t="s">
        <v>34</v>
      </c>
      <c r="AH22" s="87" t="s">
        <v>158</v>
      </c>
      <c r="AI22" s="87" t="s">
        <v>357</v>
      </c>
      <c r="AJ22" s="81" t="s">
        <v>34</v>
      </c>
      <c r="AK22" s="60" t="s">
        <v>35</v>
      </c>
    </row>
    <row r="23" spans="1:37" s="1" customFormat="1" ht="104.25" customHeight="1" x14ac:dyDescent="0.35">
      <c r="A23" s="28"/>
      <c r="B23" s="269"/>
      <c r="C23" s="269"/>
      <c r="D23" s="269"/>
      <c r="E23" s="276"/>
      <c r="F23" s="323"/>
      <c r="G23" s="26" t="s">
        <v>33</v>
      </c>
      <c r="H23" s="333"/>
      <c r="I23" s="87" t="s">
        <v>63</v>
      </c>
      <c r="J23" s="87" t="s">
        <v>329</v>
      </c>
      <c r="K23" s="87" t="s">
        <v>315</v>
      </c>
      <c r="L23" s="88">
        <v>0</v>
      </c>
      <c r="M23" s="81">
        <v>47</v>
      </c>
      <c r="N23" s="88">
        <v>0</v>
      </c>
      <c r="O23" s="88">
        <f t="shared" si="0"/>
        <v>47</v>
      </c>
      <c r="P23" s="87" t="s">
        <v>330</v>
      </c>
      <c r="Q23" s="81">
        <v>1</v>
      </c>
      <c r="R23" s="87" t="s">
        <v>332</v>
      </c>
      <c r="S23" s="87" t="s">
        <v>531</v>
      </c>
      <c r="T23" s="78" t="s">
        <v>355</v>
      </c>
      <c r="U23" s="82">
        <v>2</v>
      </c>
      <c r="V23" s="82">
        <v>3</v>
      </c>
      <c r="W23" s="82">
        <f t="shared" si="1"/>
        <v>6</v>
      </c>
      <c r="X23" s="83" t="str">
        <f t="shared" si="2"/>
        <v>M</v>
      </c>
      <c r="Y23" s="78" t="str">
        <f t="shared" si="3"/>
        <v>Situación deficiente con exposición esporádica, o bien situación mejorable con exposición continuada o frecuente. Es posible que suceda el daño alguna vez.</v>
      </c>
      <c r="Z23" s="82">
        <v>10</v>
      </c>
      <c r="AA23" s="82">
        <f t="shared" si="4"/>
        <v>60</v>
      </c>
      <c r="AB23" s="85" t="str">
        <f t="shared" si="5"/>
        <v>III</v>
      </c>
      <c r="AC23" s="78" t="str">
        <f t="shared" si="6"/>
        <v>Mejorar si es posible. Sería conveniente justificar la intervención y su rentabilidad.</v>
      </c>
      <c r="AD23" s="78" t="str">
        <f t="shared" si="7"/>
        <v>Aceptable</v>
      </c>
      <c r="AE23" s="78" t="s">
        <v>115</v>
      </c>
      <c r="AF23" s="78" t="s">
        <v>34</v>
      </c>
      <c r="AG23" s="78" t="s">
        <v>168</v>
      </c>
      <c r="AH23" s="87" t="s">
        <v>333</v>
      </c>
      <c r="AI23" s="87" t="s">
        <v>334</v>
      </c>
      <c r="AJ23" s="81" t="s">
        <v>34</v>
      </c>
      <c r="AK23" s="60" t="s">
        <v>35</v>
      </c>
    </row>
    <row r="24" spans="1:37" s="1" customFormat="1" ht="104.25" customHeight="1" x14ac:dyDescent="0.35">
      <c r="A24" s="28"/>
      <c r="B24" s="269"/>
      <c r="C24" s="269"/>
      <c r="D24" s="269"/>
      <c r="E24" s="276"/>
      <c r="F24" s="323"/>
      <c r="G24" s="26" t="s">
        <v>33</v>
      </c>
      <c r="H24" s="333"/>
      <c r="I24" s="87" t="s">
        <v>63</v>
      </c>
      <c r="J24" s="87" t="s">
        <v>331</v>
      </c>
      <c r="K24" s="87" t="s">
        <v>64</v>
      </c>
      <c r="L24" s="88">
        <v>0</v>
      </c>
      <c r="M24" s="81">
        <v>47</v>
      </c>
      <c r="N24" s="88">
        <v>0</v>
      </c>
      <c r="O24" s="88">
        <f t="shared" si="0"/>
        <v>47</v>
      </c>
      <c r="P24" s="87" t="s">
        <v>325</v>
      </c>
      <c r="Q24" s="81">
        <v>8</v>
      </c>
      <c r="R24" s="78" t="s">
        <v>168</v>
      </c>
      <c r="S24" s="87" t="s">
        <v>326</v>
      </c>
      <c r="T24" s="78" t="s">
        <v>359</v>
      </c>
      <c r="U24" s="81">
        <v>2</v>
      </c>
      <c r="V24" s="81">
        <v>1</v>
      </c>
      <c r="W24" s="81">
        <f t="shared" si="1"/>
        <v>2</v>
      </c>
      <c r="X24" s="83" t="str">
        <f t="shared" si="2"/>
        <v>B</v>
      </c>
      <c r="Y24" s="78" t="str">
        <f t="shared" si="3"/>
        <v>Situación mejorable con exposición ocasional o esporádica, o situación sin anomalía destacable con cualquier nivel de exposición. No es esperable que se materialice el riesgo, aunque puede ser concebible.</v>
      </c>
      <c r="Z24" s="82">
        <v>10</v>
      </c>
      <c r="AA24" s="82">
        <f t="shared" si="4"/>
        <v>20</v>
      </c>
      <c r="AB24" s="85" t="str">
        <f t="shared" si="5"/>
        <v>IV</v>
      </c>
      <c r="AC24" s="78" t="str">
        <f t="shared" si="6"/>
        <v>Mantener las medidas de control existentes, pero se deberían considerar soluciones o mejoras y se deben hacer comprobaciones periódicas para asegurar que el riesgo aún es tolerable.</v>
      </c>
      <c r="AD24" s="78" t="str">
        <f t="shared" si="7"/>
        <v>Aceptable</v>
      </c>
      <c r="AE24" s="78" t="s">
        <v>65</v>
      </c>
      <c r="AF24" s="81" t="s">
        <v>34</v>
      </c>
      <c r="AG24" s="81" t="s">
        <v>34</v>
      </c>
      <c r="AH24" s="87" t="s">
        <v>327</v>
      </c>
      <c r="AI24" s="87" t="s">
        <v>328</v>
      </c>
      <c r="AJ24" s="81" t="s">
        <v>34</v>
      </c>
      <c r="AK24" s="60" t="s">
        <v>35</v>
      </c>
    </row>
    <row r="25" spans="1:37" s="1" customFormat="1" ht="104.25" customHeight="1" x14ac:dyDescent="0.35">
      <c r="A25" s="28"/>
      <c r="B25" s="269"/>
      <c r="C25" s="269"/>
      <c r="D25" s="269"/>
      <c r="E25" s="276"/>
      <c r="F25" s="323"/>
      <c r="G25" s="26" t="s">
        <v>33</v>
      </c>
      <c r="H25" s="333"/>
      <c r="I25" s="101" t="s">
        <v>558</v>
      </c>
      <c r="J25" s="101" t="s">
        <v>324</v>
      </c>
      <c r="K25" s="101" t="s">
        <v>315</v>
      </c>
      <c r="L25" s="88">
        <v>0</v>
      </c>
      <c r="M25" s="81">
        <v>47</v>
      </c>
      <c r="N25" s="88">
        <v>0</v>
      </c>
      <c r="O25" s="88">
        <f t="shared" si="0"/>
        <v>47</v>
      </c>
      <c r="P25" s="101" t="s">
        <v>330</v>
      </c>
      <c r="Q25" s="94">
        <v>1</v>
      </c>
      <c r="R25" s="101" t="s">
        <v>168</v>
      </c>
      <c r="S25" s="90" t="s">
        <v>351</v>
      </c>
      <c r="T25" s="101" t="s">
        <v>360</v>
      </c>
      <c r="U25" s="95">
        <v>6</v>
      </c>
      <c r="V25" s="95">
        <v>3</v>
      </c>
      <c r="W25" s="95">
        <f t="shared" si="1"/>
        <v>18</v>
      </c>
      <c r="X25" s="96" t="str">
        <f t="shared" si="2"/>
        <v>A</v>
      </c>
      <c r="Y25" s="97" t="str">
        <f t="shared" si="3"/>
        <v>Situación deficiente con exposición frecuente u ocasional, o bien situación muy deficiente con exposición ocasional o esporádica. La materialización de Riesgo es posible que suceda varias veces en la vida laboral</v>
      </c>
      <c r="Z25" s="95">
        <v>25</v>
      </c>
      <c r="AA25" s="95">
        <f t="shared" si="4"/>
        <v>450</v>
      </c>
      <c r="AB25" s="98" t="str">
        <f t="shared" si="5"/>
        <v>II</v>
      </c>
      <c r="AC25" s="97" t="str">
        <f t="shared" si="6"/>
        <v>Corregir y adoptar medidas de control de inmediato. Sin embargo suspenda actividades si el nivel de riesgo está por encima o igual de 360.</v>
      </c>
      <c r="AD25" s="90" t="str">
        <f t="shared" si="7"/>
        <v>No aceptable o aceptable con control específico</v>
      </c>
      <c r="AE25" s="97" t="s">
        <v>548</v>
      </c>
      <c r="AF25" s="90" t="s">
        <v>34</v>
      </c>
      <c r="AG25" s="90" t="s">
        <v>34</v>
      </c>
      <c r="AH25" s="101" t="s">
        <v>67</v>
      </c>
      <c r="AI25" s="101" t="s">
        <v>557</v>
      </c>
      <c r="AJ25" s="90" t="s">
        <v>34</v>
      </c>
      <c r="AK25" s="100" t="s">
        <v>559</v>
      </c>
    </row>
    <row r="26" spans="1:37" s="1" customFormat="1" ht="104.25" customHeight="1" x14ac:dyDescent="0.35">
      <c r="A26" s="28"/>
      <c r="B26" s="269"/>
      <c r="C26" s="269"/>
      <c r="D26" s="269"/>
      <c r="E26" s="276"/>
      <c r="F26" s="323"/>
      <c r="G26" s="26" t="s">
        <v>42</v>
      </c>
      <c r="H26" s="333"/>
      <c r="I26" s="87" t="s">
        <v>207</v>
      </c>
      <c r="J26" s="87" t="s">
        <v>322</v>
      </c>
      <c r="K26" s="87" t="s">
        <v>320</v>
      </c>
      <c r="L26" s="88">
        <v>0</v>
      </c>
      <c r="M26" s="81">
        <v>47</v>
      </c>
      <c r="N26" s="88">
        <v>0</v>
      </c>
      <c r="O26" s="88">
        <f t="shared" si="0"/>
        <v>47</v>
      </c>
      <c r="P26" s="87" t="s">
        <v>321</v>
      </c>
      <c r="Q26" s="81">
        <v>2</v>
      </c>
      <c r="R26" s="78" t="s">
        <v>168</v>
      </c>
      <c r="S26" s="87" t="s">
        <v>362</v>
      </c>
      <c r="T26" s="78" t="s">
        <v>364</v>
      </c>
      <c r="U26" s="81">
        <v>6</v>
      </c>
      <c r="V26" s="81">
        <v>3</v>
      </c>
      <c r="W26" s="81">
        <f>V26*U26</f>
        <v>18</v>
      </c>
      <c r="X26" s="83" t="str">
        <f>+IF(AND(U26*V26&gt;=24,U26*V26&lt;=40),"MA",IF(AND(U26*V26&gt;=10,U26*V26&lt;=20),"A",IF(AND(U26*V26&gt;=6,U26*V26&lt;=8),"M",IF(AND(U26*V26&gt;=0,U26*V26&lt;=4),"B",""))))</f>
        <v>A</v>
      </c>
      <c r="Y26" s="78" t="str">
        <f>+IF(X26="MA","Situación deficiente con exposición continua, o muy deficiente con exposición frecuente. Normalmente la materialización del riesgo ocurre con frecuencia.",IF(X26="A","Situación deficiente con exposición frecuente u ocasional, o bien situación muy deficiente con exposición ocasional o esporádica. La materialización de Riesgo es posible que suceda varias veces en la vida laboral",IF(X26="M","Situación deficiente con exposición esporádica, o bien situación mejorable con exposición continuada o frecuente. Es posible que suceda el daño alguna vez.",IF(X26="B","Situación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6" s="82">
        <v>25</v>
      </c>
      <c r="AA26" s="82">
        <f>W26*Z26</f>
        <v>450</v>
      </c>
      <c r="AB26" s="85" t="str">
        <f t="shared" si="5"/>
        <v>II</v>
      </c>
      <c r="AC26" s="78" t="str">
        <f>+IF(AB26="I","Situación crìtica. Suspender actividades hasta que el riesgo esté bajo control. Intervención urgente.",IF(AB26="II","Corregir y adoptar medidas de control de inmediato. Sin embargo suspenda actividades si el nivel de riesgo está por encima o igual de 360.",IF(AB26="III","Mejorar si es posible. Sería conveniente justificar la intervención y su rentabilidad.",IF(AB26="IV","Mantener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6" s="78" t="str">
        <f>+IF(AB26="I","No aceptable",IF(AB26="II","No aceptable o aceptable con control específico",IF(AB26="III","Aceptable",IF(AB26="IV","Aceptable",""))))</f>
        <v>No aceptable o aceptable con control específico</v>
      </c>
      <c r="AE26" s="99" t="s">
        <v>601</v>
      </c>
      <c r="AF26" s="78" t="s">
        <v>34</v>
      </c>
      <c r="AG26" s="78" t="s">
        <v>34</v>
      </c>
      <c r="AH26" s="87" t="s">
        <v>323</v>
      </c>
      <c r="AI26" s="78" t="s">
        <v>171</v>
      </c>
      <c r="AJ26" s="78" t="s">
        <v>34</v>
      </c>
      <c r="AK26" s="60" t="s">
        <v>35</v>
      </c>
    </row>
    <row r="27" spans="1:37" ht="104.25" customHeight="1" thickBot="1" x14ac:dyDescent="0.3">
      <c r="A27" s="32"/>
      <c r="B27" s="282"/>
      <c r="C27" s="282"/>
      <c r="D27" s="282"/>
      <c r="E27" s="301"/>
      <c r="F27" s="323"/>
      <c r="G27" s="26" t="s">
        <v>33</v>
      </c>
      <c r="H27" s="87" t="s">
        <v>70</v>
      </c>
      <c r="I27" s="87" t="s">
        <v>313</v>
      </c>
      <c r="J27" s="87" t="s">
        <v>314</v>
      </c>
      <c r="K27" s="87" t="s">
        <v>315</v>
      </c>
      <c r="L27" s="88">
        <v>0</v>
      </c>
      <c r="M27" s="81">
        <v>47</v>
      </c>
      <c r="N27" s="88">
        <v>0</v>
      </c>
      <c r="O27" s="88">
        <f t="shared" si="0"/>
        <v>47</v>
      </c>
      <c r="P27" s="87" t="s">
        <v>316</v>
      </c>
      <c r="Q27" s="81">
        <v>8</v>
      </c>
      <c r="R27" s="87" t="s">
        <v>317</v>
      </c>
      <c r="S27" s="87" t="s">
        <v>318</v>
      </c>
      <c r="T27" s="78" t="s">
        <v>379</v>
      </c>
      <c r="U27" s="81">
        <v>2</v>
      </c>
      <c r="V27" s="81">
        <v>1</v>
      </c>
      <c r="W27" s="81">
        <f t="shared" si="1"/>
        <v>2</v>
      </c>
      <c r="X27" s="83" t="str">
        <f t="shared" si="2"/>
        <v>B</v>
      </c>
      <c r="Y27" s="78" t="str">
        <f t="shared" si="3"/>
        <v>Situación mejorable con exposición ocasional o esporádica, o situación sin anomalía destacable con cualquier nivel de exposición. No es esperable que se materialice el riesgo, aunque puede ser concebible.</v>
      </c>
      <c r="Z27" s="82">
        <v>10</v>
      </c>
      <c r="AA27" s="82">
        <f t="shared" si="4"/>
        <v>20</v>
      </c>
      <c r="AB27" s="85" t="str">
        <f t="shared" si="5"/>
        <v>IV</v>
      </c>
      <c r="AC27" s="78" t="str">
        <f t="shared" si="6"/>
        <v>Mantener las medidas de control existentes, pero se deberían considerar soluciones o mejoras y se deben hacer comprobaciones periódicas para asegurar que el riesgo aún es tolerable.</v>
      </c>
      <c r="AD27" s="78" t="str">
        <f t="shared" si="7"/>
        <v>Aceptable</v>
      </c>
      <c r="AE27" s="78" t="s">
        <v>514</v>
      </c>
      <c r="AF27" s="81" t="s">
        <v>34</v>
      </c>
      <c r="AG27" s="81" t="s">
        <v>34</v>
      </c>
      <c r="AH27" s="87" t="s">
        <v>71</v>
      </c>
      <c r="AI27" s="87" t="s">
        <v>319</v>
      </c>
      <c r="AJ27" s="81" t="s">
        <v>34</v>
      </c>
      <c r="AK27" s="60" t="s">
        <v>515</v>
      </c>
    </row>
  </sheetData>
  <mergeCells count="47">
    <mergeCell ref="G9:G10"/>
    <mergeCell ref="H9:J9"/>
    <mergeCell ref="Q9:Q10"/>
    <mergeCell ref="R9:T9"/>
    <mergeCell ref="AE18:AE20"/>
    <mergeCell ref="AE15:AE17"/>
    <mergeCell ref="U9:U10"/>
    <mergeCell ref="V9:V10"/>
    <mergeCell ref="W9:W10"/>
    <mergeCell ref="H18:H20"/>
    <mergeCell ref="H11:H14"/>
    <mergeCell ref="H15:H17"/>
    <mergeCell ref="Y9:Y10"/>
    <mergeCell ref="Z9:Z10"/>
    <mergeCell ref="B5:T5"/>
    <mergeCell ref="U5:AK5"/>
    <mergeCell ref="B7:T8"/>
    <mergeCell ref="U7:AC8"/>
    <mergeCell ref="AD7:AD8"/>
    <mergeCell ref="AE7:AK7"/>
    <mergeCell ref="AE8:AK8"/>
    <mergeCell ref="B9:B10"/>
    <mergeCell ref="C9:C10"/>
    <mergeCell ref="D9:D10"/>
    <mergeCell ref="E9:E10"/>
    <mergeCell ref="F9:F10"/>
    <mergeCell ref="B11:B27"/>
    <mergeCell ref="C11:C27"/>
    <mergeCell ref="D11:D27"/>
    <mergeCell ref="E11:E27"/>
    <mergeCell ref="F11:F27"/>
    <mergeCell ref="H22:H26"/>
    <mergeCell ref="K9:K10"/>
    <mergeCell ref="L9:O9"/>
    <mergeCell ref="P9:P10"/>
    <mergeCell ref="X9:X10"/>
    <mergeCell ref="AI9:AI10"/>
    <mergeCell ref="AJ9:AJ10"/>
    <mergeCell ref="AK9:AK10"/>
    <mergeCell ref="AA9:AA10"/>
    <mergeCell ref="AB9:AB10"/>
    <mergeCell ref="AG9:AG10"/>
    <mergeCell ref="AH9:AH10"/>
    <mergeCell ref="AC9:AC10"/>
    <mergeCell ref="AD9:AD10"/>
    <mergeCell ref="AE9:AE10"/>
    <mergeCell ref="AF9:AF10"/>
  </mergeCells>
  <conditionalFormatting sqref="AB686:AF686 AE518:AF518 AE506:AF506 AE238:AF238 AB54:AF54 AB39:AF39 AB33:AF36 AB37:AE38 AB48:AF51 AB40:AE47 AB52:AE53 AB66:AF67 AB55:AE65 AB69:AF69 AB68:AE68 AB79:AF80 AB70:AE78 AB82:AF82 AB81:AE81 AB94:AF95 AB83:AE93 AB97:AF97 AB96:AE96 AB98:AE107 AF93 AF107:AF108 AE110:AF110 AE108:AE109 AE111:AE120 AF120 AE121:AF122 AE124:AF124 AE123 AE125:AE134 AF134 AE135:AF136 AE138:AF138 AE137 AE139:AE148 AF148 AE149:AF150 AE152:AF152 AE151 AE153:AE162 AF162 AB108:AD162 AB163:AF235 AE250:AF251 AE253:AF253 AE252 AE254:AE263 AF263 AB264:AF264 AE265:AF503 AE504:AE505 AE507:AE517 AB265:AD518 AB519:AF604 AB681:AF681 AB616:AF617 AB607:AF607 AB605:AE606 AB608:AE615 AB619:AF678 AB618:AE618 AB679:AE680 AB682:AE685 AB690:AF691 AB687:AE689 AB693:AF753 AB692:AE692 AB236:AE237 AE239:AE249 AB238:AD263 AC15:AD15 AB28:AE32 AC20:AD20 AC27:AD27 AC24:AD24">
    <cfRule type="cellIs" dxfId="1562" priority="240" stopIfTrue="1" operator="equal">
      <formula>"I"</formula>
    </cfRule>
    <cfRule type="cellIs" dxfId="1561" priority="241" stopIfTrue="1" operator="equal">
      <formula>"II"</formula>
    </cfRule>
    <cfRule type="cellIs" dxfId="1560" priority="242" stopIfTrue="1" operator="between">
      <formula>"III"</formula>
      <formula>"IV"</formula>
    </cfRule>
  </conditionalFormatting>
  <conditionalFormatting sqref="AD686:AF686 AE518:AF518 AE506:AF506 AD238:AF238 AD236:AE237 AD239:AE250 AD54:AF54 AD39:AF39 AD33:AF36 AD37:AE38 AD48:AF51 AD40:AE47 AD52:AE53 AD66:AF67 AD55:AE65 AD69:AF69 AD68:AE68 AD79:AF80 AD70:AE78 AD82:AF82 AD81:AE81 AD94:AF95 AD83:AE93 AD97:AF97 AD96:AE96 AD98:AE107 AF93 AF107:AF108 AE110:AF110 AE108:AE109 AE111:AE120 AF120 AE121:AF122 AE124:AF124 AE123 AE125:AE134 AF134 AE135:AF136 AE138:AF138 AE137 AE139:AE148 AF148 AE149:AF150 AE152:AF152 AE151 AE153:AE162 AF162 AD108:AD162 AD163:AF235 AF250:AF251 AE253:AF253 AE251:AE252 AE254:AE263 AF263 AD251:AD263 AD264:AF264 AE265:AF503 AE504:AE505 AE507:AE517 AD265:AD518 AD519:AF604 AD681:AF681 AD616:AF617 AD607:AF607 AD605:AE606 AD608:AE615 AD619:AF678 AD618:AE618 AD679:AE680 AD682:AE685 AD690:AF691 AD687:AE689 AD693:AF753 AD692:AE692 AD15 AD28:AE32 AD20 AD27 AD24">
    <cfRule type="cellIs" dxfId="1559" priority="238" stopIfTrue="1" operator="equal">
      <formula>"Aceptable"</formula>
    </cfRule>
    <cfRule type="cellIs" dxfId="1558" priority="239" stopIfTrue="1" operator="equal">
      <formula>"No aceptable"</formula>
    </cfRule>
  </conditionalFormatting>
  <conditionalFormatting sqref="AD15 AD24 AD20 AD27:AD753">
    <cfRule type="containsText" dxfId="1557" priority="235" stopIfTrue="1" operator="containsText" text="No aceptable o aceptable con control específico">
      <formula>NOT(ISERROR(SEARCH("No aceptable o aceptable con control específico",AD15)))</formula>
    </cfRule>
    <cfRule type="containsText" dxfId="1556" priority="236" stopIfTrue="1" operator="containsText" text="No aceptable">
      <formula>NOT(ISERROR(SEARCH("No aceptable",AD15)))</formula>
    </cfRule>
    <cfRule type="containsText" dxfId="1555" priority="237" stopIfTrue="1" operator="containsText" text="No Aceptable o aceptable con control específico">
      <formula>NOT(ISERROR(SEARCH("No Aceptable o aceptable con control específico",AD15)))</formula>
    </cfRule>
  </conditionalFormatting>
  <conditionalFormatting sqref="AD11">
    <cfRule type="containsText" dxfId="1554" priority="227" stopIfTrue="1" operator="containsText" text="No aceptable o aceptable con control específico">
      <formula>NOT(ISERROR(SEARCH("No aceptable o aceptable con control específico",AD11)))</formula>
    </cfRule>
    <cfRule type="containsText" dxfId="1553" priority="228" stopIfTrue="1" operator="containsText" text="No aceptable">
      <formula>NOT(ISERROR(SEARCH("No aceptable",AD11)))</formula>
    </cfRule>
    <cfRule type="containsText" dxfId="1552" priority="229" stopIfTrue="1" operator="containsText" text="No Aceptable o aceptable con control específico">
      <formula>NOT(ISERROR(SEARCH("No Aceptable o aceptable con control específico",AD11)))</formula>
    </cfRule>
  </conditionalFormatting>
  <conditionalFormatting sqref="AD11">
    <cfRule type="cellIs" dxfId="1551" priority="230" stopIfTrue="1" operator="equal">
      <formula>"Aceptable"</formula>
    </cfRule>
    <cfRule type="cellIs" dxfId="1550" priority="231" stopIfTrue="1" operator="equal">
      <formula>"No aceptable"</formula>
    </cfRule>
  </conditionalFormatting>
  <conditionalFormatting sqref="AD12">
    <cfRule type="cellIs" dxfId="1549" priority="222" stopIfTrue="1" operator="equal">
      <formula>"Aceptable"</formula>
    </cfRule>
    <cfRule type="cellIs" dxfId="1548" priority="223" stopIfTrue="1" operator="equal">
      <formula>"No aceptable"</formula>
    </cfRule>
  </conditionalFormatting>
  <conditionalFormatting sqref="AD12">
    <cfRule type="containsText" dxfId="1547" priority="219" stopIfTrue="1" operator="containsText" text="No aceptable o aceptable con control específico">
      <formula>NOT(ISERROR(SEARCH("No aceptable o aceptable con control específico",AD12)))</formula>
    </cfRule>
    <cfRule type="containsText" dxfId="1546" priority="220" stopIfTrue="1" operator="containsText" text="No aceptable">
      <formula>NOT(ISERROR(SEARCH("No aceptable",AD12)))</formula>
    </cfRule>
    <cfRule type="containsText" dxfId="1545" priority="221" stopIfTrue="1" operator="containsText" text="No Aceptable o aceptable con control específico">
      <formula>NOT(ISERROR(SEARCH("No Aceptable o aceptable con control específico",AD12)))</formula>
    </cfRule>
  </conditionalFormatting>
  <conditionalFormatting sqref="AD21">
    <cfRule type="cellIs" dxfId="1544" priority="214" stopIfTrue="1" operator="equal">
      <formula>"Aceptable"</formula>
    </cfRule>
    <cfRule type="cellIs" dxfId="1543" priority="215" stopIfTrue="1" operator="equal">
      <formula>"No aceptable"</formula>
    </cfRule>
  </conditionalFormatting>
  <conditionalFormatting sqref="AD21">
    <cfRule type="containsText" dxfId="1542" priority="211" stopIfTrue="1" operator="containsText" text="No aceptable o aceptable con control específico">
      <formula>NOT(ISERROR(SEARCH("No aceptable o aceptable con control específico",AD21)))</formula>
    </cfRule>
    <cfRule type="containsText" dxfId="1541" priority="212" stopIfTrue="1" operator="containsText" text="No aceptable">
      <formula>NOT(ISERROR(SEARCH("No aceptable",AD21)))</formula>
    </cfRule>
    <cfRule type="containsText" dxfId="1540" priority="213" stopIfTrue="1" operator="containsText" text="No Aceptable o aceptable con control específico">
      <formula>NOT(ISERROR(SEARCH("No Aceptable o aceptable con control específico",AD21)))</formula>
    </cfRule>
  </conditionalFormatting>
  <conditionalFormatting sqref="AD22">
    <cfRule type="cellIs" dxfId="1539" priority="206" stopIfTrue="1" operator="equal">
      <formula>"Aceptable"</formula>
    </cfRule>
    <cfRule type="cellIs" dxfId="1538" priority="207" stopIfTrue="1" operator="equal">
      <formula>"No aceptable"</formula>
    </cfRule>
  </conditionalFormatting>
  <conditionalFormatting sqref="AD22">
    <cfRule type="containsText" dxfId="1537" priority="203" stopIfTrue="1" operator="containsText" text="No aceptable o aceptable con control específico">
      <formula>NOT(ISERROR(SEARCH("No aceptable o aceptable con control específico",AD22)))</formula>
    </cfRule>
    <cfRule type="containsText" dxfId="1536" priority="204" stopIfTrue="1" operator="containsText" text="No aceptable">
      <formula>NOT(ISERROR(SEARCH("No aceptable",AD22)))</formula>
    </cfRule>
    <cfRule type="containsText" dxfId="1535" priority="205" stopIfTrue="1" operator="containsText" text="No Aceptable o aceptable con control específico">
      <formula>NOT(ISERROR(SEARCH("No Aceptable o aceptable con control específico",AD22)))</formula>
    </cfRule>
  </conditionalFormatting>
  <conditionalFormatting sqref="AD13:AD14">
    <cfRule type="cellIs" dxfId="1534" priority="198" stopIfTrue="1" operator="equal">
      <formula>"Aceptable"</formula>
    </cfRule>
    <cfRule type="cellIs" dxfId="1533" priority="199" stopIfTrue="1" operator="equal">
      <formula>"No aceptable"</formula>
    </cfRule>
  </conditionalFormatting>
  <conditionalFormatting sqref="AD13:AD14">
    <cfRule type="containsText" dxfId="1532" priority="195" stopIfTrue="1" operator="containsText" text="No aceptable o aceptable con control específico">
      <formula>NOT(ISERROR(SEARCH("No aceptable o aceptable con control específico",AD13)))</formula>
    </cfRule>
    <cfRule type="containsText" dxfId="1531" priority="196" stopIfTrue="1" operator="containsText" text="No aceptable">
      <formula>NOT(ISERROR(SEARCH("No aceptable",AD13)))</formula>
    </cfRule>
    <cfRule type="containsText" dxfId="1530" priority="197" stopIfTrue="1" operator="containsText" text="No Aceptable o aceptable con control específico">
      <formula>NOT(ISERROR(SEARCH("No Aceptable o aceptable con control específico",AD13)))</formula>
    </cfRule>
  </conditionalFormatting>
  <conditionalFormatting sqref="AD23">
    <cfRule type="cellIs" dxfId="1529" priority="185" stopIfTrue="1" operator="equal">
      <formula>"Aceptable"</formula>
    </cfRule>
    <cfRule type="cellIs" dxfId="1528" priority="186" stopIfTrue="1" operator="equal">
      <formula>"No aceptable"</formula>
    </cfRule>
  </conditionalFormatting>
  <conditionalFormatting sqref="AD23">
    <cfRule type="containsText" dxfId="1527" priority="182" stopIfTrue="1" operator="containsText" text="No aceptable o aceptable con control específico">
      <formula>NOT(ISERROR(SEARCH("No aceptable o aceptable con control específico",AD23)))</formula>
    </cfRule>
    <cfRule type="containsText" dxfId="1526" priority="183" stopIfTrue="1" operator="containsText" text="No aceptable">
      <formula>NOT(ISERROR(SEARCH("No aceptable",AD23)))</formula>
    </cfRule>
    <cfRule type="containsText" dxfId="1525" priority="184" stopIfTrue="1" operator="containsText" text="No Aceptable o aceptable con control específico">
      <formula>NOT(ISERROR(SEARCH("No Aceptable o aceptable con control específico",AD23)))</formula>
    </cfRule>
  </conditionalFormatting>
  <conditionalFormatting sqref="AD17">
    <cfRule type="containsText" dxfId="1524" priority="174" stopIfTrue="1" operator="containsText" text="No aceptable o aceptable con control específico">
      <formula>NOT(ISERROR(SEARCH("No aceptable o aceptable con control específico",AD17)))</formula>
    </cfRule>
    <cfRule type="containsText" dxfId="1523" priority="175" stopIfTrue="1" operator="containsText" text="No aceptable">
      <formula>NOT(ISERROR(SEARCH("No aceptable",AD17)))</formula>
    </cfRule>
    <cfRule type="containsText" dxfId="1522" priority="176" stopIfTrue="1" operator="containsText" text="No Aceptable o aceptable con control específico">
      <formula>NOT(ISERROR(SEARCH("No Aceptable o aceptable con control específico",AD17)))</formula>
    </cfRule>
  </conditionalFormatting>
  <conditionalFormatting sqref="AD17">
    <cfRule type="cellIs" dxfId="1521" priority="177" stopIfTrue="1" operator="equal">
      <formula>"Aceptable"</formula>
    </cfRule>
    <cfRule type="cellIs" dxfId="1520" priority="178" stopIfTrue="1" operator="equal">
      <formula>"No aceptable"</formula>
    </cfRule>
  </conditionalFormatting>
  <conditionalFormatting sqref="AD26">
    <cfRule type="cellIs" dxfId="1519" priority="169" stopIfTrue="1" operator="equal">
      <formula>"Aceptable"</formula>
    </cfRule>
    <cfRule type="cellIs" dxfId="1518" priority="170" stopIfTrue="1" operator="equal">
      <formula>"No aceptable"</formula>
    </cfRule>
  </conditionalFormatting>
  <conditionalFormatting sqref="AD26">
    <cfRule type="containsText" dxfId="1517" priority="166" stopIfTrue="1" operator="containsText" text="No aceptable o aceptable con control específico">
      <formula>NOT(ISERROR(SEARCH("No aceptable o aceptable con control específico",AD26)))</formula>
    </cfRule>
    <cfRule type="containsText" dxfId="1516" priority="167" stopIfTrue="1" operator="containsText" text="No aceptable">
      <formula>NOT(ISERROR(SEARCH("No aceptable",AD26)))</formula>
    </cfRule>
    <cfRule type="containsText" dxfId="1515" priority="168" stopIfTrue="1" operator="containsText" text="No Aceptable o aceptable con control específico">
      <formula>NOT(ISERROR(SEARCH("No Aceptable o aceptable con control específico",AD26)))</formula>
    </cfRule>
  </conditionalFormatting>
  <conditionalFormatting sqref="AB11:AB15 AB17 AB20:AB24 AB26:AB27">
    <cfRule type="cellIs" dxfId="1514" priority="158" stopIfTrue="1" operator="equal">
      <formula>"I"</formula>
    </cfRule>
    <cfRule type="cellIs" dxfId="1513" priority="159" stopIfTrue="1" operator="equal">
      <formula>"II"</formula>
    </cfRule>
    <cfRule type="cellIs" dxfId="1512" priority="160" stopIfTrue="1" operator="between">
      <formula>"III"</formula>
      <formula>"IV"</formula>
    </cfRule>
  </conditionalFormatting>
  <conditionalFormatting sqref="AE11:AE13">
    <cfRule type="cellIs" dxfId="1511" priority="142" stopIfTrue="1" operator="equal">
      <formula>"I"</formula>
    </cfRule>
    <cfRule type="cellIs" dxfId="1510" priority="143" stopIfTrue="1" operator="equal">
      <formula>"II"</formula>
    </cfRule>
    <cfRule type="cellIs" dxfId="1509" priority="144" stopIfTrue="1" operator="between">
      <formula>"III"</formula>
      <formula>"IV"</formula>
    </cfRule>
  </conditionalFormatting>
  <conditionalFormatting sqref="AE11:AE13">
    <cfRule type="cellIs" dxfId="1508" priority="140" stopIfTrue="1" operator="equal">
      <formula>"Aceptable"</formula>
    </cfRule>
    <cfRule type="cellIs" dxfId="1507" priority="141" stopIfTrue="1" operator="equal">
      <formula>"No aceptable"</formula>
    </cfRule>
  </conditionalFormatting>
  <conditionalFormatting sqref="AE14">
    <cfRule type="cellIs" dxfId="1506" priority="138" stopIfTrue="1" operator="equal">
      <formula>"Aceptable"</formula>
    </cfRule>
    <cfRule type="cellIs" dxfId="1505" priority="139" stopIfTrue="1" operator="equal">
      <formula>"No aceptable"</formula>
    </cfRule>
  </conditionalFormatting>
  <conditionalFormatting sqref="AE22">
    <cfRule type="cellIs" dxfId="1504" priority="135" stopIfTrue="1" operator="equal">
      <formula>"I"</formula>
    </cfRule>
    <cfRule type="cellIs" dxfId="1503" priority="136" stopIfTrue="1" operator="equal">
      <formula>"II"</formula>
    </cfRule>
    <cfRule type="cellIs" dxfId="1502" priority="137" stopIfTrue="1" operator="between">
      <formula>"III"</formula>
      <formula>"IV"</formula>
    </cfRule>
  </conditionalFormatting>
  <conditionalFormatting sqref="AE22">
    <cfRule type="cellIs" dxfId="1501" priority="133" stopIfTrue="1" operator="equal">
      <formula>"Aceptable"</formula>
    </cfRule>
    <cfRule type="cellIs" dxfId="1500" priority="134" stopIfTrue="1" operator="equal">
      <formula>"No aceptable"</formula>
    </cfRule>
  </conditionalFormatting>
  <conditionalFormatting sqref="AE23">
    <cfRule type="cellIs" dxfId="1499" priority="126" stopIfTrue="1" operator="equal">
      <formula>"Aceptable"</formula>
    </cfRule>
    <cfRule type="cellIs" dxfId="1498" priority="127" stopIfTrue="1" operator="equal">
      <formula>"No aceptable"</formula>
    </cfRule>
  </conditionalFormatting>
  <conditionalFormatting sqref="AE24">
    <cfRule type="cellIs" dxfId="1497" priority="123" stopIfTrue="1" operator="equal">
      <formula>"I"</formula>
    </cfRule>
    <cfRule type="cellIs" dxfId="1496" priority="124" stopIfTrue="1" operator="equal">
      <formula>"II"</formula>
    </cfRule>
    <cfRule type="cellIs" dxfId="1495" priority="125" stopIfTrue="1" operator="between">
      <formula>"III"</formula>
      <formula>"IV"</formula>
    </cfRule>
  </conditionalFormatting>
  <conditionalFormatting sqref="AE24">
    <cfRule type="cellIs" dxfId="1494" priority="121" stopIfTrue="1" operator="equal">
      <formula>"Aceptable"</formula>
    </cfRule>
    <cfRule type="cellIs" dxfId="1493" priority="122" stopIfTrue="1" operator="equal">
      <formula>"No aceptable"</formula>
    </cfRule>
  </conditionalFormatting>
  <conditionalFormatting sqref="AE18">
    <cfRule type="cellIs" dxfId="1492" priority="93" stopIfTrue="1" operator="equal">
      <formula>"I"</formula>
    </cfRule>
    <cfRule type="cellIs" dxfId="1491" priority="94" stopIfTrue="1" operator="equal">
      <formula>"II"</formula>
    </cfRule>
    <cfRule type="cellIs" dxfId="1490" priority="95" stopIfTrue="1" operator="between">
      <formula>"III"</formula>
      <formula>"IV"</formula>
    </cfRule>
  </conditionalFormatting>
  <conditionalFormatting sqref="AE18">
    <cfRule type="cellIs" dxfId="1489" priority="91" stopIfTrue="1" operator="equal">
      <formula>"Aceptable"</formula>
    </cfRule>
    <cfRule type="cellIs" dxfId="1488" priority="92" stopIfTrue="1" operator="equal">
      <formula>"No aceptable"</formula>
    </cfRule>
  </conditionalFormatting>
  <conditionalFormatting sqref="AC18:AD19">
    <cfRule type="cellIs" dxfId="1487" priority="83" stopIfTrue="1" operator="equal">
      <formula>"I"</formula>
    </cfRule>
    <cfRule type="cellIs" dxfId="1486" priority="84" stopIfTrue="1" operator="equal">
      <formula>"II"</formula>
    </cfRule>
    <cfRule type="cellIs" dxfId="1485" priority="85" stopIfTrue="1" operator="between">
      <formula>"III"</formula>
      <formula>"IV"</formula>
    </cfRule>
  </conditionalFormatting>
  <conditionalFormatting sqref="AD18:AD19">
    <cfRule type="cellIs" dxfId="1484" priority="81" stopIfTrue="1" operator="equal">
      <formula>"Aceptable"</formula>
    </cfRule>
    <cfRule type="cellIs" dxfId="1483" priority="82" stopIfTrue="1" operator="equal">
      <formula>"No aceptable"</formula>
    </cfRule>
  </conditionalFormatting>
  <conditionalFormatting sqref="AD18:AD19">
    <cfRule type="containsText" dxfId="1482" priority="78" stopIfTrue="1" operator="containsText" text="No aceptable o aceptable con control específico">
      <formula>NOT(ISERROR(SEARCH("No aceptable o aceptable con control específico",AD18)))</formula>
    </cfRule>
    <cfRule type="containsText" dxfId="1481" priority="79" stopIfTrue="1" operator="containsText" text="No aceptable">
      <formula>NOT(ISERROR(SEARCH("No aceptable",AD18)))</formula>
    </cfRule>
    <cfRule type="containsText" dxfId="1480" priority="80" stopIfTrue="1" operator="containsText" text="No Aceptable o aceptable con control específico">
      <formula>NOT(ISERROR(SEARCH("No Aceptable o aceptable con control específico",AD18)))</formula>
    </cfRule>
  </conditionalFormatting>
  <conditionalFormatting sqref="AB18:AB19">
    <cfRule type="cellIs" dxfId="1479" priority="75" stopIfTrue="1" operator="equal">
      <formula>"I"</formula>
    </cfRule>
    <cfRule type="cellIs" dxfId="1478" priority="76" stopIfTrue="1" operator="equal">
      <formula>"II"</formula>
    </cfRule>
    <cfRule type="cellIs" dxfId="1477" priority="77" stopIfTrue="1" operator="between">
      <formula>"III"</formula>
      <formula>"IV"</formula>
    </cfRule>
  </conditionalFormatting>
  <conditionalFormatting sqref="AB16:AC16">
    <cfRule type="cellIs" dxfId="1476" priority="64" stopIfTrue="1" operator="equal">
      <formula>"I"</formula>
    </cfRule>
    <cfRule type="cellIs" dxfId="1475" priority="65" stopIfTrue="1" operator="equal">
      <formula>"II"</formula>
    </cfRule>
    <cfRule type="cellIs" dxfId="1474" priority="66" stopIfTrue="1" operator="between">
      <formula>"III"</formula>
      <formula>"IV"</formula>
    </cfRule>
  </conditionalFormatting>
  <conditionalFormatting sqref="AD16">
    <cfRule type="cellIs" dxfId="1473" priority="61" stopIfTrue="1" operator="equal">
      <formula>"I"</formula>
    </cfRule>
    <cfRule type="cellIs" dxfId="1472" priority="62" stopIfTrue="1" operator="equal">
      <formula>"II"</formula>
    </cfRule>
    <cfRule type="cellIs" dxfId="1471" priority="63" stopIfTrue="1" operator="between">
      <formula>"III"</formula>
      <formula>"IV"</formula>
    </cfRule>
  </conditionalFormatting>
  <conditionalFormatting sqref="AD16">
    <cfRule type="cellIs" dxfId="1470" priority="59" stopIfTrue="1" operator="equal">
      <formula>"Aceptable"</formula>
    </cfRule>
    <cfRule type="cellIs" dxfId="1469" priority="60" stopIfTrue="1" operator="equal">
      <formula>"No aceptable"</formula>
    </cfRule>
  </conditionalFormatting>
  <conditionalFormatting sqref="AD16">
    <cfRule type="containsText" dxfId="1468" priority="56" stopIfTrue="1" operator="containsText" text="No aceptable o aceptable con control específico">
      <formula>NOT(ISERROR(SEARCH("No aceptable o aceptable con control específico",AD16)))</formula>
    </cfRule>
    <cfRule type="containsText" dxfId="1467" priority="57" stopIfTrue="1" operator="containsText" text="No aceptable">
      <formula>NOT(ISERROR(SEARCH("No aceptable",AD16)))</formula>
    </cfRule>
    <cfRule type="containsText" dxfId="1466" priority="58" stopIfTrue="1" operator="containsText" text="No Aceptable o aceptable con control específico">
      <formula>NOT(ISERROR(SEARCH("No Aceptable o aceptable con control específico",AD16)))</formula>
    </cfRule>
  </conditionalFormatting>
  <conditionalFormatting sqref="AD16">
    <cfRule type="containsText" dxfId="1465" priority="54" stopIfTrue="1" operator="containsText" text="No aceptable">
      <formula>NOT(ISERROR(SEARCH("No aceptable",AD16)))</formula>
    </cfRule>
    <cfRule type="containsText" dxfId="1464" priority="55" stopIfTrue="1" operator="containsText" text="No Aceptable o aceptable con control específico">
      <formula>NOT(ISERROR(SEARCH("No Aceptable o aceptable con control específico",AD16)))</formula>
    </cfRule>
  </conditionalFormatting>
  <conditionalFormatting sqref="AE27">
    <cfRule type="cellIs" dxfId="1463" priority="36" stopIfTrue="1" operator="equal">
      <formula>"I"</formula>
    </cfRule>
    <cfRule type="cellIs" dxfId="1462" priority="37" stopIfTrue="1" operator="equal">
      <formula>"II"</formula>
    </cfRule>
    <cfRule type="cellIs" dxfId="1461" priority="38" stopIfTrue="1" operator="between">
      <formula>"III"</formula>
      <formula>"IV"</formula>
    </cfRule>
  </conditionalFormatting>
  <conditionalFormatting sqref="AE27">
    <cfRule type="cellIs" dxfId="1460" priority="34" stopIfTrue="1" operator="equal">
      <formula>"Aceptable"</formula>
    </cfRule>
    <cfRule type="cellIs" dxfId="1459" priority="35" stopIfTrue="1" operator="equal">
      <formula>"No aceptable"</formula>
    </cfRule>
  </conditionalFormatting>
  <conditionalFormatting sqref="AB25:AD25">
    <cfRule type="cellIs" dxfId="1458" priority="21" stopIfTrue="1" operator="equal">
      <formula>"I"</formula>
    </cfRule>
    <cfRule type="cellIs" dxfId="1457" priority="22" stopIfTrue="1" operator="equal">
      <formula>"II"</formula>
    </cfRule>
    <cfRule type="cellIs" dxfId="1456" priority="23" stopIfTrue="1" operator="between">
      <formula>"III"</formula>
      <formula>"IV"</formula>
    </cfRule>
  </conditionalFormatting>
  <conditionalFormatting sqref="AD25">
    <cfRule type="cellIs" dxfId="1455" priority="19" stopIfTrue="1" operator="equal">
      <formula>"Aceptable"</formula>
    </cfRule>
    <cfRule type="cellIs" dxfId="1454" priority="20" stopIfTrue="1" operator="equal">
      <formula>"No aceptable"</formula>
    </cfRule>
  </conditionalFormatting>
  <conditionalFormatting sqref="AD25">
    <cfRule type="containsText" dxfId="1453" priority="16" stopIfTrue="1" operator="containsText" text="No aceptable o aceptable con control específico">
      <formula>NOT(ISERROR(SEARCH("No aceptable o aceptable con control específico",AD25)))</formula>
    </cfRule>
    <cfRule type="containsText" dxfId="1452" priority="17" stopIfTrue="1" operator="containsText" text="No aceptable">
      <formula>NOT(ISERROR(SEARCH("No aceptable",AD25)))</formula>
    </cfRule>
    <cfRule type="containsText" dxfId="1451" priority="18" stopIfTrue="1" operator="containsText" text="No Aceptable o aceptable con control específico">
      <formula>NOT(ISERROR(SEARCH("No Aceptable o aceptable con control específico",AD25)))</formula>
    </cfRule>
  </conditionalFormatting>
  <conditionalFormatting sqref="AE25">
    <cfRule type="cellIs" dxfId="1450" priority="13" stopIfTrue="1" operator="equal">
      <formula>"I"</formula>
    </cfRule>
    <cfRule type="cellIs" dxfId="1449" priority="14" stopIfTrue="1" operator="equal">
      <formula>"II"</formula>
    </cfRule>
    <cfRule type="cellIs" dxfId="1448" priority="15" stopIfTrue="1" operator="between">
      <formula>"III"</formula>
      <formula>"IV"</formula>
    </cfRule>
  </conditionalFormatting>
  <conditionalFormatting sqref="AE25">
    <cfRule type="cellIs" dxfId="1447" priority="11" stopIfTrue="1" operator="equal">
      <formula>"Aceptable"</formula>
    </cfRule>
    <cfRule type="cellIs" dxfId="1446" priority="12" stopIfTrue="1" operator="equal">
      <formula>"No aceptable"</formula>
    </cfRule>
  </conditionalFormatting>
  <conditionalFormatting sqref="AE21">
    <cfRule type="cellIs" dxfId="1445" priority="8" stopIfTrue="1" operator="equal">
      <formula>"I"</formula>
    </cfRule>
    <cfRule type="cellIs" dxfId="1444" priority="9" stopIfTrue="1" operator="equal">
      <formula>"II"</formula>
    </cfRule>
    <cfRule type="cellIs" dxfId="1443" priority="10" stopIfTrue="1" operator="between">
      <formula>"III"</formula>
      <formula>"IV"</formula>
    </cfRule>
  </conditionalFormatting>
  <conditionalFormatting sqref="AE21">
    <cfRule type="cellIs" dxfId="1442" priority="6" stopIfTrue="1" operator="equal">
      <formula>"Aceptable"</formula>
    </cfRule>
    <cfRule type="cellIs" dxfId="1441" priority="7" stopIfTrue="1" operator="equal">
      <formula>"No aceptable"</formula>
    </cfRule>
  </conditionalFormatting>
  <conditionalFormatting sqref="AE26">
    <cfRule type="cellIs" dxfId="1440" priority="3" stopIfTrue="1" operator="equal">
      <formula>"I"</formula>
    </cfRule>
    <cfRule type="cellIs" dxfId="1439" priority="4" stopIfTrue="1" operator="equal">
      <formula>"II"</formula>
    </cfRule>
    <cfRule type="cellIs" dxfId="1438" priority="5" stopIfTrue="1" operator="between">
      <formula>"III"</formula>
      <formula>"IV"</formula>
    </cfRule>
  </conditionalFormatting>
  <conditionalFormatting sqref="AE26">
    <cfRule type="cellIs" dxfId="1437" priority="1" stopIfTrue="1" operator="equal">
      <formula>"Aceptable"</formula>
    </cfRule>
    <cfRule type="cellIs" dxfId="1436"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1:Z27">
      <formula1>"100,60,25,10"</formula1>
    </dataValidation>
    <dataValidation type="list" allowBlank="1" showInputMessage="1" prompt="4 = Continua_x000a_3 = Frecuente_x000a_2 = Ocasional_x000a_1 = Esporádica" sqref="V11:V27">
      <formula1>"4, 3, 2, 1"</formula1>
    </dataValidation>
    <dataValidation type="list" allowBlank="1" showInputMessage="1" showErrorMessage="1" prompt="10 = Muy Alto_x000a_6 = Alto_x000a_2 = Medio_x000a_0 = Bajo" sqref="U11:U27">
      <formula1>"10, 6, 2, 0, "</formula1>
    </dataValidation>
    <dataValidation allowBlank="1" sqref="AA11:AA27"/>
  </dataValidations>
  <pageMargins left="0.7" right="0.7" top="0.75" bottom="0.75" header="0.3" footer="0.3"/>
  <pageSetup scale="32"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BL30"/>
  <sheetViews>
    <sheetView view="pageBreakPreview" topLeftCell="B23" zoomScale="60" zoomScaleNormal="70" workbookViewId="0">
      <selection activeCell="AI7" sqref="B4:AK8"/>
    </sheetView>
  </sheetViews>
  <sheetFormatPr baseColWidth="10" defaultColWidth="7.1796875" defaultRowHeight="54.75" customHeight="1" x14ac:dyDescent="0.25"/>
  <cols>
    <col min="36" max="36" width="10" customWidth="1"/>
    <col min="37" max="37" width="16.7265625" bestFit="1" customWidth="1"/>
  </cols>
  <sheetData>
    <row r="1" spans="2:64" ht="30.7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0.75"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0.7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x14ac:dyDescent="0.35">
      <c r="B4" s="392" t="s">
        <v>759</v>
      </c>
      <c r="C4" s="393"/>
      <c r="D4" s="393"/>
      <c r="E4" s="393"/>
      <c r="F4" s="393"/>
      <c r="G4" s="393"/>
      <c r="H4" s="393"/>
      <c r="I4" s="393"/>
      <c r="J4" s="393"/>
      <c r="K4" s="393"/>
      <c r="L4" s="393"/>
      <c r="M4" s="393"/>
      <c r="N4" s="393"/>
      <c r="O4" s="393"/>
      <c r="P4" s="393"/>
      <c r="Q4" s="393"/>
      <c r="R4" s="393"/>
      <c r="S4" s="393"/>
      <c r="T4" s="416"/>
      <c r="U4" s="392" t="s">
        <v>757</v>
      </c>
      <c r="V4" s="393"/>
      <c r="W4" s="393"/>
      <c r="X4" s="393"/>
      <c r="Y4" s="393"/>
      <c r="Z4" s="393"/>
      <c r="AA4" s="393"/>
      <c r="AB4" s="393"/>
      <c r="AC4" s="393"/>
      <c r="AD4" s="393"/>
      <c r="AE4" s="393"/>
      <c r="AF4" s="393"/>
      <c r="AG4" s="393"/>
      <c r="AH4" s="393"/>
      <c r="AI4" s="393"/>
      <c r="AJ4" s="393"/>
      <c r="AK4" s="416"/>
    </row>
    <row r="5" spans="2:64" s="1" customFormat="1" ht="41.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62.2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62.25" customHeight="1" x14ac:dyDescent="0.35">
      <c r="B9" s="268" t="s">
        <v>121</v>
      </c>
      <c r="C9" s="130"/>
      <c r="D9" s="130"/>
      <c r="E9" s="130"/>
      <c r="F9" s="130"/>
      <c r="G9" s="26" t="s">
        <v>42</v>
      </c>
      <c r="H9" s="327" t="s">
        <v>229</v>
      </c>
      <c r="I9" s="81" t="s">
        <v>576</v>
      </c>
      <c r="J9" s="81" t="s">
        <v>577</v>
      </c>
      <c r="K9" s="87" t="s">
        <v>288</v>
      </c>
      <c r="L9" s="88">
        <v>7</v>
      </c>
      <c r="M9" s="88">
        <v>2</v>
      </c>
      <c r="N9" s="88">
        <v>0</v>
      </c>
      <c r="O9" s="88">
        <f t="shared" ref="O9" si="0">SUM(L9:N9)</f>
        <v>9</v>
      </c>
      <c r="P9" s="87" t="s">
        <v>289</v>
      </c>
      <c r="Q9" s="81">
        <v>8</v>
      </c>
      <c r="R9" s="87" t="s">
        <v>578</v>
      </c>
      <c r="S9" s="87" t="s">
        <v>290</v>
      </c>
      <c r="T9" s="87" t="s">
        <v>291</v>
      </c>
      <c r="U9" s="82">
        <v>2</v>
      </c>
      <c r="V9" s="82">
        <v>3</v>
      </c>
      <c r="W9" s="82">
        <f>V9*U9</f>
        <v>6</v>
      </c>
      <c r="X9" s="83" t="str">
        <f>+IF(AND(U9*V9&gt;=24,U9*V9&lt;=40),"MA",IF(AND(U9*V9&gt;=10,U9*V9&lt;=20),"A",IF(AND(U9*V9&gt;=6,U9*V9&lt;=8),"M",IF(AND(U9*V9&gt;=0,U9*V9&lt;=4),"B",""))))</f>
        <v>M</v>
      </c>
      <c r="Y9" s="78"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W9*Z9</f>
        <v>60</v>
      </c>
      <c r="AB9" s="85" t="str">
        <f>+IF(AND(U9*V9*Z9&gt;=600,U9*V9*Z9&lt;=4000),"I",IF(AND(U9*V9*Z9&gt;=150,U9*V9*Z9&lt;=500),"II",IF(AND(U9*V9*Z9&gt;=40,U9*V9*Z9&lt;=120),"III",IF(AND(U9*V9*Z9&gt;=0,U9*V9*Z9&lt;=20),"IV",""))))</f>
        <v>III</v>
      </c>
      <c r="AC9" s="78"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+IF(AB9="I","No aceptable",IF(AB9="II","No aceptable o aceptable con control específico",IF(AB9="III","Aceptable",IF(AB9="IV","Aceptable",""))))</f>
        <v>Aceptable</v>
      </c>
      <c r="AE9" s="78" t="s">
        <v>292</v>
      </c>
      <c r="AF9" s="81" t="s">
        <v>34</v>
      </c>
      <c r="AG9" s="81" t="s">
        <v>37</v>
      </c>
      <c r="AH9" s="81" t="s">
        <v>34</v>
      </c>
      <c r="AI9" s="78" t="s">
        <v>309</v>
      </c>
      <c r="AJ9" s="81" t="s">
        <v>34</v>
      </c>
      <c r="AK9" s="81" t="s">
        <v>35</v>
      </c>
    </row>
    <row r="10" spans="2:64" s="1" customFormat="1" ht="90" customHeight="1" x14ac:dyDescent="0.35">
      <c r="B10" s="269"/>
      <c r="C10" s="269" t="s">
        <v>126</v>
      </c>
      <c r="D10" s="269" t="s">
        <v>150</v>
      </c>
      <c r="E10" s="358" t="s">
        <v>127</v>
      </c>
      <c r="F10" s="276" t="s">
        <v>128</v>
      </c>
      <c r="G10" s="26" t="s">
        <v>42</v>
      </c>
      <c r="H10" s="329"/>
      <c r="I10" s="78" t="s">
        <v>46</v>
      </c>
      <c r="J10" s="79" t="s">
        <v>269</v>
      </c>
      <c r="K10" s="79" t="s">
        <v>270</v>
      </c>
      <c r="L10" s="88">
        <v>7</v>
      </c>
      <c r="M10" s="88">
        <v>2</v>
      </c>
      <c r="N10" s="88">
        <v>0</v>
      </c>
      <c r="O10" s="88">
        <f t="shared" ref="O10:O27" si="1">SUM(L10:N10)</f>
        <v>9</v>
      </c>
      <c r="P10" s="79" t="s">
        <v>271</v>
      </c>
      <c r="Q10" s="81">
        <v>8</v>
      </c>
      <c r="R10" s="79" t="s">
        <v>499</v>
      </c>
      <c r="S10" s="79" t="s">
        <v>273</v>
      </c>
      <c r="T10" s="79" t="s">
        <v>272</v>
      </c>
      <c r="U10" s="82">
        <v>2</v>
      </c>
      <c r="V10" s="82">
        <v>3</v>
      </c>
      <c r="W10" s="82">
        <f t="shared" ref="W10:W27" si="2">V10*U10</f>
        <v>6</v>
      </c>
      <c r="X10" s="83" t="str">
        <f t="shared" ref="X10:X27" si="3">+IF(AND(U10*V10&gt;=24,U10*V10&lt;=40),"MA",IF(AND(U10*V10&gt;=10,U10*V10&lt;=20),"A",IF(AND(U10*V10&gt;=6,U10*V10&lt;=8),"M",IF(AND(U10*V10&gt;=0,U10*V10&lt;=4),"B",""))))</f>
        <v>M</v>
      </c>
      <c r="Y10" s="78" t="str">
        <f t="shared" ref="Y10:Y27"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82">
        <v>10</v>
      </c>
      <c r="AA10" s="82">
        <f t="shared" ref="AA10:AA27" si="5">W10*Z10</f>
        <v>60</v>
      </c>
      <c r="AB10" s="85" t="str">
        <f t="shared" ref="AB10:AB27" si="6">+IF(AND(U10*V10*Z10&gt;=600,U10*V10*Z10&lt;=4000),"I",IF(AND(U10*V10*Z10&gt;=150,U10*V10*Z10&lt;=500),"II",IF(AND(U10*V10*Z10&gt;=40,U10*V10*Z10&lt;=120),"III",IF(AND(U10*V10*Z10&gt;=0,U10*V10*Z10&lt;=20),"IV",""))))</f>
        <v>III</v>
      </c>
      <c r="AC10" s="78" t="str">
        <f t="shared" ref="AC10:AC27" si="7">+IF(AB10="I","Situación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8" t="str">
        <f t="shared" ref="AD10:AD27" si="8">+IF(AB10="I","No aceptable",IF(AB10="II","No aceptable o aceptable con control específico",IF(AB10="III","Aceptable",IF(AB10="IV","Aceptable",""))))</f>
        <v>Aceptable</v>
      </c>
      <c r="AE10" s="78" t="s">
        <v>55</v>
      </c>
      <c r="AF10" s="81" t="s">
        <v>34</v>
      </c>
      <c r="AG10" s="81" t="s">
        <v>34</v>
      </c>
      <c r="AH10" s="81" t="s">
        <v>278</v>
      </c>
      <c r="AI10" s="78" t="s">
        <v>274</v>
      </c>
      <c r="AJ10" s="81" t="s">
        <v>34</v>
      </c>
      <c r="AK10" s="100" t="s">
        <v>575</v>
      </c>
    </row>
    <row r="11" spans="2:64" s="1" customFormat="1" ht="90" customHeight="1" x14ac:dyDescent="0.35">
      <c r="B11" s="269"/>
      <c r="C11" s="269"/>
      <c r="D11" s="269"/>
      <c r="E11" s="358"/>
      <c r="F11" s="276"/>
      <c r="G11" s="26" t="s">
        <v>42</v>
      </c>
      <c r="H11" s="333" t="s">
        <v>44</v>
      </c>
      <c r="I11" s="78" t="s">
        <v>505</v>
      </c>
      <c r="J11" s="78" t="s">
        <v>506</v>
      </c>
      <c r="K11" s="78" t="s">
        <v>507</v>
      </c>
      <c r="L11" s="88">
        <v>7</v>
      </c>
      <c r="M11" s="88">
        <v>2</v>
      </c>
      <c r="N11" s="88">
        <v>0</v>
      </c>
      <c r="O11" s="88">
        <f t="shared" si="1"/>
        <v>9</v>
      </c>
      <c r="P11" s="78" t="s">
        <v>508</v>
      </c>
      <c r="Q11" s="81">
        <v>8</v>
      </c>
      <c r="R11" s="78" t="s">
        <v>254</v>
      </c>
      <c r="S11" s="78" t="s">
        <v>509</v>
      </c>
      <c r="T11" s="78" t="s">
        <v>510</v>
      </c>
      <c r="U11" s="82">
        <v>2</v>
      </c>
      <c r="V11" s="82">
        <v>3</v>
      </c>
      <c r="W11" s="82">
        <f t="shared" ref="W11:W13" si="9">V11*U11</f>
        <v>6</v>
      </c>
      <c r="X11" s="83" t="str">
        <f t="shared" ref="X11:X13" si="10">+IF(AND(U11*V11&gt;=24,U11*V11&lt;=40),"MA",IF(AND(U11*V11&gt;=10,U11*V11&lt;=20),"A",IF(AND(U11*V11&gt;=6,U11*V11&lt;=8),"M",IF(AND(U11*V11&gt;=0,U11*V11&lt;=4),"B",""))))</f>
        <v>M</v>
      </c>
      <c r="Y11" s="78" t="str">
        <f t="shared" ref="Y11:Y13" si="11">+IF(X11="MA","Situación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2">
        <v>10</v>
      </c>
      <c r="AA11" s="82">
        <f t="shared" ref="AA11:AA13" si="12">W11*Z11</f>
        <v>60</v>
      </c>
      <c r="AB11" s="85" t="str">
        <f t="shared" ref="AB11:AB13" si="13">+IF(AND(U11*V11*Z11&gt;=600,U11*V11*Z11&lt;=4000),"I",IF(AND(U11*V11*Z11&gt;=150,U11*V11*Z11&lt;=500),"II",IF(AND(U11*V11*Z11&gt;=40,U11*V11*Z11&lt;=120),"III",IF(AND(U11*V11*Z11&gt;=0,U11*V11*Z11&lt;=20),"IV",""))))</f>
        <v>III</v>
      </c>
      <c r="AC11" s="78" t="str">
        <f t="shared" ref="AC11:AC13" si="14">+IF(AB11="I","Situación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 t="shared" ref="AD11:AD13" si="15">+IF(AB11="I","No aceptable",IF(AB11="II","No aceptable o aceptable con control específico",IF(AB11="III","Aceptable",IF(AB11="IV","Aceptable",""))))</f>
        <v>Aceptable</v>
      </c>
      <c r="AE11" s="330" t="s">
        <v>565</v>
      </c>
      <c r="AF11" s="78" t="s">
        <v>34</v>
      </c>
      <c r="AG11" s="78" t="s">
        <v>34</v>
      </c>
      <c r="AH11" s="78" t="s">
        <v>34</v>
      </c>
      <c r="AI11" s="78" t="s">
        <v>257</v>
      </c>
      <c r="AJ11" s="78" t="s">
        <v>34</v>
      </c>
      <c r="AK11" s="81" t="s">
        <v>511</v>
      </c>
    </row>
    <row r="12" spans="2:64" s="1" customFormat="1" ht="90" customHeight="1" x14ac:dyDescent="0.35">
      <c r="B12" s="269"/>
      <c r="C12" s="269"/>
      <c r="D12" s="269"/>
      <c r="E12" s="358"/>
      <c r="F12" s="276"/>
      <c r="G12" s="26" t="s">
        <v>42</v>
      </c>
      <c r="H12" s="333"/>
      <c r="I12" s="90" t="s">
        <v>550</v>
      </c>
      <c r="J12" s="90" t="s">
        <v>519</v>
      </c>
      <c r="K12" s="90" t="s">
        <v>520</v>
      </c>
      <c r="L12" s="88">
        <v>7</v>
      </c>
      <c r="M12" s="88">
        <v>2</v>
      </c>
      <c r="N12" s="88">
        <v>0</v>
      </c>
      <c r="O12" s="88">
        <f t="shared" si="1"/>
        <v>9</v>
      </c>
      <c r="P12" s="90" t="s">
        <v>521</v>
      </c>
      <c r="Q12" s="94">
        <v>8</v>
      </c>
      <c r="R12" s="90" t="s">
        <v>549</v>
      </c>
      <c r="S12" s="90" t="s">
        <v>551</v>
      </c>
      <c r="T12" s="90" t="s">
        <v>525</v>
      </c>
      <c r="U12" s="95">
        <v>2</v>
      </c>
      <c r="V12" s="95">
        <v>3</v>
      </c>
      <c r="W12" s="82">
        <f t="shared" si="9"/>
        <v>6</v>
      </c>
      <c r="X12" s="83" t="str">
        <f t="shared" si="10"/>
        <v>M</v>
      </c>
      <c r="Y12" s="97" t="str">
        <f t="shared" si="11"/>
        <v>Situación deficiente con exposición esporádica, o bien situación mejorable con exposición continuada o frecuente. Es posible que suceda el daño alguna vez.</v>
      </c>
      <c r="Z12" s="95">
        <v>10</v>
      </c>
      <c r="AA12" s="82">
        <f t="shared" si="12"/>
        <v>60</v>
      </c>
      <c r="AB12" s="98" t="str">
        <f t="shared" si="13"/>
        <v>III</v>
      </c>
      <c r="AC12" s="97" t="str">
        <f t="shared" si="14"/>
        <v>Mejorar si es posible. Sería conveniente justificar la intervención y su rentabilidad.</v>
      </c>
      <c r="AD12" s="90" t="str">
        <f t="shared" si="15"/>
        <v>Aceptable</v>
      </c>
      <c r="AE12" s="331"/>
      <c r="AF12" s="90" t="s">
        <v>34</v>
      </c>
      <c r="AG12" s="90" t="s">
        <v>34</v>
      </c>
      <c r="AH12" s="90" t="s">
        <v>34</v>
      </c>
      <c r="AI12" s="90" t="s">
        <v>552</v>
      </c>
      <c r="AJ12" s="90" t="s">
        <v>34</v>
      </c>
      <c r="AK12" s="100" t="s">
        <v>511</v>
      </c>
    </row>
    <row r="13" spans="2:64" s="1" customFormat="1" ht="90" customHeight="1" x14ac:dyDescent="0.35">
      <c r="B13" s="269"/>
      <c r="C13" s="269"/>
      <c r="D13" s="269"/>
      <c r="E13" s="358"/>
      <c r="F13" s="276"/>
      <c r="G13" s="26" t="s">
        <v>42</v>
      </c>
      <c r="H13" s="333"/>
      <c r="I13" s="94" t="s">
        <v>61</v>
      </c>
      <c r="J13" s="90" t="s">
        <v>262</v>
      </c>
      <c r="K13" s="90" t="s">
        <v>250</v>
      </c>
      <c r="L13" s="88">
        <v>7</v>
      </c>
      <c r="M13" s="88">
        <v>2</v>
      </c>
      <c r="N13" s="88">
        <v>0</v>
      </c>
      <c r="O13" s="88">
        <f t="shared" si="1"/>
        <v>9</v>
      </c>
      <c r="P13" s="90" t="s">
        <v>259</v>
      </c>
      <c r="Q13" s="94">
        <v>8</v>
      </c>
      <c r="R13" s="90" t="s">
        <v>549</v>
      </c>
      <c r="S13" s="90" t="s">
        <v>252</v>
      </c>
      <c r="T13" s="90" t="s">
        <v>354</v>
      </c>
      <c r="U13" s="95">
        <v>2</v>
      </c>
      <c r="V13" s="95">
        <v>3</v>
      </c>
      <c r="W13" s="95">
        <f t="shared" si="9"/>
        <v>6</v>
      </c>
      <c r="X13" s="96" t="str">
        <f t="shared" si="10"/>
        <v>M</v>
      </c>
      <c r="Y13" s="97" t="str">
        <f t="shared" si="11"/>
        <v>Situación deficiente con exposición esporádica, o bien situación mejorable con exposición continuada o frecuente. Es posible que suceda el daño alguna vez.</v>
      </c>
      <c r="Z13" s="95">
        <v>10</v>
      </c>
      <c r="AA13" s="95">
        <f t="shared" si="12"/>
        <v>60</v>
      </c>
      <c r="AB13" s="98" t="str">
        <f t="shared" si="13"/>
        <v>III</v>
      </c>
      <c r="AC13" s="97" t="str">
        <f t="shared" si="14"/>
        <v>Mejorar si es posible. Sería conveniente justificar la intervención y su rentabilidad.</v>
      </c>
      <c r="AD13" s="90" t="str">
        <f t="shared" si="15"/>
        <v>Aceptable</v>
      </c>
      <c r="AE13" s="331"/>
      <c r="AF13" s="90" t="s">
        <v>34</v>
      </c>
      <c r="AG13" s="90" t="s">
        <v>34</v>
      </c>
      <c r="AH13" s="90" t="s">
        <v>34</v>
      </c>
      <c r="AI13" s="90" t="s">
        <v>552</v>
      </c>
      <c r="AJ13" s="90" t="s">
        <v>34</v>
      </c>
      <c r="AK13" s="100" t="s">
        <v>554</v>
      </c>
    </row>
    <row r="14" spans="2:64" s="1" customFormat="1" ht="90" customHeight="1" x14ac:dyDescent="0.35">
      <c r="B14" s="269"/>
      <c r="C14" s="269"/>
      <c r="D14" s="269"/>
      <c r="E14" s="358"/>
      <c r="F14" s="276"/>
      <c r="G14" s="26" t="s">
        <v>42</v>
      </c>
      <c r="H14" s="333"/>
      <c r="I14" s="78" t="s">
        <v>59</v>
      </c>
      <c r="J14" s="78" t="s">
        <v>261</v>
      </c>
      <c r="K14" s="78" t="s">
        <v>250</v>
      </c>
      <c r="L14" s="88">
        <v>7</v>
      </c>
      <c r="M14" s="88">
        <v>2</v>
      </c>
      <c r="N14" s="88">
        <v>0</v>
      </c>
      <c r="O14" s="88">
        <f t="shared" si="1"/>
        <v>9</v>
      </c>
      <c r="P14" s="78" t="s">
        <v>259</v>
      </c>
      <c r="Q14" s="78">
        <v>8</v>
      </c>
      <c r="R14" s="78" t="s">
        <v>254</v>
      </c>
      <c r="S14" s="78" t="s">
        <v>252</v>
      </c>
      <c r="T14" s="78" t="s">
        <v>354</v>
      </c>
      <c r="U14" s="82">
        <v>2</v>
      </c>
      <c r="V14" s="82">
        <v>4</v>
      </c>
      <c r="W14" s="82">
        <f t="shared" si="2"/>
        <v>8</v>
      </c>
      <c r="X14" s="83" t="str">
        <f t="shared" si="3"/>
        <v>M</v>
      </c>
      <c r="Y14" s="78" t="str">
        <f t="shared" si="4"/>
        <v>Situación deficiente con exposición esporádica, o bien situación mejorable con exposición continuada o frecuente. Es posible que suceda el daño alguna vez.</v>
      </c>
      <c r="Z14" s="82">
        <v>10</v>
      </c>
      <c r="AA14" s="82">
        <f t="shared" si="5"/>
        <v>80</v>
      </c>
      <c r="AB14" s="85" t="str">
        <f t="shared" si="6"/>
        <v>III</v>
      </c>
      <c r="AC14" s="78" t="str">
        <f t="shared" si="7"/>
        <v>Mejorar si es posible. Sería conveniente justificar la intervención y su rentabilidad.</v>
      </c>
      <c r="AD14" s="78" t="str">
        <f t="shared" si="8"/>
        <v>Aceptable</v>
      </c>
      <c r="AE14" s="332"/>
      <c r="AF14" s="120" t="s">
        <v>34</v>
      </c>
      <c r="AG14" s="120" t="s">
        <v>34</v>
      </c>
      <c r="AH14" s="120" t="s">
        <v>34</v>
      </c>
      <c r="AI14" s="120" t="s">
        <v>260</v>
      </c>
      <c r="AJ14" s="78" t="s">
        <v>34</v>
      </c>
      <c r="AK14" s="81" t="s">
        <v>35</v>
      </c>
    </row>
    <row r="15" spans="2:64" s="1" customFormat="1" ht="90" customHeight="1" x14ac:dyDescent="0.35">
      <c r="B15" s="269"/>
      <c r="C15" s="269"/>
      <c r="D15" s="269"/>
      <c r="E15" s="358"/>
      <c r="F15" s="276"/>
      <c r="G15" s="26" t="s">
        <v>42</v>
      </c>
      <c r="H15" s="81" t="s">
        <v>51</v>
      </c>
      <c r="I15" s="78" t="s">
        <v>567</v>
      </c>
      <c r="J15" s="78" t="s">
        <v>568</v>
      </c>
      <c r="K15" s="81" t="s">
        <v>572</v>
      </c>
      <c r="L15" s="88">
        <v>7</v>
      </c>
      <c r="M15" s="88">
        <v>2</v>
      </c>
      <c r="N15" s="88">
        <v>0</v>
      </c>
      <c r="O15" s="88">
        <f t="shared" si="1"/>
        <v>9</v>
      </c>
      <c r="P15" s="81" t="s">
        <v>573</v>
      </c>
      <c r="Q15" s="81">
        <v>8</v>
      </c>
      <c r="R15" s="81" t="s">
        <v>571</v>
      </c>
      <c r="S15" s="81" t="s">
        <v>569</v>
      </c>
      <c r="T15" s="81" t="s">
        <v>489</v>
      </c>
      <c r="U15" s="82">
        <v>2</v>
      </c>
      <c r="V15" s="82">
        <v>3</v>
      </c>
      <c r="W15" s="82">
        <f t="shared" si="2"/>
        <v>6</v>
      </c>
      <c r="X15" s="83" t="str">
        <f t="shared" si="3"/>
        <v>M</v>
      </c>
      <c r="Y15" s="78" t="str">
        <f t="shared" si="4"/>
        <v>Situación deficiente con exposición esporádica, o bien situación mejorable con exposición continuada o frecuente. Es posible que suceda el daño alguna vez.</v>
      </c>
      <c r="Z15" s="82">
        <v>10</v>
      </c>
      <c r="AA15" s="82">
        <f t="shared" si="5"/>
        <v>60</v>
      </c>
      <c r="AB15" s="85" t="str">
        <f t="shared" si="6"/>
        <v>III</v>
      </c>
      <c r="AC15" s="78" t="str">
        <f t="shared" si="7"/>
        <v>Mejorar si es posible. Sería conveniente justificar la intervención y su rentabilidad.</v>
      </c>
      <c r="AD15" s="78" t="str">
        <f t="shared" si="8"/>
        <v>Aceptable</v>
      </c>
      <c r="AE15" s="78" t="s">
        <v>574</v>
      </c>
      <c r="AF15" s="78" t="s">
        <v>34</v>
      </c>
      <c r="AG15" s="78" t="s">
        <v>34</v>
      </c>
      <c r="AH15" s="78" t="s">
        <v>570</v>
      </c>
      <c r="AI15" s="78" t="s">
        <v>214</v>
      </c>
      <c r="AJ15" s="78" t="s">
        <v>162</v>
      </c>
      <c r="AK15" s="81" t="s">
        <v>35</v>
      </c>
    </row>
    <row r="16" spans="2:64" s="1" customFormat="1" ht="90" customHeight="1" x14ac:dyDescent="0.35">
      <c r="B16" s="269"/>
      <c r="C16" s="269"/>
      <c r="D16" s="269"/>
      <c r="E16" s="358"/>
      <c r="F16" s="276"/>
      <c r="G16" s="56" t="s">
        <v>42</v>
      </c>
      <c r="H16" s="87" t="s">
        <v>230</v>
      </c>
      <c r="I16" s="87" t="s">
        <v>422</v>
      </c>
      <c r="J16" s="87" t="s">
        <v>424</v>
      </c>
      <c r="K16" s="87" t="s">
        <v>423</v>
      </c>
      <c r="L16" s="88">
        <v>7</v>
      </c>
      <c r="M16" s="88">
        <v>2</v>
      </c>
      <c r="N16" s="88">
        <v>0</v>
      </c>
      <c r="O16" s="88">
        <f t="shared" si="1"/>
        <v>9</v>
      </c>
      <c r="P16" s="87" t="s">
        <v>425</v>
      </c>
      <c r="Q16" s="81">
        <v>8</v>
      </c>
      <c r="R16" s="87" t="s">
        <v>426</v>
      </c>
      <c r="S16" s="87" t="s">
        <v>428</v>
      </c>
      <c r="T16" s="87" t="s">
        <v>427</v>
      </c>
      <c r="U16" s="82">
        <v>2</v>
      </c>
      <c r="V16" s="82">
        <v>4</v>
      </c>
      <c r="W16" s="82">
        <f>V16*U16</f>
        <v>8</v>
      </c>
      <c r="X16" s="83" t="str">
        <f>+IF(AND(U16*V16&gt;=24,U16*V16&lt;=40),"MA",IF(AND(U16*V16&gt;=10,U16*V16&lt;=20),"A",IF(AND(U16*V16&gt;=6,U16*V16&lt;=8),"M",IF(AND(U16*V16&gt;=0,U16*V16&lt;=4),"B",""))))</f>
        <v>M</v>
      </c>
      <c r="Y16" s="78" t="str">
        <f t="shared" si="4"/>
        <v>Situación deficiente con exposición esporádica, o bien situación mejorable con exposición continuada o frecuente. Es posible que suceda el daño alguna vez.</v>
      </c>
      <c r="Z16" s="82">
        <v>10</v>
      </c>
      <c r="AA16" s="82">
        <f t="shared" si="5"/>
        <v>80</v>
      </c>
      <c r="AB16" s="85" t="str">
        <f>+IF(AND(U16*V16*Z16&gt;=600,U16*V16*Z16&lt;=4000),"I",IF(AND(U16*V16*Z16&gt;=150,U16*V16*Z16&lt;=500),"II",IF(AND(U16*V16*Z16&gt;=40,U16*V16*Z16&lt;=120),"III",IF(AND(U16*V16*Z16&gt;=0,U16*V16*Z16&lt;=20),"IV",""))))</f>
        <v>III</v>
      </c>
      <c r="AC16" s="78"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78" t="str">
        <f>+IF(AB16="I","No aceptable",IF(AB16="II","No aceptable o aceptable con control específico",IF(AB16="III","Aceptable",IF(AB16="IV","Aceptable",""))))</f>
        <v>Aceptable</v>
      </c>
      <c r="AE16" s="97" t="s">
        <v>560</v>
      </c>
      <c r="AF16" s="78" t="s">
        <v>34</v>
      </c>
      <c r="AG16" s="78" t="s">
        <v>34</v>
      </c>
      <c r="AH16" s="78" t="s">
        <v>34</v>
      </c>
      <c r="AI16" s="82" t="s">
        <v>420</v>
      </c>
      <c r="AJ16" s="81" t="s">
        <v>429</v>
      </c>
      <c r="AK16" s="81" t="s">
        <v>35</v>
      </c>
    </row>
    <row r="17" spans="2:37" s="1" customFormat="1" ht="90" customHeight="1" x14ac:dyDescent="0.35">
      <c r="B17" s="269"/>
      <c r="C17" s="269"/>
      <c r="D17" s="269"/>
      <c r="E17" s="358"/>
      <c r="F17" s="276"/>
      <c r="G17" s="26" t="s">
        <v>42</v>
      </c>
      <c r="H17" s="333" t="s">
        <v>49</v>
      </c>
      <c r="I17" s="87" t="s">
        <v>443</v>
      </c>
      <c r="J17" s="87" t="s">
        <v>588</v>
      </c>
      <c r="K17" s="87" t="s">
        <v>444</v>
      </c>
      <c r="L17" s="88">
        <v>7</v>
      </c>
      <c r="M17" s="88">
        <v>2</v>
      </c>
      <c r="N17" s="88">
        <v>0</v>
      </c>
      <c r="O17" s="88">
        <f t="shared" si="1"/>
        <v>9</v>
      </c>
      <c r="P17" s="87" t="s">
        <v>433</v>
      </c>
      <c r="Q17" s="81">
        <v>8</v>
      </c>
      <c r="R17" s="87" t="s">
        <v>446</v>
      </c>
      <c r="S17" s="87" t="s">
        <v>589</v>
      </c>
      <c r="T17" s="87" t="s">
        <v>590</v>
      </c>
      <c r="U17" s="82">
        <v>6</v>
      </c>
      <c r="V17" s="82">
        <v>3</v>
      </c>
      <c r="W17" s="82">
        <f t="shared" si="2"/>
        <v>18</v>
      </c>
      <c r="X17" s="83" t="str">
        <f t="shared" si="3"/>
        <v>A</v>
      </c>
      <c r="Y17" s="78" t="str">
        <f t="shared" si="4"/>
        <v>Situación deficiente con exposición frecuente u ocasional, o bien situación muy deficiente con exposición ocasional o esporádica. La materialización de Riesgo es posible que suceda varias veces en la vida laboral</v>
      </c>
      <c r="Z17" s="82">
        <v>25</v>
      </c>
      <c r="AA17" s="82">
        <f t="shared" si="5"/>
        <v>450</v>
      </c>
      <c r="AB17" s="85" t="str">
        <f t="shared" si="6"/>
        <v>II</v>
      </c>
      <c r="AC17" s="78" t="str">
        <f t="shared" si="7"/>
        <v>Corregir y adoptar medidas de control de inmediato. Sin embargo suspenda actividades si el nivel de riesgo está por encima o igual de 360.</v>
      </c>
      <c r="AD17" s="78" t="str">
        <f t="shared" si="8"/>
        <v>No aceptable o aceptable con control específico</v>
      </c>
      <c r="AE17" s="330" t="s">
        <v>566</v>
      </c>
      <c r="AF17" s="78" t="s">
        <v>34</v>
      </c>
      <c r="AG17" s="78" t="s">
        <v>34</v>
      </c>
      <c r="AH17" s="87" t="s">
        <v>587</v>
      </c>
      <c r="AI17" s="87" t="s">
        <v>249</v>
      </c>
      <c r="AJ17" s="81" t="s">
        <v>34</v>
      </c>
      <c r="AK17" s="81" t="s">
        <v>35</v>
      </c>
    </row>
    <row r="18" spans="2:37" s="1" customFormat="1" ht="90" customHeight="1" x14ac:dyDescent="0.35">
      <c r="B18" s="269"/>
      <c r="C18" s="269"/>
      <c r="D18" s="269"/>
      <c r="E18" s="358"/>
      <c r="F18" s="276"/>
      <c r="G18" s="26" t="s">
        <v>42</v>
      </c>
      <c r="H18" s="333"/>
      <c r="I18" s="87" t="s">
        <v>583</v>
      </c>
      <c r="J18" s="87" t="s">
        <v>584</v>
      </c>
      <c r="K18" s="87" t="s">
        <v>585</v>
      </c>
      <c r="L18" s="88">
        <v>7</v>
      </c>
      <c r="M18" s="88">
        <v>2</v>
      </c>
      <c r="N18" s="88">
        <v>0</v>
      </c>
      <c r="O18" s="88">
        <f t="shared" si="1"/>
        <v>9</v>
      </c>
      <c r="P18" s="87" t="s">
        <v>586</v>
      </c>
      <c r="Q18" s="81">
        <v>8</v>
      </c>
      <c r="R18" s="89" t="s">
        <v>89</v>
      </c>
      <c r="S18" s="89" t="s">
        <v>458</v>
      </c>
      <c r="T18" s="89" t="s">
        <v>459</v>
      </c>
      <c r="U18" s="82">
        <v>6</v>
      </c>
      <c r="V18" s="82">
        <v>3</v>
      </c>
      <c r="W18" s="82">
        <f t="shared" si="2"/>
        <v>18</v>
      </c>
      <c r="X18" s="83" t="str">
        <f t="shared" si="3"/>
        <v>A</v>
      </c>
      <c r="Y18" s="78" t="str">
        <f t="shared" si="4"/>
        <v>Situación deficiente con exposición frecuente u ocasional, o bien situación muy deficiente con exposición ocasional o esporádica. La materialización de Riesgo es posible que suceda varias veces en la vida laboral</v>
      </c>
      <c r="Z18" s="82">
        <v>25</v>
      </c>
      <c r="AA18" s="82">
        <f t="shared" si="5"/>
        <v>450</v>
      </c>
      <c r="AB18" s="85" t="str">
        <f t="shared" si="6"/>
        <v>II</v>
      </c>
      <c r="AC18" s="78" t="str">
        <f t="shared" si="7"/>
        <v>Corregir y adoptar medidas de control de inmediato. Sin embargo suspenda actividades si el nivel de riesgo está por encima o igual de 360.</v>
      </c>
      <c r="AD18" s="78" t="str">
        <f t="shared" si="8"/>
        <v>No aceptable o aceptable con control específico</v>
      </c>
      <c r="AE18" s="331"/>
      <c r="AF18" s="78" t="s">
        <v>34</v>
      </c>
      <c r="AG18" s="78" t="s">
        <v>34</v>
      </c>
      <c r="AH18" s="87" t="s">
        <v>587</v>
      </c>
      <c r="AI18" s="87" t="s">
        <v>437</v>
      </c>
      <c r="AJ18" s="81" t="s">
        <v>34</v>
      </c>
      <c r="AK18" s="81" t="s">
        <v>35</v>
      </c>
    </row>
    <row r="19" spans="2:37" s="1" customFormat="1" ht="90" customHeight="1" x14ac:dyDescent="0.35">
      <c r="B19" s="269"/>
      <c r="C19" s="269"/>
      <c r="D19" s="269"/>
      <c r="E19" s="358"/>
      <c r="F19" s="276"/>
      <c r="G19" s="26" t="s">
        <v>42</v>
      </c>
      <c r="H19" s="333"/>
      <c r="I19" s="87" t="s">
        <v>430</v>
      </c>
      <c r="J19" s="87" t="s">
        <v>431</v>
      </c>
      <c r="K19" s="87" t="s">
        <v>432</v>
      </c>
      <c r="L19" s="88">
        <v>7</v>
      </c>
      <c r="M19" s="88">
        <v>2</v>
      </c>
      <c r="N19" s="88">
        <v>0</v>
      </c>
      <c r="O19" s="88">
        <f t="shared" si="1"/>
        <v>9</v>
      </c>
      <c r="P19" s="87" t="s">
        <v>433</v>
      </c>
      <c r="Q19" s="81">
        <v>8</v>
      </c>
      <c r="R19" s="89" t="s">
        <v>434</v>
      </c>
      <c r="S19" s="89" t="s">
        <v>435</v>
      </c>
      <c r="T19" s="89" t="s">
        <v>436</v>
      </c>
      <c r="U19" s="82">
        <v>2</v>
      </c>
      <c r="V19" s="82">
        <v>3</v>
      </c>
      <c r="W19" s="82">
        <f t="shared" ref="W19" si="16">V19*U19</f>
        <v>6</v>
      </c>
      <c r="X19" s="83" t="str">
        <f t="shared" ref="X19" si="17">+IF(AND(U19*V19&gt;=24,U19*V19&lt;=40),"MA",IF(AND(U19*V19&gt;=10,U19*V19&lt;=20),"A",IF(AND(U19*V19&gt;=6,U19*V19&lt;=8),"M",IF(AND(U19*V19&gt;=0,U19*V19&lt;=4),"B",""))))</f>
        <v>M</v>
      </c>
      <c r="Y19" s="78" t="str">
        <f t="shared" ref="Y19" si="18">+IF(X19="MA","Situación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82">
        <v>10</v>
      </c>
      <c r="AA19" s="82">
        <f t="shared" ref="AA19" si="19">W19*Z19</f>
        <v>60</v>
      </c>
      <c r="AB19" s="85" t="str">
        <f t="shared" ref="AB19" si="20">+IF(AND(U19*V19*Z19&gt;=600,U19*V19*Z19&lt;=4000),"I",IF(AND(U19*V19*Z19&gt;=150,U19*V19*Z19&lt;=500),"II",IF(AND(U19*V19*Z19&gt;=40,U19*V19*Z19&lt;=120),"III",IF(AND(U19*V19*Z19&gt;=0,U19*V19*Z19&lt;=20),"IV",""))))</f>
        <v>III</v>
      </c>
      <c r="AC19" s="78" t="str">
        <f t="shared" ref="AC19" si="21">+IF(AB19="I","Situación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78" t="str">
        <f t="shared" ref="AD19" si="22">+IF(AB19="I","No aceptable",IF(AB19="II","No aceptable o aceptable con control específico",IF(AB19="III","Aceptable",IF(AB19="IV","Aceptable",""))))</f>
        <v>Aceptable</v>
      </c>
      <c r="AE19" s="331"/>
      <c r="AF19" s="78" t="s">
        <v>34</v>
      </c>
      <c r="AG19" s="78" t="s">
        <v>34</v>
      </c>
      <c r="AH19" s="87" t="s">
        <v>587</v>
      </c>
      <c r="AI19" s="87" t="s">
        <v>437</v>
      </c>
      <c r="AJ19" s="81" t="s">
        <v>34</v>
      </c>
      <c r="AK19" s="81" t="s">
        <v>35</v>
      </c>
    </row>
    <row r="20" spans="2:37" s="1" customFormat="1" ht="90" customHeight="1" x14ac:dyDescent="0.35">
      <c r="B20" s="269"/>
      <c r="C20" s="269"/>
      <c r="D20" s="269"/>
      <c r="E20" s="358"/>
      <c r="F20" s="276"/>
      <c r="G20" s="26" t="s">
        <v>42</v>
      </c>
      <c r="H20" s="333"/>
      <c r="I20" s="87" t="s">
        <v>581</v>
      </c>
      <c r="J20" s="87" t="s">
        <v>582</v>
      </c>
      <c r="K20" s="87" t="s">
        <v>455</v>
      </c>
      <c r="L20" s="88">
        <v>7</v>
      </c>
      <c r="M20" s="88">
        <v>2</v>
      </c>
      <c r="N20" s="88">
        <v>0</v>
      </c>
      <c r="O20" s="88">
        <f t="shared" si="1"/>
        <v>9</v>
      </c>
      <c r="P20" s="87" t="s">
        <v>241</v>
      </c>
      <c r="Q20" s="81">
        <v>8</v>
      </c>
      <c r="R20" s="89" t="s">
        <v>168</v>
      </c>
      <c r="S20" s="89" t="s">
        <v>458</v>
      </c>
      <c r="T20" s="89" t="s">
        <v>459</v>
      </c>
      <c r="U20" s="82">
        <v>6</v>
      </c>
      <c r="V20" s="82">
        <v>3</v>
      </c>
      <c r="W20" s="82">
        <f t="shared" si="2"/>
        <v>18</v>
      </c>
      <c r="X20" s="83" t="str">
        <f t="shared" si="3"/>
        <v>A</v>
      </c>
      <c r="Y20" s="78" t="str">
        <f t="shared" si="4"/>
        <v>Situación deficiente con exposición frecuente u ocasional, o bien situación muy deficiente con exposición ocasional o esporádica. La materialización de Riesgo es posible que suceda varias veces en la vida laboral</v>
      </c>
      <c r="Z20" s="82">
        <v>25</v>
      </c>
      <c r="AA20" s="82">
        <f t="shared" si="5"/>
        <v>450</v>
      </c>
      <c r="AB20" s="85" t="str">
        <f t="shared" si="6"/>
        <v>II</v>
      </c>
      <c r="AC20" s="78" t="str">
        <f t="shared" si="7"/>
        <v>Corregir y adoptar medidas de control de inmediato. Sin embargo suspenda actividades si el nivel de riesgo está por encima o igual de 360.</v>
      </c>
      <c r="AD20" s="78" t="str">
        <f t="shared" si="8"/>
        <v>No aceptable o aceptable con control específico</v>
      </c>
      <c r="AE20" s="332"/>
      <c r="AF20" s="78" t="s">
        <v>34</v>
      </c>
      <c r="AG20" s="78" t="s">
        <v>34</v>
      </c>
      <c r="AH20" s="87" t="s">
        <v>587</v>
      </c>
      <c r="AI20" s="87" t="s">
        <v>437</v>
      </c>
      <c r="AJ20" s="81" t="s">
        <v>34</v>
      </c>
      <c r="AK20" s="81" t="s">
        <v>35</v>
      </c>
    </row>
    <row r="21" spans="2:37" s="1" customFormat="1" ht="90" customHeight="1" x14ac:dyDescent="0.35">
      <c r="B21" s="269"/>
      <c r="C21" s="269"/>
      <c r="D21" s="269"/>
      <c r="E21" s="358"/>
      <c r="F21" s="276"/>
      <c r="G21" s="26" t="s">
        <v>33</v>
      </c>
      <c r="H21" s="333" t="s">
        <v>45</v>
      </c>
      <c r="I21" s="87" t="s">
        <v>63</v>
      </c>
      <c r="J21" s="87" t="s">
        <v>579</v>
      </c>
      <c r="K21" s="87" t="s">
        <v>64</v>
      </c>
      <c r="L21" s="88">
        <v>7</v>
      </c>
      <c r="M21" s="88">
        <v>2</v>
      </c>
      <c r="N21" s="88">
        <v>0</v>
      </c>
      <c r="O21" s="88">
        <f t="shared" si="1"/>
        <v>9</v>
      </c>
      <c r="P21" s="87" t="s">
        <v>325</v>
      </c>
      <c r="Q21" s="81">
        <v>6</v>
      </c>
      <c r="R21" s="78" t="s">
        <v>332</v>
      </c>
      <c r="S21" s="87" t="s">
        <v>326</v>
      </c>
      <c r="T21" s="78" t="s">
        <v>580</v>
      </c>
      <c r="U21" s="82">
        <v>2</v>
      </c>
      <c r="V21" s="82">
        <v>3</v>
      </c>
      <c r="W21" s="82">
        <f t="shared" si="2"/>
        <v>6</v>
      </c>
      <c r="X21" s="83" t="str">
        <f t="shared" si="3"/>
        <v>M</v>
      </c>
      <c r="Y21" s="78" t="str">
        <f t="shared" si="4"/>
        <v>Situación deficiente con exposición esporádica, o bien situación mejorable con exposición continuada o frecuente. Es posible que suceda el daño alguna vez.</v>
      </c>
      <c r="Z21" s="82">
        <v>10</v>
      </c>
      <c r="AA21" s="82">
        <f t="shared" si="5"/>
        <v>60</v>
      </c>
      <c r="AB21" s="85" t="str">
        <f t="shared" si="6"/>
        <v>III</v>
      </c>
      <c r="AC21" s="78" t="str">
        <f t="shared" si="7"/>
        <v>Mejorar si es posible. Sería conveniente justificar la intervención y su rentabilidad.</v>
      </c>
      <c r="AD21" s="78" t="str">
        <f t="shared" si="8"/>
        <v>Aceptable</v>
      </c>
      <c r="AE21" s="78" t="s">
        <v>65</v>
      </c>
      <c r="AF21" s="81" t="s">
        <v>34</v>
      </c>
      <c r="AG21" s="81" t="s">
        <v>34</v>
      </c>
      <c r="AH21" s="87" t="s">
        <v>327</v>
      </c>
      <c r="AI21" s="87" t="s">
        <v>328</v>
      </c>
      <c r="AJ21" s="81" t="s">
        <v>34</v>
      </c>
      <c r="AK21" s="81" t="s">
        <v>35</v>
      </c>
    </row>
    <row r="22" spans="2:37" s="1" customFormat="1" ht="90" customHeight="1" x14ac:dyDescent="0.35">
      <c r="B22" s="269"/>
      <c r="C22" s="269"/>
      <c r="D22" s="269"/>
      <c r="E22" s="358"/>
      <c r="F22" s="276"/>
      <c r="G22" s="26" t="s">
        <v>33</v>
      </c>
      <c r="H22" s="333"/>
      <c r="I22" s="87" t="s">
        <v>88</v>
      </c>
      <c r="J22" s="87" t="s">
        <v>337</v>
      </c>
      <c r="K22" s="87" t="s">
        <v>315</v>
      </c>
      <c r="L22" s="88">
        <v>7</v>
      </c>
      <c r="M22" s="88">
        <v>2</v>
      </c>
      <c r="N22" s="88">
        <v>0</v>
      </c>
      <c r="O22" s="88">
        <f t="shared" si="1"/>
        <v>9</v>
      </c>
      <c r="P22" s="87" t="s">
        <v>336</v>
      </c>
      <c r="Q22" s="81">
        <v>6</v>
      </c>
      <c r="R22" s="87" t="s">
        <v>168</v>
      </c>
      <c r="S22" s="78" t="s">
        <v>350</v>
      </c>
      <c r="T22" s="78" t="s">
        <v>356</v>
      </c>
      <c r="U22" s="82">
        <v>6</v>
      </c>
      <c r="V22" s="82">
        <v>3</v>
      </c>
      <c r="W22" s="82">
        <f t="shared" ref="W22:W23" si="23">V22*U22</f>
        <v>18</v>
      </c>
      <c r="X22" s="83" t="str">
        <f t="shared" ref="X22:X23" si="24">+IF(AND(U22*V22&gt;=24,U22*V22&lt;=40),"MA",IF(AND(U22*V22&gt;=10,U22*V22&lt;=20),"A",IF(AND(U22*V22&gt;=6,U22*V22&lt;=8),"M",IF(AND(U22*V22&gt;=0,U22*V22&lt;=4),"B",""))))</f>
        <v>A</v>
      </c>
      <c r="Y22" s="78" t="str">
        <f t="shared" ref="Y22:Y23" si="25">+IF(X22="MA","Situación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2" s="82">
        <v>25</v>
      </c>
      <c r="AA22" s="82">
        <f t="shared" ref="AA22:AA23" si="26">W22*Z22</f>
        <v>450</v>
      </c>
      <c r="AB22" s="85" t="str">
        <f t="shared" ref="AB22:AB23" si="27">+IF(AND(U22*V22*Z22&gt;=600,U22*V22*Z22&lt;=4000),"I",IF(AND(U22*V22*Z22&gt;=150,U22*V22*Z22&lt;=500),"II",IF(AND(U22*V22*Z22&gt;=40,U22*V22*Z22&lt;=120),"III",IF(AND(U22*V22*Z22&gt;=0,U22*V22*Z22&lt;=20),"IV",""))))</f>
        <v>II</v>
      </c>
      <c r="AC22" s="78" t="str">
        <f t="shared" ref="AC22:AC23" si="28">+IF(AB22="I","Situación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2" s="78" t="str">
        <f t="shared" ref="AD22:AD23" si="29">+IF(AB22="I","No aceptable",IF(AB22="II","No aceptable o aceptable con control específico",IF(AB22="III","Aceptable",IF(AB22="IV","Aceptable",""))))</f>
        <v>No aceptable o aceptable con control específico</v>
      </c>
      <c r="AE22" s="78" t="s">
        <v>65</v>
      </c>
      <c r="AF22" s="81" t="s">
        <v>34</v>
      </c>
      <c r="AG22" s="81" t="s">
        <v>34</v>
      </c>
      <c r="AH22" s="87" t="s">
        <v>158</v>
      </c>
      <c r="AI22" s="87" t="s">
        <v>357</v>
      </c>
      <c r="AJ22" s="81" t="s">
        <v>34</v>
      </c>
      <c r="AK22" s="81" t="s">
        <v>35</v>
      </c>
    </row>
    <row r="23" spans="2:37" s="1" customFormat="1" ht="90" customHeight="1" x14ac:dyDescent="0.35">
      <c r="B23" s="269"/>
      <c r="C23" s="269"/>
      <c r="D23" s="269"/>
      <c r="E23" s="358"/>
      <c r="F23" s="276"/>
      <c r="G23" s="26" t="s">
        <v>33</v>
      </c>
      <c r="H23" s="333"/>
      <c r="I23" s="101" t="s">
        <v>558</v>
      </c>
      <c r="J23" s="101" t="s">
        <v>324</v>
      </c>
      <c r="K23" s="101" t="s">
        <v>315</v>
      </c>
      <c r="L23" s="88">
        <v>7</v>
      </c>
      <c r="M23" s="88">
        <v>2</v>
      </c>
      <c r="N23" s="88">
        <v>0</v>
      </c>
      <c r="O23" s="88">
        <f t="shared" si="1"/>
        <v>9</v>
      </c>
      <c r="P23" s="101" t="s">
        <v>330</v>
      </c>
      <c r="Q23" s="94">
        <v>1</v>
      </c>
      <c r="R23" s="101" t="s">
        <v>168</v>
      </c>
      <c r="S23" s="90" t="s">
        <v>351</v>
      </c>
      <c r="T23" s="101" t="s">
        <v>360</v>
      </c>
      <c r="U23" s="95">
        <v>2</v>
      </c>
      <c r="V23" s="95">
        <v>1</v>
      </c>
      <c r="W23" s="95">
        <f t="shared" si="23"/>
        <v>2</v>
      </c>
      <c r="X23" s="96" t="str">
        <f t="shared" si="24"/>
        <v>B</v>
      </c>
      <c r="Y23" s="97" t="str">
        <f t="shared" si="25"/>
        <v>Situación mejorable con exposición ocasional o esporádica, o situación sin anomalía destacable con cualquier nivel de exposición. No es esperable que se materialice el riesgo, aunque puede ser concebible.</v>
      </c>
      <c r="Z23" s="95">
        <v>25</v>
      </c>
      <c r="AA23" s="95">
        <f t="shared" si="26"/>
        <v>50</v>
      </c>
      <c r="AB23" s="98" t="str">
        <f t="shared" si="27"/>
        <v>III</v>
      </c>
      <c r="AC23" s="97" t="str">
        <f t="shared" si="28"/>
        <v>Mejorar si es posible. Sería conveniente justificar la intervención y su rentabilidad.</v>
      </c>
      <c r="AD23" s="90" t="str">
        <f t="shared" si="29"/>
        <v>Aceptable</v>
      </c>
      <c r="AE23" s="97" t="s">
        <v>548</v>
      </c>
      <c r="AF23" s="90" t="s">
        <v>34</v>
      </c>
      <c r="AG23" s="90" t="s">
        <v>34</v>
      </c>
      <c r="AH23" s="101" t="s">
        <v>67</v>
      </c>
      <c r="AI23" s="101" t="s">
        <v>557</v>
      </c>
      <c r="AJ23" s="90" t="s">
        <v>34</v>
      </c>
      <c r="AK23" s="100" t="s">
        <v>559</v>
      </c>
    </row>
    <row r="24" spans="2:37" s="1" customFormat="1" ht="90" customHeight="1" x14ac:dyDescent="0.35">
      <c r="B24" s="269"/>
      <c r="C24" s="269"/>
      <c r="D24" s="269"/>
      <c r="E24" s="358"/>
      <c r="F24" s="276"/>
      <c r="G24" s="26" t="s">
        <v>33</v>
      </c>
      <c r="H24" s="333"/>
      <c r="I24" s="87" t="s">
        <v>207</v>
      </c>
      <c r="J24" s="87" t="s">
        <v>322</v>
      </c>
      <c r="K24" s="87" t="s">
        <v>320</v>
      </c>
      <c r="L24" s="88">
        <v>7</v>
      </c>
      <c r="M24" s="88">
        <v>2</v>
      </c>
      <c r="N24" s="88">
        <v>0</v>
      </c>
      <c r="O24" s="88">
        <f t="shared" si="1"/>
        <v>9</v>
      </c>
      <c r="P24" s="87" t="s">
        <v>321</v>
      </c>
      <c r="Q24" s="81">
        <v>2</v>
      </c>
      <c r="R24" s="78" t="s">
        <v>168</v>
      </c>
      <c r="S24" s="87" t="s">
        <v>362</v>
      </c>
      <c r="T24" s="78" t="s">
        <v>364</v>
      </c>
      <c r="U24" s="82">
        <v>2</v>
      </c>
      <c r="V24" s="82">
        <v>1</v>
      </c>
      <c r="W24" s="82">
        <f t="shared" ref="W24:W25" si="30">V24*U24</f>
        <v>2</v>
      </c>
      <c r="X24" s="83" t="str">
        <f t="shared" ref="X24:X25" si="31">+IF(AND(U24*V24&gt;=24,U24*V24&lt;=40),"MA",IF(AND(U24*V24&gt;=10,U24*V24&lt;=20),"A",IF(AND(U24*V24&gt;=6,U24*V24&lt;=8),"M",IF(AND(U24*V24&gt;=0,U24*V24&lt;=4),"B",""))))</f>
        <v>B</v>
      </c>
      <c r="Y24" s="78" t="str">
        <f t="shared" ref="Y24:Y25" si="32">+IF(X24="MA","Situación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4" s="82">
        <v>25</v>
      </c>
      <c r="AA24" s="82">
        <f t="shared" ref="AA24:AA25" si="33">W24*Z24</f>
        <v>50</v>
      </c>
      <c r="AB24" s="85" t="str">
        <f t="shared" ref="AB24:AB25" si="34">+IF(AND(U24*V24*Z24&gt;=600,U24*V24*Z24&lt;=4000),"I",IF(AND(U24*V24*Z24&gt;=150,U24*V24*Z24&lt;=500),"II",IF(AND(U24*V24*Z24&gt;=40,U24*V24*Z24&lt;=120),"III",IF(AND(U24*V24*Z24&gt;=0,U24*V24*Z24&lt;=20),"IV",""))))</f>
        <v>III</v>
      </c>
      <c r="AC24" s="78" t="str">
        <f t="shared" ref="AC24:AC25" si="35">+IF(AB24="I","Situación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4" s="78" t="str">
        <f t="shared" ref="AD24:AD25" si="36">+IF(AB24="I","No aceptable",IF(AB24="II","No aceptable o aceptable con control específico",IF(AB24="III","Aceptable",IF(AB24="IV","Aceptable",""))))</f>
        <v>Aceptable</v>
      </c>
      <c r="AE24" s="99" t="s">
        <v>601</v>
      </c>
      <c r="AF24" s="78" t="s">
        <v>34</v>
      </c>
      <c r="AG24" s="78" t="s">
        <v>34</v>
      </c>
      <c r="AH24" s="87" t="s">
        <v>323</v>
      </c>
      <c r="AI24" s="78" t="s">
        <v>171</v>
      </c>
      <c r="AJ24" s="78" t="s">
        <v>34</v>
      </c>
      <c r="AK24" s="81" t="s">
        <v>35</v>
      </c>
    </row>
    <row r="25" spans="2:37" s="1" customFormat="1" ht="90" customHeight="1" x14ac:dyDescent="0.35">
      <c r="B25" s="269"/>
      <c r="C25" s="269"/>
      <c r="D25" s="269"/>
      <c r="E25" s="358"/>
      <c r="F25" s="276"/>
      <c r="G25" s="26" t="s">
        <v>33</v>
      </c>
      <c r="H25" s="333"/>
      <c r="I25" s="87" t="s">
        <v>342</v>
      </c>
      <c r="J25" s="87" t="s">
        <v>341</v>
      </c>
      <c r="K25" s="87" t="s">
        <v>340</v>
      </c>
      <c r="L25" s="88">
        <v>7</v>
      </c>
      <c r="M25" s="88">
        <v>2</v>
      </c>
      <c r="N25" s="88">
        <v>0</v>
      </c>
      <c r="O25" s="88">
        <f t="shared" si="1"/>
        <v>9</v>
      </c>
      <c r="P25" s="87" t="s">
        <v>395</v>
      </c>
      <c r="Q25" s="81">
        <v>2</v>
      </c>
      <c r="R25" s="78" t="s">
        <v>396</v>
      </c>
      <c r="S25" s="87" t="s">
        <v>397</v>
      </c>
      <c r="T25" s="78" t="s">
        <v>355</v>
      </c>
      <c r="U25" s="82">
        <v>6</v>
      </c>
      <c r="V25" s="82">
        <v>2</v>
      </c>
      <c r="W25" s="82">
        <f t="shared" si="30"/>
        <v>12</v>
      </c>
      <c r="X25" s="83" t="str">
        <f t="shared" si="31"/>
        <v>A</v>
      </c>
      <c r="Y25" s="78" t="str">
        <f t="shared" si="32"/>
        <v>Situación deficiente con exposición frecuente u ocasional, o bien situación muy deficiente con exposición ocasional o esporádica. La materialización de Riesgo es posible que suceda varias veces en la vida laboral</v>
      </c>
      <c r="Z25" s="82">
        <v>25</v>
      </c>
      <c r="AA25" s="82">
        <f t="shared" si="33"/>
        <v>300</v>
      </c>
      <c r="AB25" s="85" t="str">
        <f t="shared" si="34"/>
        <v>II</v>
      </c>
      <c r="AC25" s="78" t="str">
        <f t="shared" si="35"/>
        <v>Corregir y adoptar medidas de control de inmediato. Sin embargo suspenda actividades si el nivel de riesgo está por encima o igual de 360.</v>
      </c>
      <c r="AD25" s="78" t="str">
        <f t="shared" si="36"/>
        <v>No aceptable o aceptable con control específico</v>
      </c>
      <c r="AE25" s="78" t="s">
        <v>530</v>
      </c>
      <c r="AF25" s="78" t="s">
        <v>34</v>
      </c>
      <c r="AG25" s="78" t="s">
        <v>34</v>
      </c>
      <c r="AH25" s="78" t="s">
        <v>413</v>
      </c>
      <c r="AI25" s="78" t="s">
        <v>414</v>
      </c>
      <c r="AJ25" s="81" t="s">
        <v>125</v>
      </c>
      <c r="AK25" s="81" t="s">
        <v>35</v>
      </c>
    </row>
    <row r="26" spans="2:37" s="1" customFormat="1" ht="90" customHeight="1" x14ac:dyDescent="0.35">
      <c r="B26" s="269"/>
      <c r="C26" s="269"/>
      <c r="D26" s="269"/>
      <c r="E26" s="358"/>
      <c r="F26" s="276"/>
      <c r="G26" s="26" t="s">
        <v>33</v>
      </c>
      <c r="H26" s="333"/>
      <c r="I26" s="87" t="s">
        <v>63</v>
      </c>
      <c r="J26" s="87" t="s">
        <v>329</v>
      </c>
      <c r="K26" s="87" t="s">
        <v>315</v>
      </c>
      <c r="L26" s="88">
        <v>7</v>
      </c>
      <c r="M26" s="88">
        <v>2</v>
      </c>
      <c r="N26" s="88">
        <v>0</v>
      </c>
      <c r="O26" s="88">
        <f t="shared" si="1"/>
        <v>9</v>
      </c>
      <c r="P26" s="87" t="s">
        <v>330</v>
      </c>
      <c r="Q26" s="81">
        <v>1</v>
      </c>
      <c r="R26" s="87" t="s">
        <v>332</v>
      </c>
      <c r="S26" s="87" t="s">
        <v>531</v>
      </c>
      <c r="T26" s="78" t="s">
        <v>355</v>
      </c>
      <c r="U26" s="82">
        <v>6</v>
      </c>
      <c r="V26" s="82">
        <v>2</v>
      </c>
      <c r="W26" s="82">
        <f t="shared" si="2"/>
        <v>12</v>
      </c>
      <c r="X26" s="83" t="str">
        <f t="shared" si="3"/>
        <v>A</v>
      </c>
      <c r="Y26" s="78" t="str">
        <f t="shared" si="4"/>
        <v>Situación deficiente con exposición frecuente u ocasional, o bien situación muy deficiente con exposición ocasional o esporádica. La materialización de Riesgo es posible que suceda varias veces en la vida laboral</v>
      </c>
      <c r="Z26" s="82">
        <v>10</v>
      </c>
      <c r="AA26" s="82">
        <f t="shared" si="5"/>
        <v>120</v>
      </c>
      <c r="AB26" s="85" t="str">
        <f t="shared" si="6"/>
        <v>III</v>
      </c>
      <c r="AC26" s="78" t="str">
        <f t="shared" si="7"/>
        <v>Mejorar si es posible. Sería conveniente justificar la intervención y su rentabilidad.</v>
      </c>
      <c r="AD26" s="78" t="str">
        <f t="shared" si="8"/>
        <v>Aceptable</v>
      </c>
      <c r="AE26" s="78" t="s">
        <v>115</v>
      </c>
      <c r="AF26" s="78" t="s">
        <v>34</v>
      </c>
      <c r="AG26" s="78" t="s">
        <v>168</v>
      </c>
      <c r="AH26" s="87" t="s">
        <v>333</v>
      </c>
      <c r="AI26" s="87" t="s">
        <v>334</v>
      </c>
      <c r="AJ26" s="81" t="s">
        <v>34</v>
      </c>
      <c r="AK26" s="81" t="s">
        <v>35</v>
      </c>
    </row>
    <row r="27" spans="2:37" s="34" customFormat="1" ht="90" customHeight="1" x14ac:dyDescent="0.35">
      <c r="B27" s="270"/>
      <c r="C27" s="270"/>
      <c r="D27" s="270"/>
      <c r="E27" s="359"/>
      <c r="F27" s="301"/>
      <c r="G27" s="26" t="s">
        <v>33</v>
      </c>
      <c r="H27" s="87" t="s">
        <v>70</v>
      </c>
      <c r="I27" s="87" t="s">
        <v>313</v>
      </c>
      <c r="J27" s="87" t="s">
        <v>314</v>
      </c>
      <c r="K27" s="87" t="s">
        <v>315</v>
      </c>
      <c r="L27" s="88">
        <v>7</v>
      </c>
      <c r="M27" s="88">
        <v>2</v>
      </c>
      <c r="N27" s="88">
        <v>0</v>
      </c>
      <c r="O27" s="88">
        <f t="shared" si="1"/>
        <v>9</v>
      </c>
      <c r="P27" s="87" t="s">
        <v>316</v>
      </c>
      <c r="Q27" s="81">
        <v>8</v>
      </c>
      <c r="R27" s="87" t="s">
        <v>317</v>
      </c>
      <c r="S27" s="87" t="s">
        <v>318</v>
      </c>
      <c r="T27" s="78" t="s">
        <v>379</v>
      </c>
      <c r="U27" s="82">
        <v>2</v>
      </c>
      <c r="V27" s="82">
        <v>4</v>
      </c>
      <c r="W27" s="82">
        <f t="shared" si="2"/>
        <v>8</v>
      </c>
      <c r="X27" s="83" t="str">
        <f t="shared" si="3"/>
        <v>M</v>
      </c>
      <c r="Y27" s="78" t="str">
        <f t="shared" si="4"/>
        <v>Situación deficiente con exposición esporádica, o bien situación mejorable con exposición continuada o frecuente. Es posible que suceda el daño alguna vez.</v>
      </c>
      <c r="Z27" s="82">
        <v>10</v>
      </c>
      <c r="AA27" s="82">
        <f t="shared" si="5"/>
        <v>80</v>
      </c>
      <c r="AB27" s="85" t="str">
        <f t="shared" si="6"/>
        <v>III</v>
      </c>
      <c r="AC27" s="78" t="str">
        <f t="shared" si="7"/>
        <v>Mejorar si es posible. Sería conveniente justificar la intervención y su rentabilidad.</v>
      </c>
      <c r="AD27" s="78" t="str">
        <f t="shared" si="8"/>
        <v>Aceptable</v>
      </c>
      <c r="AE27" s="78" t="s">
        <v>514</v>
      </c>
      <c r="AF27" s="81" t="s">
        <v>34</v>
      </c>
      <c r="AG27" s="81" t="s">
        <v>34</v>
      </c>
      <c r="AH27" s="87" t="s">
        <v>71</v>
      </c>
      <c r="AI27" s="87" t="s">
        <v>319</v>
      </c>
      <c r="AJ27" s="81" t="s">
        <v>34</v>
      </c>
      <c r="AK27" s="81" t="s">
        <v>515</v>
      </c>
    </row>
    <row r="28" spans="2:37" ht="54.75" customHeight="1" x14ac:dyDescent="0.25">
      <c r="AI28" s="54"/>
    </row>
    <row r="29" spans="2:37" ht="54.75" customHeight="1" x14ac:dyDescent="0.25">
      <c r="AI29" s="54"/>
    </row>
    <row r="30" spans="2:37" ht="54.75" customHeight="1" x14ac:dyDescent="0.25">
      <c r="AI30" s="54"/>
    </row>
  </sheetData>
  <mergeCells count="47">
    <mergeCell ref="H17:H20"/>
    <mergeCell ref="H21:H26"/>
    <mergeCell ref="AG7:AG8"/>
    <mergeCell ref="AH7:AH8"/>
    <mergeCell ref="AI7:AI8"/>
    <mergeCell ref="L7:O7"/>
    <mergeCell ref="P7:P8"/>
    <mergeCell ref="Q7:Q8"/>
    <mergeCell ref="R7:T7"/>
    <mergeCell ref="H7:J7"/>
    <mergeCell ref="K7:K8"/>
    <mergeCell ref="H11:H14"/>
    <mergeCell ref="H9:H10"/>
    <mergeCell ref="AE17:AE20"/>
    <mergeCell ref="AE11:AE14"/>
    <mergeCell ref="AJ7:AJ8"/>
    <mergeCell ref="AE7:AE8"/>
    <mergeCell ref="AF7:AF8"/>
    <mergeCell ref="U7:U8"/>
    <mergeCell ref="V7:V8"/>
    <mergeCell ref="AC7:AC8"/>
    <mergeCell ref="AD7:AD8"/>
    <mergeCell ref="W7:W8"/>
    <mergeCell ref="X7:X8"/>
    <mergeCell ref="Y7:Y8"/>
    <mergeCell ref="Z7:Z8"/>
    <mergeCell ref="C10:C27"/>
    <mergeCell ref="D10:D27"/>
    <mergeCell ref="E10:E27"/>
    <mergeCell ref="F10:F27"/>
    <mergeCell ref="B9:B2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s>
  <conditionalFormatting sqref="AB750:AF750 AE582:AF582 AE570:AF570 AE302:AF302 AE70:AF70 AE68:AF68 AE59:AF59 AE57:AE58 AE60:AE67 AE69 AE42:AF42 AE30:AF30 AE45:AF45 AE56:AF56 AE31:AE41 AE43:AE44 AE46:AE55 AB118:AF118 AB103:AF103 AB97:AF100 AB88:AF88 AB82:AF85 AB73:AF73 AB71:AE72 AB74:AE81 AB86:AE87 AB89:AE96 AB101:AE102 AB112:AF115 AB104:AE111 AB116:AE117 AB130:AF131 AB119:AE129 AB133:AF133 AB132:AE132 AB143:AF144 AB134:AE142 AB146:AF146 AB145:AE145 AB158:AF159 AB147:AE157 AB161:AF161 AB160:AE160 AB162:AE171 AF157 AF171:AF172 AE174:AF174 AE172:AE173 AE175:AE184 AF184 AE185:AF186 AE188:AF188 AE187 AE189:AE198 AF198 AE199:AF200 AE202:AF202 AE201 AE203:AE212 AF212 AE213:AF214 AE216:AF216 AE215 AE217:AE226 AF226 AB172:AD226 AB227:AF299 AE314:AF315 AE317:AF317 AE316 AE318:AE327 AF327 AB328:AF328 AE329:AF567 AE568:AE569 AE571:AE581 AB329:AD582 AB583:AF668 AB745:AF745 AB680:AF681 AB671:AF671 AB669:AE670 AB672:AE679 AB683:AF742 AB682:AE682 AB743:AE744 AB746:AE749 AB754:AF755 AB751:AE753 AB757:AF817 AB756:AE756 AB300:AE301 AE303:AE313 AB302:AD327 AB27:AD70 AE28:AE29 AB14:AD14 AB10:AD10 AB24 AB17:AD17 AB26 AB19:AD22">
    <cfRule type="cellIs" dxfId="1435" priority="217" stopIfTrue="1" operator="equal">
      <formula>"I"</formula>
    </cfRule>
    <cfRule type="cellIs" dxfId="1434" priority="218" stopIfTrue="1" operator="equal">
      <formula>"II"</formula>
    </cfRule>
    <cfRule type="cellIs" dxfId="1433" priority="219" stopIfTrue="1" operator="between">
      <formula>"III"</formula>
      <formula>"IV"</formula>
    </cfRule>
  </conditionalFormatting>
  <conditionalFormatting sqref="AD750:AF750 AE582:AF582 AE570:AF570 AD302:AF302 AD300:AE301 AD303:AE314 AD118:AF118 AD103:AF103 AD97:AF100 AD88:AF88 AD70:AF70 AD68:AF68 AD59:AF59 AD42:AF42 AD30:AF30 AD31:AE41 AD45:AF45 AD43:AE44 AD56:AF56 AD46:AE55 AD57:AE58 AD60:AE67 AD69:AE69 AD82:AF85 AD73:AF73 AD71:AE72 AD74:AE81 AD86:AE87 AD89:AE96 AD101:AE102 AD112:AF115 AD104:AE111 AD116:AE117 AD130:AF131 AD119:AE129 AD133:AF133 AD132:AE132 AD143:AF144 AD134:AE142 AD146:AF146 AD145:AE145 AD158:AF159 AD147:AE157 AD161:AF161 AD160:AE160 AD162:AE171 AF157 AF171:AF172 AE174:AF174 AE172:AE173 AE175:AE184 AF184 AE185:AF186 AE188:AF188 AE187 AE189:AE198 AF198 AE199:AF200 AE202:AF202 AE201 AE203:AE212 AF212 AE213:AF214 AE216:AF216 AE215 AE217:AE226 AF226 AD172:AD226 AD227:AF299 AF314:AF315 AE317:AF317 AE315:AE316 AE318:AE327 AF327 AD315:AD327 AD328:AF328 AE329:AF567 AE568:AE569 AE571:AE581 AD329:AD582 AD583:AF668 AD745:AF745 AD680:AF681 AD671:AF671 AD669:AE670 AD672:AE679 AD683:AF742 AD682:AE682 AD743:AE744 AD746:AE749 AD754:AF755 AD751:AE753 AD757:AF817 AD756:AE756 AD28:AE29 AD14 AD10 AD27 AD17 AD19:AD22">
    <cfRule type="cellIs" dxfId="1432" priority="215" stopIfTrue="1" operator="equal">
      <formula>"Aceptable"</formula>
    </cfRule>
    <cfRule type="cellIs" dxfId="1431" priority="216" stopIfTrue="1" operator="equal">
      <formula>"No aceptable"</formula>
    </cfRule>
  </conditionalFormatting>
  <conditionalFormatting sqref="AD27:AD817 AD14 AD10 AD17 AD19:AD22">
    <cfRule type="containsText" dxfId="1430" priority="210" stopIfTrue="1" operator="containsText" text="No aceptable o aceptable con control específico">
      <formula>NOT(ISERROR(SEARCH("No aceptable o aceptable con control específico",AD10)))</formula>
    </cfRule>
    <cfRule type="containsText" dxfId="1429" priority="213" stopIfTrue="1" operator="containsText" text="No aceptable">
      <formula>NOT(ISERROR(SEARCH("No aceptable",AD10)))</formula>
    </cfRule>
    <cfRule type="containsText" dxfId="1428" priority="214" stopIfTrue="1" operator="containsText" text="No Aceptable o aceptable con control específico">
      <formula>NOT(ISERROR(SEARCH("No Aceptable o aceptable con control específico",AD10)))</formula>
    </cfRule>
  </conditionalFormatting>
  <conditionalFormatting sqref="AD14">
    <cfRule type="containsText" dxfId="1427" priority="211" stopIfTrue="1" operator="containsText" text="No aceptable">
      <formula>NOT(ISERROR(SEARCH("No aceptable",AD14)))</formula>
    </cfRule>
    <cfRule type="containsText" dxfId="1426" priority="212" stopIfTrue="1" operator="containsText" text="No Aceptable o aceptable con control específico">
      <formula>NOT(ISERROR(SEARCH("No Aceptable o aceptable con control específico",AD14)))</formula>
    </cfRule>
  </conditionalFormatting>
  <conditionalFormatting sqref="AD26">
    <cfRule type="cellIs" dxfId="1425" priority="205" stopIfTrue="1" operator="equal">
      <formula>"Aceptable"</formula>
    </cfRule>
    <cfRule type="cellIs" dxfId="1424" priority="206" stopIfTrue="1" operator="equal">
      <formula>"No aceptable"</formula>
    </cfRule>
  </conditionalFormatting>
  <conditionalFormatting sqref="AD26">
    <cfRule type="containsText" dxfId="1423" priority="202" stopIfTrue="1" operator="containsText" text="No aceptable o aceptable con control específico">
      <formula>NOT(ISERROR(SEARCH("No aceptable o aceptable con control específico",AD26)))</formula>
    </cfRule>
    <cfRule type="containsText" dxfId="1422" priority="203" stopIfTrue="1" operator="containsText" text="No aceptable">
      <formula>NOT(ISERROR(SEARCH("No aceptable",AD26)))</formula>
    </cfRule>
    <cfRule type="containsText" dxfId="1421" priority="204" stopIfTrue="1" operator="containsText" text="No Aceptable o aceptable con control específico">
      <formula>NOT(ISERROR(SEARCH("No Aceptable o aceptable con control específico",AD26)))</formula>
    </cfRule>
  </conditionalFormatting>
  <conditionalFormatting sqref="AD24">
    <cfRule type="cellIs" dxfId="1420" priority="197" stopIfTrue="1" operator="equal">
      <formula>"Aceptable"</formula>
    </cfRule>
    <cfRule type="cellIs" dxfId="1419" priority="198" stopIfTrue="1" operator="equal">
      <formula>"No aceptable"</formula>
    </cfRule>
  </conditionalFormatting>
  <conditionalFormatting sqref="AD24">
    <cfRule type="containsText" dxfId="1418" priority="194" stopIfTrue="1" operator="containsText" text="No aceptable o aceptable con control específico">
      <formula>NOT(ISERROR(SEARCH("No aceptable o aceptable con control específico",AD24)))</formula>
    </cfRule>
    <cfRule type="containsText" dxfId="1417" priority="195" stopIfTrue="1" operator="containsText" text="No aceptable">
      <formula>NOT(ISERROR(SEARCH("No aceptable",AD24)))</formula>
    </cfRule>
    <cfRule type="containsText" dxfId="1416" priority="196" stopIfTrue="1" operator="containsText" text="No Aceptable o aceptable con control específico">
      <formula>NOT(ISERROR(SEARCH("No Aceptable o aceptable con control específico",AD24)))</formula>
    </cfRule>
  </conditionalFormatting>
  <conditionalFormatting sqref="AE10">
    <cfRule type="cellIs" dxfId="1415" priority="171" stopIfTrue="1" operator="equal">
      <formula>"I"</formula>
    </cfRule>
    <cfRule type="cellIs" dxfId="1414" priority="172" stopIfTrue="1" operator="equal">
      <formula>"II"</formula>
    </cfRule>
    <cfRule type="cellIs" dxfId="1413" priority="173" stopIfTrue="1" operator="between">
      <formula>"III"</formula>
      <formula>"IV"</formula>
    </cfRule>
  </conditionalFormatting>
  <conditionalFormatting sqref="AE10">
    <cfRule type="cellIs" dxfId="1412" priority="169" stopIfTrue="1" operator="equal">
      <formula>"Aceptable"</formula>
    </cfRule>
    <cfRule type="cellIs" dxfId="1411" priority="170" stopIfTrue="1" operator="equal">
      <formula>"No aceptable"</formula>
    </cfRule>
  </conditionalFormatting>
  <conditionalFormatting sqref="AE21">
    <cfRule type="cellIs" dxfId="1410" priority="166" stopIfTrue="1" operator="equal">
      <formula>"I"</formula>
    </cfRule>
    <cfRule type="cellIs" dxfId="1409" priority="167" stopIfTrue="1" operator="equal">
      <formula>"II"</formula>
    </cfRule>
    <cfRule type="cellIs" dxfId="1408" priority="168" stopIfTrue="1" operator="between">
      <formula>"III"</formula>
      <formula>"IV"</formula>
    </cfRule>
  </conditionalFormatting>
  <conditionalFormatting sqref="AE21">
    <cfRule type="cellIs" dxfId="1407" priority="164" stopIfTrue="1" operator="equal">
      <formula>"Aceptable"</formula>
    </cfRule>
    <cfRule type="cellIs" dxfId="1406" priority="165" stopIfTrue="1" operator="equal">
      <formula>"No aceptable"</formula>
    </cfRule>
  </conditionalFormatting>
  <conditionalFormatting sqref="AE26">
    <cfRule type="cellIs" dxfId="1405" priority="157" stopIfTrue="1" operator="equal">
      <formula>"Aceptable"</formula>
    </cfRule>
    <cfRule type="cellIs" dxfId="1404" priority="158" stopIfTrue="1" operator="equal">
      <formula>"No aceptable"</formula>
    </cfRule>
  </conditionalFormatting>
  <conditionalFormatting sqref="AE22">
    <cfRule type="cellIs" dxfId="1403" priority="154" stopIfTrue="1" operator="equal">
      <formula>"I"</formula>
    </cfRule>
    <cfRule type="cellIs" dxfId="1402" priority="155" stopIfTrue="1" operator="equal">
      <formula>"II"</formula>
    </cfRule>
    <cfRule type="cellIs" dxfId="1401" priority="156" stopIfTrue="1" operator="between">
      <formula>"III"</formula>
      <formula>"IV"</formula>
    </cfRule>
  </conditionalFormatting>
  <conditionalFormatting sqref="AE22">
    <cfRule type="cellIs" dxfId="1400" priority="152" stopIfTrue="1" operator="equal">
      <formula>"Aceptable"</formula>
    </cfRule>
    <cfRule type="cellIs" dxfId="1399" priority="153" stopIfTrue="1" operator="equal">
      <formula>"No aceptable"</formula>
    </cfRule>
  </conditionalFormatting>
  <conditionalFormatting sqref="AE17:AE18">
    <cfRule type="cellIs" dxfId="1398" priority="134" stopIfTrue="1" operator="equal">
      <formula>"I"</formula>
    </cfRule>
    <cfRule type="cellIs" dxfId="1397" priority="135" stopIfTrue="1" operator="equal">
      <formula>"II"</formula>
    </cfRule>
    <cfRule type="cellIs" dxfId="1396" priority="136" stopIfTrue="1" operator="between">
      <formula>"III"</formula>
      <formula>"IV"</formula>
    </cfRule>
  </conditionalFormatting>
  <conditionalFormatting sqref="AE17:AE18">
    <cfRule type="cellIs" dxfId="1395" priority="132" stopIfTrue="1" operator="equal">
      <formula>"Aceptable"</formula>
    </cfRule>
    <cfRule type="cellIs" dxfId="1394" priority="133" stopIfTrue="1" operator="equal">
      <formula>"No aceptable"</formula>
    </cfRule>
  </conditionalFormatting>
  <conditionalFormatting sqref="AB11:AC11">
    <cfRule type="cellIs" dxfId="1393" priority="121" stopIfTrue="1" operator="equal">
      <formula>"I"</formula>
    </cfRule>
    <cfRule type="cellIs" dxfId="1392" priority="122" stopIfTrue="1" operator="equal">
      <formula>"II"</formula>
    </cfRule>
    <cfRule type="cellIs" dxfId="1391" priority="123" stopIfTrue="1" operator="between">
      <formula>"III"</formula>
      <formula>"IV"</formula>
    </cfRule>
  </conditionalFormatting>
  <conditionalFormatting sqref="AD11">
    <cfRule type="cellIs" dxfId="1390" priority="118" stopIfTrue="1" operator="equal">
      <formula>"I"</formula>
    </cfRule>
    <cfRule type="cellIs" dxfId="1389" priority="119" stopIfTrue="1" operator="equal">
      <formula>"II"</formula>
    </cfRule>
    <cfRule type="cellIs" dxfId="1388" priority="120" stopIfTrue="1" operator="between">
      <formula>"III"</formula>
      <formula>"IV"</formula>
    </cfRule>
  </conditionalFormatting>
  <conditionalFormatting sqref="AD11">
    <cfRule type="cellIs" dxfId="1387" priority="116" stopIfTrue="1" operator="equal">
      <formula>"Aceptable"</formula>
    </cfRule>
    <cfRule type="cellIs" dxfId="1386" priority="117" stopIfTrue="1" operator="equal">
      <formula>"No aceptable"</formula>
    </cfRule>
  </conditionalFormatting>
  <conditionalFormatting sqref="AD11">
    <cfRule type="containsText" dxfId="1385" priority="113" stopIfTrue="1" operator="containsText" text="No aceptable o aceptable con control específico">
      <formula>NOT(ISERROR(SEARCH("No aceptable o aceptable con control específico",AD11)))</formula>
    </cfRule>
    <cfRule type="containsText" dxfId="1384" priority="114" stopIfTrue="1" operator="containsText" text="No aceptable">
      <formula>NOT(ISERROR(SEARCH("No aceptable",AD11)))</formula>
    </cfRule>
    <cfRule type="containsText" dxfId="1383" priority="115" stopIfTrue="1" operator="containsText" text="No Aceptable o aceptable con control específico">
      <formula>NOT(ISERROR(SEARCH("No Aceptable o aceptable con control específico",AD11)))</formula>
    </cfRule>
  </conditionalFormatting>
  <conditionalFormatting sqref="AD11">
    <cfRule type="containsText" dxfId="1382" priority="111" stopIfTrue="1" operator="containsText" text="No aceptable">
      <formula>NOT(ISERROR(SEARCH("No aceptable",AD11)))</formula>
    </cfRule>
    <cfRule type="containsText" dxfId="1381" priority="112" stopIfTrue="1" operator="containsText" text="No Aceptable o aceptable con control específico">
      <formula>NOT(ISERROR(SEARCH("No Aceptable o aceptable con control específico",AD11)))</formula>
    </cfRule>
  </conditionalFormatting>
  <conditionalFormatting sqref="AE27">
    <cfRule type="cellIs" dxfId="1380" priority="93" stopIfTrue="1" operator="equal">
      <formula>"I"</formula>
    </cfRule>
    <cfRule type="cellIs" dxfId="1379" priority="94" stopIfTrue="1" operator="equal">
      <formula>"II"</formula>
    </cfRule>
    <cfRule type="cellIs" dxfId="1378" priority="95" stopIfTrue="1" operator="between">
      <formula>"III"</formula>
      <formula>"IV"</formula>
    </cfRule>
  </conditionalFormatting>
  <conditionalFormatting sqref="AE27">
    <cfRule type="cellIs" dxfId="1377" priority="91" stopIfTrue="1" operator="equal">
      <formula>"Aceptable"</formula>
    </cfRule>
    <cfRule type="cellIs" dxfId="1376" priority="92" stopIfTrue="1" operator="equal">
      <formula>"No aceptable"</formula>
    </cfRule>
  </conditionalFormatting>
  <conditionalFormatting sqref="AB25">
    <cfRule type="cellIs" dxfId="1375" priority="88" stopIfTrue="1" operator="equal">
      <formula>"I"</formula>
    </cfRule>
    <cfRule type="cellIs" dxfId="1374" priority="89" stopIfTrue="1" operator="equal">
      <formula>"II"</formula>
    </cfRule>
    <cfRule type="cellIs" dxfId="1373" priority="90" stopIfTrue="1" operator="between">
      <formula>"III"</formula>
      <formula>"IV"</formula>
    </cfRule>
  </conditionalFormatting>
  <conditionalFormatting sqref="AD25">
    <cfRule type="cellIs" dxfId="1372" priority="86" stopIfTrue="1" operator="equal">
      <formula>"Aceptable"</formula>
    </cfRule>
    <cfRule type="cellIs" dxfId="1371" priority="87" stopIfTrue="1" operator="equal">
      <formula>"No aceptable"</formula>
    </cfRule>
  </conditionalFormatting>
  <conditionalFormatting sqref="AD25">
    <cfRule type="containsText" dxfId="1370" priority="83" stopIfTrue="1" operator="containsText" text="No aceptable o aceptable con control específico">
      <formula>NOT(ISERROR(SEARCH("No aceptable o aceptable con control específico",AD25)))</formula>
    </cfRule>
    <cfRule type="containsText" dxfId="1369" priority="84" stopIfTrue="1" operator="containsText" text="No aceptable">
      <formula>NOT(ISERROR(SEARCH("No aceptable",AD25)))</formula>
    </cfRule>
    <cfRule type="containsText" dxfId="1368" priority="85" stopIfTrue="1" operator="containsText" text="No Aceptable o aceptable con control específico">
      <formula>NOT(ISERROR(SEARCH("No Aceptable o aceptable con control específico",AD25)))</formula>
    </cfRule>
  </conditionalFormatting>
  <conditionalFormatting sqref="AE25">
    <cfRule type="cellIs" dxfId="1367" priority="81" stopIfTrue="1" operator="equal">
      <formula>"Aceptable"</formula>
    </cfRule>
    <cfRule type="cellIs" dxfId="1366" priority="82" stopIfTrue="1" operator="equal">
      <formula>"No aceptable"</formula>
    </cfRule>
  </conditionalFormatting>
  <conditionalFormatting sqref="AB12:AD12">
    <cfRule type="cellIs" dxfId="1365" priority="78" stopIfTrue="1" operator="equal">
      <formula>"I"</formula>
    </cfRule>
    <cfRule type="cellIs" dxfId="1364" priority="79" stopIfTrue="1" operator="equal">
      <formula>"II"</formula>
    </cfRule>
    <cfRule type="cellIs" dxfId="1363" priority="80" stopIfTrue="1" operator="between">
      <formula>"III"</formula>
      <formula>"IV"</formula>
    </cfRule>
  </conditionalFormatting>
  <conditionalFormatting sqref="AD12">
    <cfRule type="cellIs" dxfId="1362" priority="76" stopIfTrue="1" operator="equal">
      <formula>"Aceptable"</formula>
    </cfRule>
    <cfRule type="cellIs" dxfId="1361" priority="77" stopIfTrue="1" operator="equal">
      <formula>"No aceptable"</formula>
    </cfRule>
  </conditionalFormatting>
  <conditionalFormatting sqref="AD12">
    <cfRule type="containsText" dxfId="1360" priority="73" stopIfTrue="1" operator="containsText" text="No aceptable o aceptable con control específico">
      <formula>NOT(ISERROR(SEARCH("No aceptable o aceptable con control específico",AD12)))</formula>
    </cfRule>
    <cfRule type="containsText" dxfId="1359" priority="74" stopIfTrue="1" operator="containsText" text="No aceptable">
      <formula>NOT(ISERROR(SEARCH("No aceptable",AD12)))</formula>
    </cfRule>
    <cfRule type="containsText" dxfId="1358" priority="75" stopIfTrue="1" operator="containsText" text="No Aceptable o aceptable con control específico">
      <formula>NOT(ISERROR(SEARCH("No Aceptable o aceptable con control específico",AD12)))</formula>
    </cfRule>
  </conditionalFormatting>
  <conditionalFormatting sqref="AD12">
    <cfRule type="containsText" dxfId="1357" priority="71" stopIfTrue="1" operator="containsText" text="No aceptable">
      <formula>NOT(ISERROR(SEARCH("No aceptable",AD12)))</formula>
    </cfRule>
    <cfRule type="containsText" dxfId="1356" priority="72" stopIfTrue="1" operator="containsText" text="No Aceptable o aceptable con control específico">
      <formula>NOT(ISERROR(SEARCH("No Aceptable o aceptable con control específico",AD12)))</formula>
    </cfRule>
  </conditionalFormatting>
  <conditionalFormatting sqref="AB13:AD13">
    <cfRule type="cellIs" dxfId="1355" priority="68" stopIfTrue="1" operator="equal">
      <formula>"I"</formula>
    </cfRule>
    <cfRule type="cellIs" dxfId="1354" priority="69" stopIfTrue="1" operator="equal">
      <formula>"II"</formula>
    </cfRule>
    <cfRule type="cellIs" dxfId="1353" priority="70" stopIfTrue="1" operator="between">
      <formula>"III"</formula>
      <formula>"IV"</formula>
    </cfRule>
  </conditionalFormatting>
  <conditionalFormatting sqref="AD13">
    <cfRule type="cellIs" dxfId="1352" priority="66" stopIfTrue="1" operator="equal">
      <formula>"Aceptable"</formula>
    </cfRule>
    <cfRule type="cellIs" dxfId="1351" priority="67" stopIfTrue="1" operator="equal">
      <formula>"No aceptable"</formula>
    </cfRule>
  </conditionalFormatting>
  <conditionalFormatting sqref="AD13">
    <cfRule type="containsText" dxfId="1350" priority="63" stopIfTrue="1" operator="containsText" text="No aceptable o aceptable con control específico">
      <formula>NOT(ISERROR(SEARCH("No aceptable o aceptable con control específico",AD13)))</formula>
    </cfRule>
    <cfRule type="containsText" dxfId="1349" priority="64" stopIfTrue="1" operator="containsText" text="No aceptable">
      <formula>NOT(ISERROR(SEARCH("No aceptable",AD13)))</formula>
    </cfRule>
    <cfRule type="containsText" dxfId="1348" priority="65" stopIfTrue="1" operator="containsText" text="No Aceptable o aceptable con control específico">
      <formula>NOT(ISERROR(SEARCH("No Aceptable o aceptable con control específico",AD13)))</formula>
    </cfRule>
  </conditionalFormatting>
  <conditionalFormatting sqref="AB16:AD16">
    <cfRule type="cellIs" dxfId="1347" priority="60" stopIfTrue="1" operator="equal">
      <formula>"I"</formula>
    </cfRule>
    <cfRule type="cellIs" dxfId="1346" priority="61" stopIfTrue="1" operator="equal">
      <formula>"II"</formula>
    </cfRule>
    <cfRule type="cellIs" dxfId="1345" priority="62" stopIfTrue="1" operator="between">
      <formula>"III"</formula>
      <formula>"IV"</formula>
    </cfRule>
  </conditionalFormatting>
  <conditionalFormatting sqref="AD16">
    <cfRule type="cellIs" dxfId="1344" priority="58" stopIfTrue="1" operator="equal">
      <formula>"Aceptable"</formula>
    </cfRule>
    <cfRule type="cellIs" dxfId="1343" priority="59" stopIfTrue="1" operator="equal">
      <formula>"No aceptable"</formula>
    </cfRule>
  </conditionalFormatting>
  <conditionalFormatting sqref="AD16">
    <cfRule type="containsText" dxfId="1342" priority="55" stopIfTrue="1" operator="containsText" text="No aceptable o aceptable con control específico">
      <formula>NOT(ISERROR(SEARCH("No aceptable o aceptable con control específico",AD16)))</formula>
    </cfRule>
    <cfRule type="containsText" dxfId="1341" priority="56" stopIfTrue="1" operator="containsText" text="No aceptable">
      <formula>NOT(ISERROR(SEARCH("No aceptable",AD16)))</formula>
    </cfRule>
    <cfRule type="containsText" dxfId="1340" priority="57" stopIfTrue="1" operator="containsText" text="No Aceptable o aceptable con control específico">
      <formula>NOT(ISERROR(SEARCH("No Aceptable o aceptable con control específico",AD16)))</formula>
    </cfRule>
  </conditionalFormatting>
  <conditionalFormatting sqref="AB23:AD23">
    <cfRule type="cellIs" dxfId="1339" priority="47" stopIfTrue="1" operator="equal">
      <formula>"I"</formula>
    </cfRule>
    <cfRule type="cellIs" dxfId="1338" priority="48" stopIfTrue="1" operator="equal">
      <formula>"II"</formula>
    </cfRule>
    <cfRule type="cellIs" dxfId="1337" priority="49" stopIfTrue="1" operator="between">
      <formula>"III"</formula>
      <formula>"IV"</formula>
    </cfRule>
  </conditionalFormatting>
  <conditionalFormatting sqref="AD23">
    <cfRule type="cellIs" dxfId="1336" priority="45" stopIfTrue="1" operator="equal">
      <formula>"Aceptable"</formula>
    </cfRule>
    <cfRule type="cellIs" dxfId="1335" priority="46" stopIfTrue="1" operator="equal">
      <formula>"No aceptable"</formula>
    </cfRule>
  </conditionalFormatting>
  <conditionalFormatting sqref="AD23">
    <cfRule type="containsText" dxfId="1334" priority="42" stopIfTrue="1" operator="containsText" text="No aceptable o aceptable con control específico">
      <formula>NOT(ISERROR(SEARCH("No aceptable o aceptable con control específico",AD23)))</formula>
    </cfRule>
    <cfRule type="containsText" dxfId="1333" priority="43" stopIfTrue="1" operator="containsText" text="No aceptable">
      <formula>NOT(ISERROR(SEARCH("No aceptable",AD23)))</formula>
    </cfRule>
    <cfRule type="containsText" dxfId="1332" priority="44" stopIfTrue="1" operator="containsText" text="No Aceptable o aceptable con control específico">
      <formula>NOT(ISERROR(SEARCH("No Aceptable o aceptable con control específico",AD23)))</formula>
    </cfRule>
  </conditionalFormatting>
  <conditionalFormatting sqref="AE23">
    <cfRule type="cellIs" dxfId="1331" priority="39" stopIfTrue="1" operator="equal">
      <formula>"I"</formula>
    </cfRule>
    <cfRule type="cellIs" dxfId="1330" priority="40" stopIfTrue="1" operator="equal">
      <formula>"II"</formula>
    </cfRule>
    <cfRule type="cellIs" dxfId="1329" priority="41" stopIfTrue="1" operator="between">
      <formula>"III"</formula>
      <formula>"IV"</formula>
    </cfRule>
  </conditionalFormatting>
  <conditionalFormatting sqref="AE23">
    <cfRule type="cellIs" dxfId="1328" priority="37" stopIfTrue="1" operator="equal">
      <formula>"Aceptable"</formula>
    </cfRule>
    <cfRule type="cellIs" dxfId="1327" priority="38" stopIfTrue="1" operator="equal">
      <formula>"No aceptable"</formula>
    </cfRule>
  </conditionalFormatting>
  <conditionalFormatting sqref="AE16">
    <cfRule type="cellIs" dxfId="1326" priority="34" stopIfTrue="1" operator="equal">
      <formula>"I"</formula>
    </cfRule>
    <cfRule type="cellIs" dxfId="1325" priority="35" stopIfTrue="1" operator="equal">
      <formula>"II"</formula>
    </cfRule>
    <cfRule type="cellIs" dxfId="1324" priority="36" stopIfTrue="1" operator="between">
      <formula>"III"</formula>
      <formula>"IV"</formula>
    </cfRule>
  </conditionalFormatting>
  <conditionalFormatting sqref="AE16">
    <cfRule type="cellIs" dxfId="1323" priority="32" stopIfTrue="1" operator="equal">
      <formula>"Aceptable"</formula>
    </cfRule>
    <cfRule type="cellIs" dxfId="1322" priority="33" stopIfTrue="1" operator="equal">
      <formula>"No aceptable"</formula>
    </cfRule>
  </conditionalFormatting>
  <conditionalFormatting sqref="AB15:AE15">
    <cfRule type="cellIs" dxfId="1321" priority="29" stopIfTrue="1" operator="equal">
      <formula>"I"</formula>
    </cfRule>
    <cfRule type="cellIs" dxfId="1320" priority="30" stopIfTrue="1" operator="equal">
      <formula>"II"</formula>
    </cfRule>
    <cfRule type="cellIs" dxfId="1319" priority="31" stopIfTrue="1" operator="between">
      <formula>"III"</formula>
      <formula>"IV"</formula>
    </cfRule>
  </conditionalFormatting>
  <conditionalFormatting sqref="AD15:AE15">
    <cfRule type="cellIs" dxfId="1318" priority="27" stopIfTrue="1" operator="equal">
      <formula>"Aceptable"</formula>
    </cfRule>
    <cfRule type="cellIs" dxfId="1317" priority="28" stopIfTrue="1" operator="equal">
      <formula>"No aceptable"</formula>
    </cfRule>
  </conditionalFormatting>
  <conditionalFormatting sqref="AD15">
    <cfRule type="containsText" dxfId="1316" priority="24" stopIfTrue="1" operator="containsText" text="No aceptable o aceptable con control específico">
      <formula>NOT(ISERROR(SEARCH("No aceptable o aceptable con control específico",AD15)))</formula>
    </cfRule>
    <cfRule type="containsText" dxfId="1315" priority="25" stopIfTrue="1" operator="containsText" text="No aceptable">
      <formula>NOT(ISERROR(SEARCH("No aceptable",AD15)))</formula>
    </cfRule>
    <cfRule type="containsText" dxfId="1314" priority="26" stopIfTrue="1" operator="containsText" text="No Aceptable o aceptable con control específico">
      <formula>NOT(ISERROR(SEARCH("No Aceptable o aceptable con control específico",AD15)))</formula>
    </cfRule>
  </conditionalFormatting>
  <conditionalFormatting sqref="AD9">
    <cfRule type="cellIs" dxfId="1313" priority="22" stopIfTrue="1" operator="equal">
      <formula>"Aceptable"</formula>
    </cfRule>
    <cfRule type="cellIs" dxfId="1312" priority="23" stopIfTrue="1" operator="equal">
      <formula>"No aceptable"</formula>
    </cfRule>
  </conditionalFormatting>
  <conditionalFormatting sqref="AD9">
    <cfRule type="containsText" dxfId="1311" priority="19" stopIfTrue="1" operator="containsText" text="No aceptable o aceptable con control específico">
      <formula>NOT(ISERROR(SEARCH("No aceptable o aceptable con control específico",AD9)))</formula>
    </cfRule>
    <cfRule type="containsText" dxfId="1310" priority="20" stopIfTrue="1" operator="containsText" text="No aceptable">
      <formula>NOT(ISERROR(SEARCH("No aceptable",AD9)))</formula>
    </cfRule>
    <cfRule type="containsText" dxfId="1309" priority="21" stopIfTrue="1" operator="containsText" text="No Aceptable o aceptable con control específico">
      <formula>NOT(ISERROR(SEARCH("No Aceptable o aceptable con control específico",AD9)))</formula>
    </cfRule>
  </conditionalFormatting>
  <conditionalFormatting sqref="AB9">
    <cfRule type="cellIs" dxfId="1308" priority="16" stopIfTrue="1" operator="equal">
      <formula>"I"</formula>
    </cfRule>
    <cfRule type="cellIs" dxfId="1307" priority="17" stopIfTrue="1" operator="equal">
      <formula>"II"</formula>
    </cfRule>
    <cfRule type="cellIs" dxfId="1306" priority="18" stopIfTrue="1" operator="between">
      <formula>"III"</formula>
      <formula>"IV"</formula>
    </cfRule>
  </conditionalFormatting>
  <conditionalFormatting sqref="AE9">
    <cfRule type="cellIs" dxfId="1305" priority="14" stopIfTrue="1" operator="equal">
      <formula>"Aceptable"</formula>
    </cfRule>
    <cfRule type="cellIs" dxfId="1304" priority="15" stopIfTrue="1" operator="equal">
      <formula>"No aceptable"</formula>
    </cfRule>
  </conditionalFormatting>
  <conditionalFormatting sqref="AB18:AD18">
    <cfRule type="cellIs" dxfId="1303" priority="11" stopIfTrue="1" operator="equal">
      <formula>"I"</formula>
    </cfRule>
    <cfRule type="cellIs" dxfId="1302" priority="12" stopIfTrue="1" operator="equal">
      <formula>"II"</formula>
    </cfRule>
    <cfRule type="cellIs" dxfId="1301" priority="13" stopIfTrue="1" operator="between">
      <formula>"III"</formula>
      <formula>"IV"</formula>
    </cfRule>
  </conditionalFormatting>
  <conditionalFormatting sqref="AD18">
    <cfRule type="cellIs" dxfId="1300" priority="9" stopIfTrue="1" operator="equal">
      <formula>"Aceptable"</formula>
    </cfRule>
    <cfRule type="cellIs" dxfId="1299" priority="10" stopIfTrue="1" operator="equal">
      <formula>"No aceptable"</formula>
    </cfRule>
  </conditionalFormatting>
  <conditionalFormatting sqref="AD18">
    <cfRule type="containsText" dxfId="1298" priority="6" stopIfTrue="1" operator="containsText" text="No aceptable o aceptable con control específico">
      <formula>NOT(ISERROR(SEARCH("No aceptable o aceptable con control específico",AD18)))</formula>
    </cfRule>
    <cfRule type="containsText" dxfId="1297" priority="7" stopIfTrue="1" operator="containsText" text="No aceptable">
      <formula>NOT(ISERROR(SEARCH("No aceptable",AD18)))</formula>
    </cfRule>
    <cfRule type="containsText" dxfId="1296" priority="8" stopIfTrue="1" operator="containsText" text="No Aceptable o aceptable con control específico">
      <formula>NOT(ISERROR(SEARCH("No Aceptable o aceptable con control específico",AD18)))</formula>
    </cfRule>
  </conditionalFormatting>
  <conditionalFormatting sqref="AE24">
    <cfRule type="cellIs" dxfId="1295" priority="3" stopIfTrue="1" operator="equal">
      <formula>"I"</formula>
    </cfRule>
    <cfRule type="cellIs" dxfId="1294" priority="4" stopIfTrue="1" operator="equal">
      <formula>"II"</formula>
    </cfRule>
    <cfRule type="cellIs" dxfId="1293" priority="5" stopIfTrue="1" operator="between">
      <formula>"III"</formula>
      <formula>"IV"</formula>
    </cfRule>
  </conditionalFormatting>
  <conditionalFormatting sqref="AE24">
    <cfRule type="cellIs" dxfId="1292" priority="1" stopIfTrue="1" operator="equal">
      <formula>"Aceptable"</formula>
    </cfRule>
    <cfRule type="cellIs" dxfId="1291"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6 Z11:Z13 Z23:Z26 Z9">
      <formula1>"100,60,25,10"</formula1>
    </dataValidation>
    <dataValidation type="list" allowBlank="1" showInputMessage="1" prompt="4 = Continua_x000a_3 = Frecuente_x000a_2 = Ocasional_x000a_1 = Esporádica" sqref="V16 V11:V13 V23:V26 V9">
      <formula1>"4, 3, 2, 1"</formula1>
    </dataValidation>
    <dataValidation type="list" allowBlank="1" showInputMessage="1" showErrorMessage="1" prompt="10 = Muy Alto_x000a_6 = Alto_x000a_2 = Medio_x000a_0 = Bajo" sqref="U16 U11:U13 U23:U26 U9">
      <formula1>"10, 6, 2, 0, "</formula1>
    </dataValidation>
    <dataValidation allowBlank="1" sqref="AA11:AA13 AA23:AA26"/>
  </dataValidations>
  <pageMargins left="0.7" right="0.7" top="0.75" bottom="0.75" header="0.3" footer="0.3"/>
  <pageSetup paperSize="9" scale="18" fitToHeight="0" orientation="portrait" r:id="rId1"/>
  <colBreaks count="1" manualBreakCount="1">
    <brk id="37"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BL30"/>
  <sheetViews>
    <sheetView view="pageBreakPreview" topLeftCell="A26" zoomScale="70" zoomScaleNormal="70" zoomScaleSheetLayoutView="70" workbookViewId="0">
      <selection activeCell="A7" sqref="A7"/>
    </sheetView>
  </sheetViews>
  <sheetFormatPr baseColWidth="10" defaultColWidth="7.7265625" defaultRowHeight="75" customHeight="1" x14ac:dyDescent="0.25"/>
  <cols>
    <col min="36" max="36" width="11.36328125" customWidth="1"/>
    <col min="37" max="37" width="13.453125" customWidth="1"/>
  </cols>
  <sheetData>
    <row r="1" spans="2:64" ht="39.7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9.75"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1.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7"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2:64" s="1" customFormat="1" ht="41.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62.2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97.5" customHeight="1" x14ac:dyDescent="0.35">
      <c r="B9" s="269" t="s">
        <v>121</v>
      </c>
      <c r="C9" s="269" t="s">
        <v>212</v>
      </c>
      <c r="D9" s="269" t="s">
        <v>197</v>
      </c>
      <c r="E9" s="276" t="s">
        <v>123</v>
      </c>
      <c r="F9" s="276" t="s">
        <v>198</v>
      </c>
      <c r="G9" s="24" t="s">
        <v>42</v>
      </c>
      <c r="H9" s="327" t="s">
        <v>36</v>
      </c>
      <c r="I9" s="78" t="s">
        <v>46</v>
      </c>
      <c r="J9" s="79" t="s">
        <v>269</v>
      </c>
      <c r="K9" s="79" t="s">
        <v>270</v>
      </c>
      <c r="L9" s="88">
        <v>1</v>
      </c>
      <c r="M9" s="88">
        <v>0</v>
      </c>
      <c r="N9" s="88">
        <v>0</v>
      </c>
      <c r="O9" s="88">
        <f t="shared" ref="O9:O28" si="0">SUM(L9:N9)</f>
        <v>1</v>
      </c>
      <c r="P9" s="79" t="s">
        <v>271</v>
      </c>
      <c r="Q9" s="81">
        <v>8</v>
      </c>
      <c r="R9" s="79" t="s">
        <v>499</v>
      </c>
      <c r="S9" s="79" t="s">
        <v>273</v>
      </c>
      <c r="T9" s="79" t="s">
        <v>272</v>
      </c>
      <c r="U9" s="82">
        <v>2</v>
      </c>
      <c r="V9" s="82">
        <v>4</v>
      </c>
      <c r="W9" s="82">
        <f t="shared" ref="W9:W28" si="1">V9*U9</f>
        <v>8</v>
      </c>
      <c r="X9" s="83" t="str">
        <f t="shared" ref="X9:X28" si="2">+IF(AND(U9*V9&gt;=24,U9*V9&lt;=40),"MA",IF(AND(U9*V9&gt;=10,U9*V9&lt;=20),"A",IF(AND(U9*V9&gt;=6,U9*V9&lt;=8),"M",IF(AND(U9*V9&gt;=0,U9*V9&lt;=4),"B",""))))</f>
        <v>M</v>
      </c>
      <c r="Y9" s="78" t="str">
        <f t="shared" ref="Y9:Y28"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 t="shared" ref="AA9:AA28" si="4">W9*Z9</f>
        <v>80</v>
      </c>
      <c r="AB9" s="85" t="str">
        <f t="shared" ref="AB9:AB28" si="5">+IF(AND(U9*V9*Z9&gt;=600,U9*V9*Z9&lt;=4000),"I",IF(AND(U9*V9*Z9&gt;=150,U9*V9*Z9&lt;=500),"II",IF(AND(U9*V9*Z9&gt;=40,U9*V9*Z9&lt;=120),"III",IF(AND(U9*V9*Z9&gt;=0,U9*V9*Z9&lt;=20),"IV",""))))</f>
        <v>III</v>
      </c>
      <c r="AC9" s="78" t="str">
        <f t="shared" ref="AC9:AC28"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 t="shared" ref="AD9:AD28" si="7">+IF(AB9="I","No aceptable",IF(AB9="II","No aceptable o aceptable con control específico",IF(AB9="III","Aceptable",IF(AB9="IV","Aceptable",""))))</f>
        <v>Aceptable</v>
      </c>
      <c r="AE9" s="78" t="s">
        <v>55</v>
      </c>
      <c r="AF9" s="81" t="s">
        <v>34</v>
      </c>
      <c r="AG9" s="81" t="s">
        <v>34</v>
      </c>
      <c r="AH9" s="81" t="s">
        <v>278</v>
      </c>
      <c r="AI9" s="78" t="s">
        <v>274</v>
      </c>
      <c r="AJ9" s="81" t="s">
        <v>34</v>
      </c>
      <c r="AK9" s="100" t="s">
        <v>575</v>
      </c>
    </row>
    <row r="10" spans="2:64" s="1" customFormat="1" ht="97.5" customHeight="1" x14ac:dyDescent="0.35">
      <c r="B10" s="269"/>
      <c r="C10" s="269"/>
      <c r="D10" s="269"/>
      <c r="E10" s="276"/>
      <c r="F10" s="276"/>
      <c r="G10" s="24" t="s">
        <v>42</v>
      </c>
      <c r="H10" s="328"/>
      <c r="I10" s="81" t="s">
        <v>576</v>
      </c>
      <c r="J10" s="81" t="s">
        <v>577</v>
      </c>
      <c r="K10" s="87" t="s">
        <v>288</v>
      </c>
      <c r="L10" s="88">
        <v>1</v>
      </c>
      <c r="M10" s="88">
        <v>0</v>
      </c>
      <c r="N10" s="88">
        <v>0</v>
      </c>
      <c r="O10" s="88">
        <f t="shared" ref="O10" si="8">SUM(L10:N10)</f>
        <v>1</v>
      </c>
      <c r="P10" s="87" t="s">
        <v>289</v>
      </c>
      <c r="Q10" s="81">
        <v>8</v>
      </c>
      <c r="R10" s="87" t="s">
        <v>578</v>
      </c>
      <c r="S10" s="87" t="s">
        <v>290</v>
      </c>
      <c r="T10" s="87" t="s">
        <v>291</v>
      </c>
      <c r="U10" s="82">
        <v>2</v>
      </c>
      <c r="V10" s="82">
        <v>4</v>
      </c>
      <c r="W10" s="82">
        <f>V10*U10</f>
        <v>8</v>
      </c>
      <c r="X10" s="83" t="str">
        <f>+IF(AND(U10*V10&gt;=24,U10*V10&lt;=40),"MA",IF(AND(U10*V10&gt;=10,U10*V10&lt;=20),"A",IF(AND(U10*V10&gt;=6,U10*V10&lt;=8),"M",IF(AND(U10*V10&gt;=0,U10*V10&lt;=4),"B",""))))</f>
        <v>M</v>
      </c>
      <c r="Y10" s="78"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82">
        <v>10</v>
      </c>
      <c r="AA10" s="82">
        <f>W10*Z10</f>
        <v>80</v>
      </c>
      <c r="AB10" s="85" t="str">
        <f>+IF(AND(U10*V10*Z10&gt;=600,U10*V10*Z10&lt;=4000),"I",IF(AND(U10*V10*Z10&gt;=150,U10*V10*Z10&lt;=500),"II",IF(AND(U10*V10*Z10&gt;=40,U10*V10*Z10&lt;=120),"III",IF(AND(U10*V10*Z10&gt;=0,U10*V10*Z10&lt;=20),"IV",""))))</f>
        <v>III</v>
      </c>
      <c r="AC10" s="78"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8" t="str">
        <f>+IF(AB10="I","No aceptable",IF(AB10="II","No aceptable o aceptable con control específico",IF(AB10="III","Aceptable",IF(AB10="IV","Aceptable",""))))</f>
        <v>Aceptable</v>
      </c>
      <c r="AE10" s="78" t="s">
        <v>292</v>
      </c>
      <c r="AF10" s="81" t="s">
        <v>34</v>
      </c>
      <c r="AG10" s="81" t="s">
        <v>37</v>
      </c>
      <c r="AH10" s="81" t="s">
        <v>34</v>
      </c>
      <c r="AI10" s="78" t="s">
        <v>309</v>
      </c>
      <c r="AJ10" s="81" t="s">
        <v>34</v>
      </c>
      <c r="AK10" s="81" t="s">
        <v>35</v>
      </c>
    </row>
    <row r="11" spans="2:64" s="1" customFormat="1" ht="97.5" customHeight="1" x14ac:dyDescent="0.35">
      <c r="B11" s="269"/>
      <c r="C11" s="269"/>
      <c r="D11" s="269"/>
      <c r="E11" s="276"/>
      <c r="F11" s="276"/>
      <c r="G11" s="24" t="s">
        <v>42</v>
      </c>
      <c r="H11" s="329"/>
      <c r="I11" s="78" t="s">
        <v>107</v>
      </c>
      <c r="J11" s="79" t="s">
        <v>275</v>
      </c>
      <c r="K11" s="87" t="s">
        <v>276</v>
      </c>
      <c r="L11" s="88">
        <v>1</v>
      </c>
      <c r="M11" s="88">
        <v>0</v>
      </c>
      <c r="N11" s="88">
        <v>0</v>
      </c>
      <c r="O11" s="88">
        <f t="shared" ref="O11:O12" si="9">SUM(L11:N11)</f>
        <v>1</v>
      </c>
      <c r="P11" s="79" t="s">
        <v>271</v>
      </c>
      <c r="Q11" s="81">
        <v>8</v>
      </c>
      <c r="R11" s="87" t="s">
        <v>500</v>
      </c>
      <c r="S11" s="87" t="s">
        <v>273</v>
      </c>
      <c r="T11" s="87" t="s">
        <v>272</v>
      </c>
      <c r="U11" s="82">
        <v>2</v>
      </c>
      <c r="V11" s="82">
        <v>4</v>
      </c>
      <c r="W11" s="82">
        <f t="shared" ref="W11:W12" si="10">V11*U11</f>
        <v>8</v>
      </c>
      <c r="X11" s="83" t="str">
        <f t="shared" ref="X11:X12" si="11">+IF(AND(U11*V11&gt;=24,U11*V11&lt;=40),"MA",IF(AND(U11*V11&gt;=10,U11*V11&lt;=20),"A",IF(AND(U11*V11&gt;=6,U11*V11&lt;=8),"M",IF(AND(U11*V11&gt;=0,U11*V11&lt;=4),"B",""))))</f>
        <v>M</v>
      </c>
      <c r="Y11" s="78" t="str">
        <f t="shared" ref="Y11:Y12" si="12">+IF(X11="MA","Situación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2">
        <v>10</v>
      </c>
      <c r="AA11" s="82">
        <f t="shared" ref="AA11:AA12" si="13">W11*Z11</f>
        <v>80</v>
      </c>
      <c r="AB11" s="85" t="str">
        <f t="shared" ref="AB11:AB12" si="14">+IF(AND(U11*V11*Z11&gt;=600,U11*V11*Z11&lt;=4000),"I",IF(AND(U11*V11*Z11&gt;=150,U11*V11*Z11&lt;=500),"II",IF(AND(U11*V11*Z11&gt;=40,U11*V11*Z11&lt;=120),"III",IF(AND(U11*V11*Z11&gt;=0,U11*V11*Z11&lt;=20),"IV",""))))</f>
        <v>III</v>
      </c>
      <c r="AC11" s="78" t="str">
        <f t="shared" ref="AC11:AC12" si="15">+IF(AB11="I","Situación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 t="shared" ref="AD11:AD12" si="16">+IF(AB11="I","No aceptable",IF(AB11="II","No aceptable o aceptable con control específico",IF(AB11="III","Aceptable",IF(AB11="IV","Aceptable",""))))</f>
        <v>Aceptable</v>
      </c>
      <c r="AE11" s="78" t="s">
        <v>108</v>
      </c>
      <c r="AF11" s="81" t="s">
        <v>34</v>
      </c>
      <c r="AG11" s="81" t="s">
        <v>34</v>
      </c>
      <c r="AH11" s="81" t="s">
        <v>279</v>
      </c>
      <c r="AI11" s="78" t="s">
        <v>274</v>
      </c>
      <c r="AJ11" s="81" t="s">
        <v>34</v>
      </c>
      <c r="AK11" s="60" t="s">
        <v>35</v>
      </c>
    </row>
    <row r="12" spans="2:64" s="1" customFormat="1" ht="97.5" customHeight="1" x14ac:dyDescent="0.35">
      <c r="B12" s="269"/>
      <c r="C12" s="269"/>
      <c r="D12" s="269"/>
      <c r="E12" s="276"/>
      <c r="F12" s="276"/>
      <c r="G12" s="24" t="s">
        <v>42</v>
      </c>
      <c r="H12" s="81" t="s">
        <v>51</v>
      </c>
      <c r="I12" s="78" t="s">
        <v>567</v>
      </c>
      <c r="J12" s="78" t="s">
        <v>568</v>
      </c>
      <c r="K12" s="81" t="s">
        <v>572</v>
      </c>
      <c r="L12" s="88">
        <v>2</v>
      </c>
      <c r="M12" s="81">
        <v>10</v>
      </c>
      <c r="N12" s="88">
        <v>0</v>
      </c>
      <c r="O12" s="88">
        <f t="shared" si="9"/>
        <v>12</v>
      </c>
      <c r="P12" s="81" t="s">
        <v>573</v>
      </c>
      <c r="Q12" s="81">
        <v>8</v>
      </c>
      <c r="R12" s="81" t="s">
        <v>571</v>
      </c>
      <c r="S12" s="81" t="s">
        <v>569</v>
      </c>
      <c r="T12" s="81" t="s">
        <v>489</v>
      </c>
      <c r="U12" s="82">
        <v>2</v>
      </c>
      <c r="V12" s="82">
        <v>4</v>
      </c>
      <c r="W12" s="82">
        <f t="shared" si="10"/>
        <v>8</v>
      </c>
      <c r="X12" s="83" t="str">
        <f t="shared" si="11"/>
        <v>M</v>
      </c>
      <c r="Y12" s="78" t="str">
        <f t="shared" si="12"/>
        <v>Situación deficiente con exposición esporádica, o bien situación mejorable con exposición continuada o frecuente. Es posible que suceda el daño alguna vez.</v>
      </c>
      <c r="Z12" s="82">
        <v>10</v>
      </c>
      <c r="AA12" s="82">
        <f t="shared" si="13"/>
        <v>80</v>
      </c>
      <c r="AB12" s="85" t="str">
        <f t="shared" si="14"/>
        <v>III</v>
      </c>
      <c r="AC12" s="78" t="str">
        <f t="shared" si="15"/>
        <v>Mejorar si es posible. Sería conveniente justificar la intervención y su rentabilidad.</v>
      </c>
      <c r="AD12" s="78" t="str">
        <f t="shared" si="16"/>
        <v>Aceptable</v>
      </c>
      <c r="AE12" s="78" t="s">
        <v>574</v>
      </c>
      <c r="AF12" s="78" t="s">
        <v>34</v>
      </c>
      <c r="AG12" s="78" t="s">
        <v>34</v>
      </c>
      <c r="AH12" s="78" t="s">
        <v>570</v>
      </c>
      <c r="AI12" s="78" t="s">
        <v>214</v>
      </c>
      <c r="AJ12" s="78" t="s">
        <v>162</v>
      </c>
      <c r="AK12" s="81" t="s">
        <v>35</v>
      </c>
    </row>
    <row r="13" spans="2:64" s="1" customFormat="1" ht="97.5" customHeight="1" x14ac:dyDescent="0.35">
      <c r="B13" s="269"/>
      <c r="C13" s="269"/>
      <c r="D13" s="269"/>
      <c r="E13" s="276"/>
      <c r="F13" s="276"/>
      <c r="G13" s="24" t="s">
        <v>33</v>
      </c>
      <c r="H13" s="87" t="s">
        <v>230</v>
      </c>
      <c r="I13" s="87" t="s">
        <v>422</v>
      </c>
      <c r="J13" s="87" t="s">
        <v>424</v>
      </c>
      <c r="K13" s="87" t="s">
        <v>423</v>
      </c>
      <c r="L13" s="88">
        <v>1</v>
      </c>
      <c r="M13" s="88">
        <v>0</v>
      </c>
      <c r="N13" s="88">
        <v>0</v>
      </c>
      <c r="O13" s="88">
        <f t="shared" ref="O13" si="17">SUM(L13:N13)</f>
        <v>1</v>
      </c>
      <c r="P13" s="87" t="s">
        <v>425</v>
      </c>
      <c r="Q13" s="81">
        <v>8</v>
      </c>
      <c r="R13" s="87" t="s">
        <v>426</v>
      </c>
      <c r="S13" s="87" t="s">
        <v>428</v>
      </c>
      <c r="T13" s="87" t="s">
        <v>427</v>
      </c>
      <c r="U13" s="82">
        <v>2</v>
      </c>
      <c r="V13" s="82">
        <v>4</v>
      </c>
      <c r="W13" s="82">
        <f>V13*U13</f>
        <v>8</v>
      </c>
      <c r="X13" s="83" t="str">
        <f>+IF(AND(U13*V13&gt;=24,U13*V13&lt;=40),"MA",IF(AND(U13*V13&gt;=10,U13*V13&lt;=20),"A",IF(AND(U13*V13&gt;=6,U13*V13&lt;=8),"M",IF(AND(U13*V13&gt;=0,U13*V13&lt;=4),"B",""))))</f>
        <v>M</v>
      </c>
      <c r="Y13" s="78" t="str">
        <f t="shared" ref="Y13" si="18">+IF(X13="MA","Situación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82">
        <v>10</v>
      </c>
      <c r="AA13" s="82">
        <f t="shared" ref="AA13" si="19">W13*Z13</f>
        <v>80</v>
      </c>
      <c r="AB13" s="85" t="str">
        <f>+IF(AND(U13*V13*Z13&gt;=600,U13*V13*Z13&lt;=4000),"I",IF(AND(U13*V13*Z13&gt;=150,U13*V13*Z13&lt;=500),"II",IF(AND(U13*V13*Z13&gt;=40,U13*V13*Z13&lt;=120),"III",IF(AND(U13*V13*Z13&gt;=0,U13*V13*Z13&lt;=20),"IV",""))))</f>
        <v>III</v>
      </c>
      <c r="AC13" s="78" t="str">
        <f>+IF(AB13="I","Situación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8" t="str">
        <f>+IF(AB13="I","No aceptable",IF(AB13="II","No aceptable o aceptable con control específico",IF(AB13="III","Aceptable",IF(AB13="IV","Aceptable",""))))</f>
        <v>Aceptable</v>
      </c>
      <c r="AE13" s="97" t="s">
        <v>560</v>
      </c>
      <c r="AF13" s="78" t="s">
        <v>34</v>
      </c>
      <c r="AG13" s="78" t="s">
        <v>34</v>
      </c>
      <c r="AH13" s="78" t="s">
        <v>34</v>
      </c>
      <c r="AI13" s="82" t="s">
        <v>420</v>
      </c>
      <c r="AJ13" s="81" t="s">
        <v>429</v>
      </c>
      <c r="AK13" s="81" t="s">
        <v>35</v>
      </c>
    </row>
    <row r="14" spans="2:64" s="1" customFormat="1" ht="97.5" customHeight="1" x14ac:dyDescent="0.35">
      <c r="B14" s="269"/>
      <c r="C14" s="269"/>
      <c r="D14" s="269"/>
      <c r="E14" s="276"/>
      <c r="F14" s="276"/>
      <c r="G14" s="24" t="s">
        <v>42</v>
      </c>
      <c r="H14" s="333" t="s">
        <v>44</v>
      </c>
      <c r="I14" s="78" t="s">
        <v>505</v>
      </c>
      <c r="J14" s="78" t="s">
        <v>506</v>
      </c>
      <c r="K14" s="78" t="s">
        <v>507</v>
      </c>
      <c r="L14" s="88">
        <v>1</v>
      </c>
      <c r="M14" s="88">
        <v>0</v>
      </c>
      <c r="N14" s="88">
        <v>0</v>
      </c>
      <c r="O14" s="88">
        <f t="shared" ref="O14" si="20">SUM(L14:N14)</f>
        <v>1</v>
      </c>
      <c r="P14" s="78" t="s">
        <v>508</v>
      </c>
      <c r="Q14" s="81">
        <v>8</v>
      </c>
      <c r="R14" s="78" t="s">
        <v>254</v>
      </c>
      <c r="S14" s="78" t="s">
        <v>509</v>
      </c>
      <c r="T14" s="78" t="s">
        <v>510</v>
      </c>
      <c r="U14" s="82">
        <v>2</v>
      </c>
      <c r="V14" s="82">
        <v>3</v>
      </c>
      <c r="W14" s="82">
        <f t="shared" ref="W14:W16" si="21">V14*U14</f>
        <v>6</v>
      </c>
      <c r="X14" s="83" t="str">
        <f t="shared" ref="X14:X16" si="22">+IF(AND(U14*V14&gt;=24,U14*V14&lt;=40),"MA",IF(AND(U14*V14&gt;=10,U14*V14&lt;=20),"A",IF(AND(U14*V14&gt;=6,U14*V14&lt;=8),"M",IF(AND(U14*V14&gt;=0,U14*V14&lt;=4),"B",""))))</f>
        <v>M</v>
      </c>
      <c r="Y14" s="78" t="str">
        <f t="shared" ref="Y14:Y16" si="23">+IF(X14="MA","Situación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82">
        <v>10</v>
      </c>
      <c r="AA14" s="82">
        <f t="shared" ref="AA14:AA16" si="24">W14*Z14</f>
        <v>60</v>
      </c>
      <c r="AB14" s="85" t="str">
        <f t="shared" ref="AB14:AB16" si="25">+IF(AND(U14*V14*Z14&gt;=600,U14*V14*Z14&lt;=4000),"I",IF(AND(U14*V14*Z14&gt;=150,U14*V14*Z14&lt;=500),"II",IF(AND(U14*V14*Z14&gt;=40,U14*V14*Z14&lt;=120),"III",IF(AND(U14*V14*Z14&gt;=0,U14*V14*Z14&lt;=20),"IV",""))))</f>
        <v>III</v>
      </c>
      <c r="AC14" s="78" t="str">
        <f t="shared" ref="AC14:AC16" si="26">+IF(AB14="I","Situación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78" t="str">
        <f t="shared" ref="AD14:AD16" si="27">+IF(AB14="I","No aceptable",IF(AB14="II","No aceptable o aceptable con control específico",IF(AB14="III","Aceptable",IF(AB14="IV","Aceptable",""))))</f>
        <v>Aceptable</v>
      </c>
      <c r="AE14" s="330" t="s">
        <v>565</v>
      </c>
      <c r="AF14" s="78" t="s">
        <v>34</v>
      </c>
      <c r="AG14" s="78" t="s">
        <v>34</v>
      </c>
      <c r="AH14" s="78" t="s">
        <v>34</v>
      </c>
      <c r="AI14" s="78" t="s">
        <v>257</v>
      </c>
      <c r="AJ14" s="78" t="s">
        <v>34</v>
      </c>
      <c r="AK14" s="60" t="s">
        <v>511</v>
      </c>
    </row>
    <row r="15" spans="2:64" s="1" customFormat="1" ht="97.5" customHeight="1" x14ac:dyDescent="0.35">
      <c r="B15" s="269"/>
      <c r="C15" s="269"/>
      <c r="D15" s="269"/>
      <c r="E15" s="276"/>
      <c r="F15" s="276"/>
      <c r="G15" s="24" t="s">
        <v>42</v>
      </c>
      <c r="H15" s="333"/>
      <c r="I15" s="90" t="s">
        <v>550</v>
      </c>
      <c r="J15" s="90" t="s">
        <v>519</v>
      </c>
      <c r="K15" s="90" t="s">
        <v>520</v>
      </c>
      <c r="L15" s="88">
        <v>1</v>
      </c>
      <c r="M15" s="88">
        <v>0</v>
      </c>
      <c r="N15" s="88">
        <v>0</v>
      </c>
      <c r="O15" s="88">
        <f t="shared" ref="O15" si="28">SUM(L15:N15)</f>
        <v>1</v>
      </c>
      <c r="P15" s="90" t="s">
        <v>521</v>
      </c>
      <c r="Q15" s="94">
        <v>8</v>
      </c>
      <c r="R15" s="90" t="s">
        <v>549</v>
      </c>
      <c r="S15" s="90" t="s">
        <v>551</v>
      </c>
      <c r="T15" s="90" t="s">
        <v>525</v>
      </c>
      <c r="U15" s="95">
        <v>2</v>
      </c>
      <c r="V15" s="95">
        <v>3</v>
      </c>
      <c r="W15" s="82">
        <f t="shared" si="21"/>
        <v>6</v>
      </c>
      <c r="X15" s="83" t="str">
        <f t="shared" si="22"/>
        <v>M</v>
      </c>
      <c r="Y15" s="97" t="str">
        <f t="shared" si="23"/>
        <v>Situación deficiente con exposición esporádica, o bien situación mejorable con exposición continuada o frecuente. Es posible que suceda el daño alguna vez.</v>
      </c>
      <c r="Z15" s="95">
        <v>10</v>
      </c>
      <c r="AA15" s="82">
        <f t="shared" si="24"/>
        <v>60</v>
      </c>
      <c r="AB15" s="98" t="str">
        <f t="shared" si="25"/>
        <v>III</v>
      </c>
      <c r="AC15" s="97" t="str">
        <f t="shared" si="26"/>
        <v>Mejorar si es posible. Sería conveniente justificar la intervención y su rentabilidad.</v>
      </c>
      <c r="AD15" s="90" t="str">
        <f t="shared" si="27"/>
        <v>Aceptable</v>
      </c>
      <c r="AE15" s="331"/>
      <c r="AF15" s="90" t="s">
        <v>34</v>
      </c>
      <c r="AG15" s="90" t="s">
        <v>34</v>
      </c>
      <c r="AH15" s="90" t="s">
        <v>34</v>
      </c>
      <c r="AI15" s="90" t="s">
        <v>552</v>
      </c>
      <c r="AJ15" s="90" t="s">
        <v>34</v>
      </c>
      <c r="AK15" s="100" t="s">
        <v>511</v>
      </c>
    </row>
    <row r="16" spans="2:64" s="1" customFormat="1" ht="97.5" customHeight="1" x14ac:dyDescent="0.35">
      <c r="B16" s="269"/>
      <c r="C16" s="269"/>
      <c r="D16" s="269"/>
      <c r="E16" s="276"/>
      <c r="F16" s="276"/>
      <c r="G16" s="24" t="s">
        <v>42</v>
      </c>
      <c r="H16" s="333"/>
      <c r="I16" s="94" t="s">
        <v>61</v>
      </c>
      <c r="J16" s="90" t="s">
        <v>262</v>
      </c>
      <c r="K16" s="90" t="s">
        <v>250</v>
      </c>
      <c r="L16" s="88">
        <v>1</v>
      </c>
      <c r="M16" s="88">
        <v>0</v>
      </c>
      <c r="N16" s="88">
        <v>0</v>
      </c>
      <c r="O16" s="88">
        <f t="shared" ref="O16" si="29">SUM(L16:N16)</f>
        <v>1</v>
      </c>
      <c r="P16" s="90" t="s">
        <v>259</v>
      </c>
      <c r="Q16" s="94">
        <v>8</v>
      </c>
      <c r="R16" s="90" t="s">
        <v>549</v>
      </c>
      <c r="S16" s="90" t="s">
        <v>252</v>
      </c>
      <c r="T16" s="90" t="s">
        <v>354</v>
      </c>
      <c r="U16" s="95">
        <v>2</v>
      </c>
      <c r="V16" s="95">
        <v>3</v>
      </c>
      <c r="W16" s="95">
        <f t="shared" si="21"/>
        <v>6</v>
      </c>
      <c r="X16" s="96" t="str">
        <f t="shared" si="22"/>
        <v>M</v>
      </c>
      <c r="Y16" s="97" t="str">
        <f t="shared" si="23"/>
        <v>Situación deficiente con exposición esporádica, o bien situación mejorable con exposición continuada o frecuente. Es posible que suceda el daño alguna vez.</v>
      </c>
      <c r="Z16" s="95">
        <v>10</v>
      </c>
      <c r="AA16" s="95">
        <f t="shared" si="24"/>
        <v>60</v>
      </c>
      <c r="AB16" s="98" t="str">
        <f t="shared" si="25"/>
        <v>III</v>
      </c>
      <c r="AC16" s="97" t="str">
        <f t="shared" si="26"/>
        <v>Mejorar si es posible. Sería conveniente justificar la intervención y su rentabilidad.</v>
      </c>
      <c r="AD16" s="90" t="str">
        <f t="shared" si="27"/>
        <v>Aceptable</v>
      </c>
      <c r="AE16" s="331"/>
      <c r="AF16" s="90" t="s">
        <v>34</v>
      </c>
      <c r="AG16" s="90" t="s">
        <v>34</v>
      </c>
      <c r="AH16" s="90" t="s">
        <v>34</v>
      </c>
      <c r="AI16" s="90" t="s">
        <v>552</v>
      </c>
      <c r="AJ16" s="90" t="s">
        <v>34</v>
      </c>
      <c r="AK16" s="100" t="s">
        <v>554</v>
      </c>
    </row>
    <row r="17" spans="2:37" s="1" customFormat="1" ht="97.5" customHeight="1" x14ac:dyDescent="0.35">
      <c r="B17" s="269"/>
      <c r="C17" s="269"/>
      <c r="D17" s="269"/>
      <c r="E17" s="276"/>
      <c r="F17" s="276"/>
      <c r="G17" s="24" t="s">
        <v>42</v>
      </c>
      <c r="H17" s="333"/>
      <c r="I17" s="78" t="s">
        <v>59</v>
      </c>
      <c r="J17" s="121" t="s">
        <v>261</v>
      </c>
      <c r="K17" s="78" t="s">
        <v>250</v>
      </c>
      <c r="L17" s="88">
        <v>1</v>
      </c>
      <c r="M17" s="88">
        <v>0</v>
      </c>
      <c r="N17" s="88">
        <v>0</v>
      </c>
      <c r="O17" s="88">
        <f t="shared" si="0"/>
        <v>1</v>
      </c>
      <c r="P17" s="78" t="s">
        <v>259</v>
      </c>
      <c r="Q17" s="78">
        <v>8</v>
      </c>
      <c r="R17" s="78" t="s">
        <v>254</v>
      </c>
      <c r="S17" s="78" t="s">
        <v>252</v>
      </c>
      <c r="T17" s="78" t="s">
        <v>354</v>
      </c>
      <c r="U17" s="82">
        <v>2</v>
      </c>
      <c r="V17" s="82">
        <v>4</v>
      </c>
      <c r="W17" s="82">
        <f t="shared" si="1"/>
        <v>8</v>
      </c>
      <c r="X17" s="83" t="str">
        <f t="shared" si="2"/>
        <v>M</v>
      </c>
      <c r="Y17" s="78" t="str">
        <f t="shared" si="3"/>
        <v>Situación deficiente con exposición esporádica, o bien situación mejorable con exposición continuada o frecuente. Es posible que suceda el daño alguna vez.</v>
      </c>
      <c r="Z17" s="82">
        <v>10</v>
      </c>
      <c r="AA17" s="82">
        <f t="shared" si="4"/>
        <v>80</v>
      </c>
      <c r="AB17" s="85" t="str">
        <f t="shared" si="5"/>
        <v>III</v>
      </c>
      <c r="AC17" s="78" t="str">
        <f t="shared" si="6"/>
        <v>Mejorar si es posible. Sería conveniente justificar la intervención y su rentabilidad.</v>
      </c>
      <c r="AD17" s="78" t="str">
        <f t="shared" si="7"/>
        <v>Aceptable</v>
      </c>
      <c r="AE17" s="332"/>
      <c r="AF17" s="78" t="s">
        <v>34</v>
      </c>
      <c r="AG17" s="78" t="s">
        <v>34</v>
      </c>
      <c r="AH17" s="78" t="s">
        <v>34</v>
      </c>
      <c r="AI17" s="78" t="s">
        <v>260</v>
      </c>
      <c r="AJ17" s="78" t="s">
        <v>34</v>
      </c>
      <c r="AK17" s="60" t="s">
        <v>35</v>
      </c>
    </row>
    <row r="18" spans="2:37" s="1" customFormat="1" ht="97.5" customHeight="1" x14ac:dyDescent="0.35">
      <c r="B18" s="269"/>
      <c r="C18" s="269"/>
      <c r="D18" s="269"/>
      <c r="E18" s="276"/>
      <c r="F18" s="276"/>
      <c r="G18" s="24" t="s">
        <v>42</v>
      </c>
      <c r="H18" s="328" t="s">
        <v>231</v>
      </c>
      <c r="I18" s="87" t="s">
        <v>443</v>
      </c>
      <c r="J18" s="87" t="s">
        <v>591</v>
      </c>
      <c r="K18" s="87" t="s">
        <v>444</v>
      </c>
      <c r="L18" s="88">
        <v>1</v>
      </c>
      <c r="M18" s="88">
        <v>0</v>
      </c>
      <c r="N18" s="88">
        <v>0</v>
      </c>
      <c r="O18" s="88">
        <f t="shared" ref="O18" si="30">SUM(L18:N18)</f>
        <v>1</v>
      </c>
      <c r="P18" s="87" t="s">
        <v>433</v>
      </c>
      <c r="Q18" s="81">
        <v>8</v>
      </c>
      <c r="R18" s="87" t="s">
        <v>446</v>
      </c>
      <c r="S18" s="87" t="s">
        <v>589</v>
      </c>
      <c r="T18" s="87" t="s">
        <v>590</v>
      </c>
      <c r="U18" s="82">
        <v>2</v>
      </c>
      <c r="V18" s="82">
        <v>3</v>
      </c>
      <c r="W18" s="82">
        <f t="shared" si="1"/>
        <v>6</v>
      </c>
      <c r="X18" s="83" t="str">
        <f t="shared" si="2"/>
        <v>M</v>
      </c>
      <c r="Y18" s="78" t="str">
        <f t="shared" si="3"/>
        <v>Situación deficiente con exposición esporádica, o bien situación mejorable con exposición continuada o frecuente. Es posible que suceda el daño alguna vez.</v>
      </c>
      <c r="Z18" s="82">
        <v>25</v>
      </c>
      <c r="AA18" s="82">
        <f t="shared" si="4"/>
        <v>150</v>
      </c>
      <c r="AB18" s="85" t="str">
        <f t="shared" si="5"/>
        <v>II</v>
      </c>
      <c r="AC18" s="78" t="str">
        <f t="shared" si="6"/>
        <v>Corregir y adoptar medidas de control de inmediato. Sin embargo suspenda actividades si el nivel de riesgo está por encima o igual de 360.</v>
      </c>
      <c r="AD18" s="78" t="str">
        <f t="shared" si="7"/>
        <v>No aceptable o aceptable con control específico</v>
      </c>
      <c r="AE18" s="330" t="s">
        <v>566</v>
      </c>
      <c r="AF18" s="78" t="s">
        <v>34</v>
      </c>
      <c r="AG18" s="78" t="s">
        <v>34</v>
      </c>
      <c r="AH18" s="87" t="s">
        <v>587</v>
      </c>
      <c r="AI18" s="87" t="s">
        <v>249</v>
      </c>
      <c r="AJ18" s="81" t="s">
        <v>34</v>
      </c>
      <c r="AK18" s="81" t="s">
        <v>35</v>
      </c>
    </row>
    <row r="19" spans="2:37" s="1" customFormat="1" ht="97.5" customHeight="1" x14ac:dyDescent="0.35">
      <c r="B19" s="269"/>
      <c r="C19" s="269"/>
      <c r="D19" s="269"/>
      <c r="E19" s="276"/>
      <c r="F19" s="276"/>
      <c r="G19" s="24" t="s">
        <v>42</v>
      </c>
      <c r="H19" s="328"/>
      <c r="I19" s="87" t="s">
        <v>583</v>
      </c>
      <c r="J19" s="87" t="s">
        <v>592</v>
      </c>
      <c r="K19" s="87" t="s">
        <v>585</v>
      </c>
      <c r="L19" s="88">
        <v>1</v>
      </c>
      <c r="M19" s="88">
        <v>0</v>
      </c>
      <c r="N19" s="88">
        <v>0</v>
      </c>
      <c r="O19" s="88">
        <f t="shared" ref="O19" si="31">SUM(L19:N19)</f>
        <v>1</v>
      </c>
      <c r="P19" s="87" t="s">
        <v>586</v>
      </c>
      <c r="Q19" s="81">
        <v>8</v>
      </c>
      <c r="R19" s="89" t="s">
        <v>89</v>
      </c>
      <c r="S19" s="89" t="s">
        <v>594</v>
      </c>
      <c r="T19" s="89" t="s">
        <v>459</v>
      </c>
      <c r="U19" s="82">
        <v>2</v>
      </c>
      <c r="V19" s="82">
        <v>3</v>
      </c>
      <c r="W19" s="82">
        <f t="shared" si="1"/>
        <v>6</v>
      </c>
      <c r="X19" s="83" t="str">
        <f t="shared" si="2"/>
        <v>M</v>
      </c>
      <c r="Y19" s="78" t="str">
        <f t="shared" si="3"/>
        <v>Situación deficiente con exposición esporádica, o bien situación mejorable con exposición continuada o frecuente. Es posible que suceda el daño alguna vez.</v>
      </c>
      <c r="Z19" s="82">
        <v>25</v>
      </c>
      <c r="AA19" s="82">
        <f t="shared" si="4"/>
        <v>150</v>
      </c>
      <c r="AB19" s="85" t="str">
        <f t="shared" si="5"/>
        <v>II</v>
      </c>
      <c r="AC19" s="78" t="str">
        <f t="shared" si="6"/>
        <v>Corregir y adoptar medidas de control de inmediato. Sin embargo suspenda actividades si el nivel de riesgo está por encima o igual de 360.</v>
      </c>
      <c r="AD19" s="78" t="str">
        <f t="shared" si="7"/>
        <v>No aceptable o aceptable con control específico</v>
      </c>
      <c r="AE19" s="331"/>
      <c r="AF19" s="78" t="s">
        <v>34</v>
      </c>
      <c r="AG19" s="78" t="s">
        <v>34</v>
      </c>
      <c r="AH19" s="87" t="s">
        <v>587</v>
      </c>
      <c r="AI19" s="87" t="s">
        <v>437</v>
      </c>
      <c r="AJ19" s="81" t="s">
        <v>34</v>
      </c>
      <c r="AK19" s="81" t="s">
        <v>35</v>
      </c>
    </row>
    <row r="20" spans="2:37" s="1" customFormat="1" ht="97.5" customHeight="1" x14ac:dyDescent="0.35">
      <c r="B20" s="269"/>
      <c r="C20" s="269"/>
      <c r="D20" s="269"/>
      <c r="E20" s="276"/>
      <c r="F20" s="276"/>
      <c r="G20" s="24" t="s">
        <v>42</v>
      </c>
      <c r="H20" s="328"/>
      <c r="I20" s="87" t="s">
        <v>430</v>
      </c>
      <c r="J20" s="87" t="s">
        <v>431</v>
      </c>
      <c r="K20" s="87" t="s">
        <v>432</v>
      </c>
      <c r="L20" s="88">
        <v>1</v>
      </c>
      <c r="M20" s="88">
        <v>0</v>
      </c>
      <c r="N20" s="88">
        <v>0</v>
      </c>
      <c r="O20" s="88">
        <f t="shared" ref="O20" si="32">SUM(L20:N20)</f>
        <v>1</v>
      </c>
      <c r="P20" s="87" t="s">
        <v>433</v>
      </c>
      <c r="Q20" s="81">
        <v>8</v>
      </c>
      <c r="R20" s="89" t="s">
        <v>434</v>
      </c>
      <c r="S20" s="89" t="s">
        <v>435</v>
      </c>
      <c r="T20" s="89" t="s">
        <v>436</v>
      </c>
      <c r="U20" s="82">
        <v>2</v>
      </c>
      <c r="V20" s="82">
        <v>3</v>
      </c>
      <c r="W20" s="82">
        <f t="shared" si="1"/>
        <v>6</v>
      </c>
      <c r="X20" s="83" t="str">
        <f t="shared" si="2"/>
        <v>M</v>
      </c>
      <c r="Y20" s="78" t="str">
        <f t="shared" si="3"/>
        <v>Situación deficiente con exposición esporádica, o bien situación mejorable con exposición continuada o frecuente. Es posible que suceda el daño alguna vez.</v>
      </c>
      <c r="Z20" s="82">
        <v>10</v>
      </c>
      <c r="AA20" s="82">
        <f t="shared" si="4"/>
        <v>60</v>
      </c>
      <c r="AB20" s="85" t="str">
        <f t="shared" si="5"/>
        <v>III</v>
      </c>
      <c r="AC20" s="78" t="str">
        <f t="shared" si="6"/>
        <v>Mejorar si es posible. Sería conveniente justificar la intervención y su rentabilidad.</v>
      </c>
      <c r="AD20" s="78" t="str">
        <f t="shared" si="7"/>
        <v>Aceptable</v>
      </c>
      <c r="AE20" s="331"/>
      <c r="AF20" s="78" t="s">
        <v>34</v>
      </c>
      <c r="AG20" s="78" t="s">
        <v>34</v>
      </c>
      <c r="AH20" s="87" t="s">
        <v>587</v>
      </c>
      <c r="AI20" s="87" t="s">
        <v>437</v>
      </c>
      <c r="AJ20" s="81" t="s">
        <v>34</v>
      </c>
      <c r="AK20" s="81" t="s">
        <v>35</v>
      </c>
    </row>
    <row r="21" spans="2:37" s="1" customFormat="1" ht="97.5" customHeight="1" x14ac:dyDescent="0.35">
      <c r="B21" s="269"/>
      <c r="C21" s="269"/>
      <c r="D21" s="269"/>
      <c r="E21" s="276"/>
      <c r="F21" s="276"/>
      <c r="G21" s="24" t="s">
        <v>42</v>
      </c>
      <c r="H21" s="329"/>
      <c r="I21" s="87" t="s">
        <v>581</v>
      </c>
      <c r="J21" s="87" t="s">
        <v>593</v>
      </c>
      <c r="K21" s="87" t="s">
        <v>455</v>
      </c>
      <c r="L21" s="88">
        <v>1</v>
      </c>
      <c r="M21" s="88">
        <v>0</v>
      </c>
      <c r="N21" s="88">
        <v>0</v>
      </c>
      <c r="O21" s="88">
        <f t="shared" si="0"/>
        <v>1</v>
      </c>
      <c r="P21" s="87" t="s">
        <v>595</v>
      </c>
      <c r="Q21" s="81">
        <v>8</v>
      </c>
      <c r="R21" s="89" t="s">
        <v>168</v>
      </c>
      <c r="S21" s="89" t="s">
        <v>594</v>
      </c>
      <c r="T21" s="89" t="s">
        <v>459</v>
      </c>
      <c r="U21" s="82">
        <v>2</v>
      </c>
      <c r="V21" s="82">
        <v>3</v>
      </c>
      <c r="W21" s="82">
        <f t="shared" si="1"/>
        <v>6</v>
      </c>
      <c r="X21" s="83" t="str">
        <f t="shared" si="2"/>
        <v>M</v>
      </c>
      <c r="Y21" s="78" t="str">
        <f t="shared" si="3"/>
        <v>Situación deficiente con exposición esporádica, o bien situación mejorable con exposición continuada o frecuente. Es posible que suceda el daño alguna vez.</v>
      </c>
      <c r="Z21" s="82">
        <v>25</v>
      </c>
      <c r="AA21" s="82">
        <f t="shared" si="4"/>
        <v>150</v>
      </c>
      <c r="AB21" s="85" t="str">
        <f t="shared" si="5"/>
        <v>II</v>
      </c>
      <c r="AC21" s="78" t="str">
        <f t="shared" si="6"/>
        <v>Corregir y adoptar medidas de control de inmediato. Sin embargo suspenda actividades si el nivel de riesgo está por encima o igual de 360.</v>
      </c>
      <c r="AD21" s="78" t="str">
        <f t="shared" si="7"/>
        <v>No aceptable o aceptable con control específico</v>
      </c>
      <c r="AE21" s="332"/>
      <c r="AF21" s="78" t="s">
        <v>34</v>
      </c>
      <c r="AG21" s="78" t="s">
        <v>34</v>
      </c>
      <c r="AH21" s="87" t="s">
        <v>587</v>
      </c>
      <c r="AI21" s="87" t="s">
        <v>437</v>
      </c>
      <c r="AJ21" s="81" t="s">
        <v>34</v>
      </c>
      <c r="AK21" s="81" t="s">
        <v>35</v>
      </c>
    </row>
    <row r="22" spans="2:37" s="1" customFormat="1" ht="97.5" customHeight="1" x14ac:dyDescent="0.35">
      <c r="B22" s="269"/>
      <c r="C22" s="269"/>
      <c r="D22" s="269"/>
      <c r="E22" s="276"/>
      <c r="F22" s="276"/>
      <c r="G22" s="24" t="s">
        <v>33</v>
      </c>
      <c r="H22" s="328" t="s">
        <v>45</v>
      </c>
      <c r="I22" s="101" t="s">
        <v>558</v>
      </c>
      <c r="J22" s="101" t="s">
        <v>324</v>
      </c>
      <c r="K22" s="101" t="s">
        <v>315</v>
      </c>
      <c r="L22" s="88">
        <v>1</v>
      </c>
      <c r="M22" s="88">
        <v>0</v>
      </c>
      <c r="N22" s="88">
        <v>0</v>
      </c>
      <c r="O22" s="88">
        <f t="shared" ref="O22" si="33">SUM(L22:N22)</f>
        <v>1</v>
      </c>
      <c r="P22" s="101" t="s">
        <v>330</v>
      </c>
      <c r="Q22" s="94">
        <v>1</v>
      </c>
      <c r="R22" s="101" t="s">
        <v>168</v>
      </c>
      <c r="S22" s="90" t="s">
        <v>351</v>
      </c>
      <c r="T22" s="101" t="s">
        <v>360</v>
      </c>
      <c r="U22" s="95">
        <v>2</v>
      </c>
      <c r="V22" s="95">
        <v>1</v>
      </c>
      <c r="W22" s="95">
        <f t="shared" si="1"/>
        <v>2</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50</v>
      </c>
      <c r="AB22" s="98" t="str">
        <f t="shared" si="5"/>
        <v>III</v>
      </c>
      <c r="AC22" s="97" t="str">
        <f t="shared" si="6"/>
        <v>Mejorar si es posible. Sería conveniente justificar la intervención y su rentabilidad.</v>
      </c>
      <c r="AD22" s="90" t="str">
        <f t="shared" si="7"/>
        <v>Aceptable</v>
      </c>
      <c r="AE22" s="97" t="s">
        <v>548</v>
      </c>
      <c r="AF22" s="90" t="s">
        <v>34</v>
      </c>
      <c r="AG22" s="90" t="s">
        <v>34</v>
      </c>
      <c r="AH22" s="101" t="s">
        <v>67</v>
      </c>
      <c r="AI22" s="101" t="s">
        <v>557</v>
      </c>
      <c r="AJ22" s="90" t="s">
        <v>34</v>
      </c>
      <c r="AK22" s="100" t="s">
        <v>559</v>
      </c>
    </row>
    <row r="23" spans="2:37" s="1" customFormat="1" ht="97.5" customHeight="1" x14ac:dyDescent="0.35">
      <c r="B23" s="269"/>
      <c r="C23" s="269"/>
      <c r="D23" s="269"/>
      <c r="E23" s="276"/>
      <c r="F23" s="276"/>
      <c r="G23" s="24" t="s">
        <v>33</v>
      </c>
      <c r="H23" s="328"/>
      <c r="I23" s="87" t="s">
        <v>207</v>
      </c>
      <c r="J23" s="87" t="s">
        <v>322</v>
      </c>
      <c r="K23" s="87" t="s">
        <v>320</v>
      </c>
      <c r="L23" s="88">
        <v>1</v>
      </c>
      <c r="M23" s="88">
        <v>0</v>
      </c>
      <c r="N23" s="88">
        <v>0</v>
      </c>
      <c r="O23" s="88">
        <f t="shared" si="0"/>
        <v>1</v>
      </c>
      <c r="P23" s="87" t="s">
        <v>321</v>
      </c>
      <c r="Q23" s="81">
        <v>2</v>
      </c>
      <c r="R23" s="78" t="s">
        <v>168</v>
      </c>
      <c r="S23" s="87" t="s">
        <v>362</v>
      </c>
      <c r="T23" s="78" t="s">
        <v>364</v>
      </c>
      <c r="U23" s="82">
        <v>2</v>
      </c>
      <c r="V23" s="82">
        <v>1</v>
      </c>
      <c r="W23" s="82">
        <f>V23*U23</f>
        <v>2</v>
      </c>
      <c r="X23" s="83" t="str">
        <f>+IF(AND(U23*V23&gt;=24,U23*V23&lt;=40),"MA",IF(AND(U23*V23&gt;=10,U23*V23&lt;=20),"A",IF(AND(U23*V23&gt;=6,U23*V23&lt;=8),"M",IF(AND(U23*V23&gt;=0,U23*V23&lt;=4),"B",""))))</f>
        <v>B</v>
      </c>
      <c r="Y23" s="78" t="str">
        <f>+IF(X23="MA","Situación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3" s="82">
        <v>25</v>
      </c>
      <c r="AA23" s="82">
        <f>W23*Z23</f>
        <v>50</v>
      </c>
      <c r="AB23" s="85" t="str">
        <f t="shared" si="5"/>
        <v>III</v>
      </c>
      <c r="AC23" s="78" t="str">
        <f>+IF(AB23="I","Situación crìtica. Suspender actividades hasta que el riesgo esté bajo control. Intervención urgente.",IF(AB23="II","Corregir y adoptar medidas de control de inmediato. Sin embargo suspenda actividades si el nivel de riesgo está por encima o igual de 360.",IF(AB23="III","Mejorar si es posible. Sería conveniente justificar la intervención y su rentabilidad.",IF(AB23="IV","Mantener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3" s="78" t="str">
        <f>+IF(AB23="I","No aceptable",IF(AB23="II","No aceptable o aceptable con control específico",IF(AB23="III","Aceptable",IF(AB23="IV","Aceptable",""))))</f>
        <v>Aceptable</v>
      </c>
      <c r="AE23" s="99" t="s">
        <v>601</v>
      </c>
      <c r="AF23" s="78" t="s">
        <v>34</v>
      </c>
      <c r="AG23" s="78" t="s">
        <v>34</v>
      </c>
      <c r="AH23" s="87" t="s">
        <v>323</v>
      </c>
      <c r="AI23" s="78" t="s">
        <v>171</v>
      </c>
      <c r="AJ23" s="78" t="s">
        <v>34</v>
      </c>
      <c r="AK23" s="60" t="s">
        <v>35</v>
      </c>
    </row>
    <row r="24" spans="2:37" s="1" customFormat="1" ht="97.5" customHeight="1" x14ac:dyDescent="0.35">
      <c r="B24" s="269"/>
      <c r="C24" s="269"/>
      <c r="D24" s="269"/>
      <c r="E24" s="276"/>
      <c r="F24" s="276"/>
      <c r="G24" s="24" t="s">
        <v>33</v>
      </c>
      <c r="H24" s="328"/>
      <c r="I24" s="87" t="s">
        <v>88</v>
      </c>
      <c r="J24" s="87" t="s">
        <v>337</v>
      </c>
      <c r="K24" s="87" t="s">
        <v>315</v>
      </c>
      <c r="L24" s="88">
        <v>1</v>
      </c>
      <c r="M24" s="88">
        <v>0</v>
      </c>
      <c r="N24" s="88">
        <v>0</v>
      </c>
      <c r="O24" s="88">
        <f t="shared" ref="O24" si="34">SUM(L24:N24)</f>
        <v>1</v>
      </c>
      <c r="P24" s="87" t="s">
        <v>336</v>
      </c>
      <c r="Q24" s="81">
        <v>8</v>
      </c>
      <c r="R24" s="87" t="s">
        <v>168</v>
      </c>
      <c r="S24" s="78" t="s">
        <v>350</v>
      </c>
      <c r="T24" s="78" t="s">
        <v>356</v>
      </c>
      <c r="U24" s="82">
        <v>2</v>
      </c>
      <c r="V24" s="82">
        <v>3</v>
      </c>
      <c r="W24" s="82">
        <f>V24*U24</f>
        <v>6</v>
      </c>
      <c r="X24" s="83" t="str">
        <f>+IF(AND(U24*V24&gt;=24,U24*V24&lt;=40),"MA",IF(AND(U24*V24&gt;=10,U24*V24&lt;=20),"A",IF(AND(U24*V24&gt;=6,U24*V24&lt;=8),"M",IF(AND(U24*V24&gt;=0,U24*V24&lt;=4),"B",""))))</f>
        <v>M</v>
      </c>
      <c r="Y24" s="78" t="str">
        <f>+IF(X24="MA","Situación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4" s="82">
        <v>25</v>
      </c>
      <c r="AA24" s="82">
        <f>W24*Z24</f>
        <v>150</v>
      </c>
      <c r="AB24" s="85" t="str">
        <f t="shared" ref="AB24" si="35">+IF(AND(U24*V24*Z24&gt;=600,U24*V24*Z24&lt;=4000),"I",IF(AND(U24*V24*Z24&gt;=150,U24*V24*Z24&lt;=500),"II",IF(AND(U24*V24*Z24&gt;=40,U24*V24*Z24&lt;=120),"III",IF(AND(U24*V24*Z24&gt;=0,U24*V24*Z24&lt;=20),"IV",""))))</f>
        <v>II</v>
      </c>
      <c r="AC24" s="78" t="str">
        <f>+IF(AB24="I","Situación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4" s="78" t="str">
        <f>+IF(AB24="I","No aceptable",IF(AB24="II","No aceptable o aceptable con control específico",IF(AB24="III","Aceptable",IF(AB24="IV","Aceptable",""))))</f>
        <v>No aceptable o aceptable con control específico</v>
      </c>
      <c r="AE24" s="78" t="s">
        <v>65</v>
      </c>
      <c r="AF24" s="81" t="s">
        <v>34</v>
      </c>
      <c r="AG24" s="81" t="s">
        <v>34</v>
      </c>
      <c r="AH24" s="87" t="s">
        <v>158</v>
      </c>
      <c r="AI24" s="87" t="s">
        <v>357</v>
      </c>
      <c r="AJ24" s="81" t="s">
        <v>34</v>
      </c>
      <c r="AK24" s="60" t="s">
        <v>35</v>
      </c>
    </row>
    <row r="25" spans="2:37" s="1" customFormat="1" ht="97.5" customHeight="1" x14ac:dyDescent="0.35">
      <c r="B25" s="269"/>
      <c r="C25" s="269"/>
      <c r="D25" s="269"/>
      <c r="E25" s="276"/>
      <c r="F25" s="276"/>
      <c r="G25" s="24" t="s">
        <v>33</v>
      </c>
      <c r="H25" s="328"/>
      <c r="I25" s="87" t="s">
        <v>63</v>
      </c>
      <c r="J25" s="87" t="s">
        <v>331</v>
      </c>
      <c r="K25" s="87" t="s">
        <v>64</v>
      </c>
      <c r="L25" s="88">
        <v>1</v>
      </c>
      <c r="M25" s="88">
        <v>0</v>
      </c>
      <c r="N25" s="88">
        <v>0</v>
      </c>
      <c r="O25" s="88">
        <f t="shared" ref="O25" si="36">SUM(L25:N25)</f>
        <v>1</v>
      </c>
      <c r="P25" s="87" t="s">
        <v>325</v>
      </c>
      <c r="Q25" s="81">
        <v>8</v>
      </c>
      <c r="R25" s="78" t="s">
        <v>168</v>
      </c>
      <c r="S25" s="87" t="s">
        <v>326</v>
      </c>
      <c r="T25" s="78" t="s">
        <v>359</v>
      </c>
      <c r="U25" s="82">
        <v>2</v>
      </c>
      <c r="V25" s="82">
        <v>3</v>
      </c>
      <c r="W25" s="82">
        <f>V25*U25</f>
        <v>6</v>
      </c>
      <c r="X25" s="83" t="str">
        <f>+IF(AND(U25*V25&gt;=24,U25*V25&lt;=40),"MA",IF(AND(U25*V25&gt;=10,U25*V25&lt;=20),"A",IF(AND(U25*V25&gt;=6,U25*V25&lt;=8),"M",IF(AND(U25*V25&gt;=0,U25*V25&lt;=4),"B",""))))</f>
        <v>M</v>
      </c>
      <c r="Y25" s="78" t="str">
        <f>+IF(X25="MA","Situación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5" s="82">
        <v>10</v>
      </c>
      <c r="AA25" s="82">
        <f>W25*Z25</f>
        <v>60</v>
      </c>
      <c r="AB25" s="85" t="str">
        <f t="shared" ref="AB25" si="37">+IF(AND(U25*V25*Z25&gt;=600,U25*V25*Z25&lt;=4000),"I",IF(AND(U25*V25*Z25&gt;=150,U25*V25*Z25&lt;=500),"II",IF(AND(U25*V25*Z25&gt;=40,U25*V25*Z25&lt;=120),"III",IF(AND(U25*V25*Z25&gt;=0,U25*V25*Z25&lt;=20),"IV",""))))</f>
        <v>III</v>
      </c>
      <c r="AC25" s="78" t="str">
        <f>+IF(AB25="I","Situación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5" s="78" t="str">
        <f>+IF(AB25="I","No aceptable",IF(AB25="II","No aceptable o aceptable con control específico",IF(AB25="III","Aceptable",IF(AB25="IV","Aceptable",""))))</f>
        <v>Aceptable</v>
      </c>
      <c r="AE25" s="78" t="s">
        <v>65</v>
      </c>
      <c r="AF25" s="81" t="s">
        <v>34</v>
      </c>
      <c r="AG25" s="81" t="s">
        <v>34</v>
      </c>
      <c r="AH25" s="87" t="s">
        <v>327</v>
      </c>
      <c r="AI25" s="87" t="s">
        <v>328</v>
      </c>
      <c r="AJ25" s="81" t="s">
        <v>34</v>
      </c>
      <c r="AK25" s="60" t="s">
        <v>35</v>
      </c>
    </row>
    <row r="26" spans="2:37" s="1" customFormat="1" ht="97.5" customHeight="1" x14ac:dyDescent="0.35">
      <c r="B26" s="269"/>
      <c r="C26" s="269"/>
      <c r="D26" s="269"/>
      <c r="E26" s="276"/>
      <c r="F26" s="276"/>
      <c r="G26" s="24" t="s">
        <v>33</v>
      </c>
      <c r="H26" s="328"/>
      <c r="I26" s="87" t="s">
        <v>63</v>
      </c>
      <c r="J26" s="87" t="s">
        <v>329</v>
      </c>
      <c r="K26" s="87" t="s">
        <v>315</v>
      </c>
      <c r="L26" s="88">
        <v>1</v>
      </c>
      <c r="M26" s="88">
        <v>0</v>
      </c>
      <c r="N26" s="88">
        <v>0</v>
      </c>
      <c r="O26" s="88">
        <f t="shared" si="0"/>
        <v>1</v>
      </c>
      <c r="P26" s="87" t="s">
        <v>330</v>
      </c>
      <c r="Q26" s="81">
        <v>1</v>
      </c>
      <c r="R26" s="87" t="s">
        <v>332</v>
      </c>
      <c r="S26" s="87" t="s">
        <v>531</v>
      </c>
      <c r="T26" s="78" t="s">
        <v>355</v>
      </c>
      <c r="U26" s="82">
        <v>6</v>
      </c>
      <c r="V26" s="82">
        <v>2</v>
      </c>
      <c r="W26" s="82">
        <f t="shared" si="1"/>
        <v>12</v>
      </c>
      <c r="X26" s="83" t="str">
        <f t="shared" si="2"/>
        <v>A</v>
      </c>
      <c r="Y26" s="78" t="str">
        <f t="shared" si="3"/>
        <v>Situación deficiente con exposición frecuente u ocasional, o bien situación muy deficiente con exposición ocasional o esporádica. La materialización de Riesgo es posible que suceda varias veces en la vida laboral</v>
      </c>
      <c r="Z26" s="82">
        <v>10</v>
      </c>
      <c r="AA26" s="82">
        <f t="shared" si="4"/>
        <v>120</v>
      </c>
      <c r="AB26" s="85" t="str">
        <f t="shared" si="5"/>
        <v>III</v>
      </c>
      <c r="AC26" s="78" t="str">
        <f t="shared" si="6"/>
        <v>Mejorar si es posible. Sería conveniente justificar la intervención y su rentabilidad.</v>
      </c>
      <c r="AD26" s="78" t="str">
        <f t="shared" si="7"/>
        <v>Aceptable</v>
      </c>
      <c r="AE26" s="78" t="s">
        <v>115</v>
      </c>
      <c r="AF26" s="78" t="s">
        <v>34</v>
      </c>
      <c r="AG26" s="78" t="s">
        <v>168</v>
      </c>
      <c r="AH26" s="87" t="s">
        <v>333</v>
      </c>
      <c r="AI26" s="87" t="s">
        <v>334</v>
      </c>
      <c r="AJ26" s="81" t="s">
        <v>34</v>
      </c>
      <c r="AK26" s="60" t="s">
        <v>35</v>
      </c>
    </row>
    <row r="27" spans="2:37" s="1" customFormat="1" ht="97.5" customHeight="1" x14ac:dyDescent="0.35">
      <c r="B27" s="269"/>
      <c r="C27" s="269"/>
      <c r="D27" s="269"/>
      <c r="E27" s="276"/>
      <c r="F27" s="276"/>
      <c r="G27" s="24" t="s">
        <v>33</v>
      </c>
      <c r="H27" s="329"/>
      <c r="I27" s="87" t="s">
        <v>342</v>
      </c>
      <c r="J27" s="87" t="s">
        <v>341</v>
      </c>
      <c r="K27" s="87" t="s">
        <v>340</v>
      </c>
      <c r="L27" s="88">
        <v>1</v>
      </c>
      <c r="M27" s="88">
        <v>0</v>
      </c>
      <c r="N27" s="88">
        <v>0</v>
      </c>
      <c r="O27" s="88">
        <f t="shared" si="0"/>
        <v>1</v>
      </c>
      <c r="P27" s="87" t="s">
        <v>395</v>
      </c>
      <c r="Q27" s="81">
        <v>8</v>
      </c>
      <c r="R27" s="78" t="s">
        <v>396</v>
      </c>
      <c r="S27" s="87" t="s">
        <v>397</v>
      </c>
      <c r="T27" s="78" t="s">
        <v>355</v>
      </c>
      <c r="U27" s="82">
        <v>6</v>
      </c>
      <c r="V27" s="82">
        <v>2</v>
      </c>
      <c r="W27" s="82">
        <f t="shared" si="1"/>
        <v>12</v>
      </c>
      <c r="X27" s="83" t="str">
        <f t="shared" si="2"/>
        <v>A</v>
      </c>
      <c r="Y27" s="78" t="str">
        <f t="shared" si="3"/>
        <v>Situación deficiente con exposición frecuente u ocasional, o bien situación muy deficiente con exposición ocasional o esporádica. La materialización de Riesgo es posible que suceda varias veces en la vida laboral</v>
      </c>
      <c r="Z27" s="82">
        <v>25</v>
      </c>
      <c r="AA27" s="82">
        <f t="shared" si="4"/>
        <v>300</v>
      </c>
      <c r="AB27" s="85" t="str">
        <f t="shared" si="5"/>
        <v>II</v>
      </c>
      <c r="AC27" s="78" t="str">
        <f t="shared" si="6"/>
        <v>Corregir y adoptar medidas de control de inmediato. Sin embargo suspenda actividades si el nivel de riesgo está por encima o igual de 360.</v>
      </c>
      <c r="AD27" s="78" t="str">
        <f t="shared" si="7"/>
        <v>No aceptable o aceptable con control específico</v>
      </c>
      <c r="AE27" s="78" t="s">
        <v>530</v>
      </c>
      <c r="AF27" s="78" t="s">
        <v>34</v>
      </c>
      <c r="AG27" s="78" t="s">
        <v>34</v>
      </c>
      <c r="AH27" s="78" t="s">
        <v>413</v>
      </c>
      <c r="AI27" s="78" t="s">
        <v>414</v>
      </c>
      <c r="AJ27" s="81" t="s">
        <v>125</v>
      </c>
      <c r="AK27" s="60" t="s">
        <v>35</v>
      </c>
    </row>
    <row r="28" spans="2:37" s="34" customFormat="1" ht="97.5" customHeight="1" x14ac:dyDescent="0.35">
      <c r="B28" s="270"/>
      <c r="C28" s="270"/>
      <c r="D28" s="270"/>
      <c r="E28" s="301"/>
      <c r="F28" s="301"/>
      <c r="G28" s="24" t="s">
        <v>33</v>
      </c>
      <c r="H28" s="67" t="s">
        <v>70</v>
      </c>
      <c r="I28" s="67" t="s">
        <v>313</v>
      </c>
      <c r="J28" s="67" t="s">
        <v>314</v>
      </c>
      <c r="K28" s="67" t="s">
        <v>315</v>
      </c>
      <c r="L28" s="59">
        <v>1</v>
      </c>
      <c r="M28" s="59">
        <v>0</v>
      </c>
      <c r="N28" s="59">
        <v>0</v>
      </c>
      <c r="O28" s="59">
        <f t="shared" si="0"/>
        <v>1</v>
      </c>
      <c r="P28" s="67" t="s">
        <v>316</v>
      </c>
      <c r="Q28" s="61">
        <v>8</v>
      </c>
      <c r="R28" s="67" t="s">
        <v>317</v>
      </c>
      <c r="S28" s="67" t="s">
        <v>318</v>
      </c>
      <c r="T28" s="65" t="s">
        <v>379</v>
      </c>
      <c r="U28" s="4">
        <v>2</v>
      </c>
      <c r="V28" s="4">
        <v>4</v>
      </c>
      <c r="W28" s="4">
        <f t="shared" si="1"/>
        <v>8</v>
      </c>
      <c r="X28" s="5" t="str">
        <f t="shared" si="2"/>
        <v>M</v>
      </c>
      <c r="Y28" s="6" t="str">
        <f t="shared" si="3"/>
        <v>Situación deficiente con exposición esporádica, o bien situación mejorable con exposición continuada o frecuente. Es posible que suceda el daño alguna vez.</v>
      </c>
      <c r="Z28" s="4">
        <v>10</v>
      </c>
      <c r="AA28" s="4">
        <f t="shared" si="4"/>
        <v>80</v>
      </c>
      <c r="AB28" s="7" t="str">
        <f t="shared" si="5"/>
        <v>III</v>
      </c>
      <c r="AC28" s="6" t="str">
        <f t="shared" si="6"/>
        <v>Mejorar si es posible. Sería conveniente justificar la intervención y su rentabilidad.</v>
      </c>
      <c r="AD28" s="8" t="str">
        <f t="shared" si="7"/>
        <v>Aceptable</v>
      </c>
      <c r="AE28" s="6" t="s">
        <v>514</v>
      </c>
      <c r="AF28" s="61" t="s">
        <v>34</v>
      </c>
      <c r="AG28" s="61" t="s">
        <v>34</v>
      </c>
      <c r="AH28" s="67" t="s">
        <v>71</v>
      </c>
      <c r="AI28" s="67" t="s">
        <v>319</v>
      </c>
      <c r="AJ28" s="61" t="s">
        <v>34</v>
      </c>
      <c r="AK28" s="60" t="s">
        <v>515</v>
      </c>
    </row>
    <row r="30" spans="2:37" ht="75" customHeight="1" x14ac:dyDescent="0.25">
      <c r="AI30" s="54"/>
    </row>
  </sheetData>
  <mergeCells count="47">
    <mergeCell ref="AE18:AE21"/>
    <mergeCell ref="AE14:AE17"/>
    <mergeCell ref="B4:T4"/>
    <mergeCell ref="U4:AK4"/>
    <mergeCell ref="B5:T6"/>
    <mergeCell ref="U5:AC6"/>
    <mergeCell ref="AD5:AD6"/>
    <mergeCell ref="AE5:AK5"/>
    <mergeCell ref="AE6:AK6"/>
    <mergeCell ref="G7:G8"/>
    <mergeCell ref="H7:J7"/>
    <mergeCell ref="K7:K8"/>
    <mergeCell ref="L7:O7"/>
    <mergeCell ref="P7:P8"/>
    <mergeCell ref="B7:B8"/>
    <mergeCell ref="C7:C8"/>
    <mergeCell ref="D7:D8"/>
    <mergeCell ref="E7:E8"/>
    <mergeCell ref="F7:F8"/>
    <mergeCell ref="H14:H17"/>
    <mergeCell ref="B9:B28"/>
    <mergeCell ref="C9:C28"/>
    <mergeCell ref="D9:D28"/>
    <mergeCell ref="E9:E28"/>
    <mergeCell ref="F9:F28"/>
    <mergeCell ref="H9:H11"/>
    <mergeCell ref="H22:H27"/>
    <mergeCell ref="H18:H21"/>
    <mergeCell ref="Y7:Y8"/>
    <mergeCell ref="Z7:Z8"/>
    <mergeCell ref="AA7:AA8"/>
    <mergeCell ref="Q7:Q8"/>
    <mergeCell ref="R7:T7"/>
    <mergeCell ref="U7:U8"/>
    <mergeCell ref="V7:V8"/>
    <mergeCell ref="W7:W8"/>
    <mergeCell ref="X7:X8"/>
    <mergeCell ref="AK7:AK8"/>
    <mergeCell ref="AB7:AB8"/>
    <mergeCell ref="AC7:AC8"/>
    <mergeCell ref="AD7:AD8"/>
    <mergeCell ref="AE7:AE8"/>
    <mergeCell ref="AG7:AG8"/>
    <mergeCell ref="AH7:AH8"/>
    <mergeCell ref="AI7:AI8"/>
    <mergeCell ref="AJ7:AJ8"/>
    <mergeCell ref="AF7:AF8"/>
  </mergeCells>
  <conditionalFormatting sqref="AB751:AF751 AE583:AF583 AE571:AF571 AE303:AF303 AE71:AF71 AE69:AF69 AE60:AF60 AE58:AE59 AE61:AE68 AE70 AE43:AF43 AE31:AF31 AE46:AF46 AE57:AF57 AE32:AE42 AE44:AE45 AE47:AE56 AB119:AF119 AB104:AF104 AB98:AF101 AB89:AF89 AB83:AF86 AB74:AF74 AB72:AE73 AB75:AE82 AB87:AE88 AB90:AE97 AB102:AE103 AB113:AF116 AB105:AE112 AB117:AE118 AB131:AF132 AB120:AE130 AB134:AF134 AB133:AE133 AB144:AF145 AB135:AE143 AB147:AF147 AB146:AE146 AB159:AF160 AB148:AE158 AB162:AF162 AB161:AE161 AB163:AE172 AF158 AF172:AF173 AE175:AF175 AE173:AE174 AE176:AE185 AF185 AE186:AF187 AE189:AF189 AE188 AE190:AE199 AF199 AE200:AF201 AE203:AF203 AE202 AE204:AE213 AF213 AE214:AF215 AE217:AF217 AE216 AE218:AE227 AF227 AB173:AD227 AB228:AF300 AE315:AF316 AE318:AF318 AE317 AE319:AE328 AF328 AB329:AF329 AE330:AF568 AE569:AE570 AE572:AE582 AB330:AD583 AB584:AF669 AB746:AF746 AB681:AF682 AB672:AF672 AB670:AE671 AB673:AE680 AB684:AF743 AB683:AE683 AB744:AE745 AB747:AE750 AB755:AF756 AB752:AE754 AB758:AF818 AB757:AE757 AB301:AE302 AE304:AE314 AB303:AD328 AB28:AD71 AE30 AB9:AD9 AB23:AB27 AB17:AD17 AB11:AD11">
    <cfRule type="cellIs" dxfId="1290" priority="262" stopIfTrue="1" operator="equal">
      <formula>"I"</formula>
    </cfRule>
    <cfRule type="cellIs" dxfId="1289" priority="263" stopIfTrue="1" operator="equal">
      <formula>"II"</formula>
    </cfRule>
    <cfRule type="cellIs" dxfId="1288" priority="264" stopIfTrue="1" operator="between">
      <formula>"III"</formula>
      <formula>"IV"</formula>
    </cfRule>
  </conditionalFormatting>
  <conditionalFormatting sqref="AD751:AF751 AE583:AF583 AE571:AF571 AD303:AF303 AD301:AE302 AD304:AE315 AD119:AF119 AD104:AF104 AD98:AF101 AD89:AF89 AD71:AF71 AD69:AF69 AD60:AF60 AD43:AF43 AD31:AF31 AD32:AE42 AD46:AF46 AD44:AE45 AD57:AF57 AD47:AE56 AD58:AE59 AD61:AE68 AD70:AE70 AD83:AF86 AD74:AF74 AD72:AE73 AD75:AE82 AD87:AE88 AD90:AE97 AD102:AE103 AD113:AF116 AD105:AE112 AD117:AE118 AD131:AF132 AD120:AE130 AD134:AF134 AD133:AE133 AD144:AF145 AD135:AE143 AD147:AF147 AD146:AE146 AD159:AF160 AD148:AE158 AD162:AF162 AD161:AE161 AD163:AE172 AF158 AF172:AF173 AE175:AF175 AE173:AE174 AE176:AE185 AF185 AE186:AF187 AE189:AF189 AE188 AE190:AE199 AF199 AE200:AF201 AE203:AF203 AE202 AE204:AE213 AF213 AE214:AF215 AE217:AF217 AE216 AE218:AE227 AF227 AD173:AD227 AD228:AF300 AF315:AF316 AE318:AF318 AE316:AE317 AE319:AE328 AF328 AD316:AD328 AD329:AF329 AE330:AF568 AE569:AE570 AE572:AE582 AD330:AD583 AD584:AF669 AD746:AF746 AD681:AF682 AD672:AF672 AD670:AE671 AD673:AE680 AD684:AF743 AD683:AE683 AD744:AE745 AD747:AE750 AD755:AF756 AD752:AE754 AD758:AF818 AD757:AE757 AD30:AE30 AD9 AD28:AD29 AD17 AD11">
    <cfRule type="cellIs" dxfId="1287" priority="260" stopIfTrue="1" operator="equal">
      <formula>"Aceptable"</formula>
    </cfRule>
    <cfRule type="cellIs" dxfId="1286" priority="261" stopIfTrue="1" operator="equal">
      <formula>"No aceptable"</formula>
    </cfRule>
  </conditionalFormatting>
  <conditionalFormatting sqref="AD28:AD818 AD9 AD17 AD11">
    <cfRule type="containsText" dxfId="1285" priority="255" stopIfTrue="1" operator="containsText" text="No aceptable o aceptable con control específico">
      <formula>NOT(ISERROR(SEARCH("No aceptable o aceptable con control específico",AD9)))</formula>
    </cfRule>
    <cfRule type="containsText" dxfId="1284" priority="258" stopIfTrue="1" operator="containsText" text="No aceptable">
      <formula>NOT(ISERROR(SEARCH("No aceptable",AD9)))</formula>
    </cfRule>
    <cfRule type="containsText" dxfId="1283" priority="259" stopIfTrue="1" operator="containsText" text="No Aceptable o aceptable con control específico">
      <formula>NOT(ISERROR(SEARCH("No Aceptable o aceptable con control específico",AD9)))</formula>
    </cfRule>
  </conditionalFormatting>
  <conditionalFormatting sqref="AD17">
    <cfRule type="containsText" dxfId="1282" priority="256" stopIfTrue="1" operator="containsText" text="No aceptable">
      <formula>NOT(ISERROR(SEARCH("No aceptable",AD17)))</formula>
    </cfRule>
    <cfRule type="containsText" dxfId="1281" priority="257" stopIfTrue="1" operator="containsText" text="No Aceptable o aceptable con control específico">
      <formula>NOT(ISERROR(SEARCH("No Aceptable o aceptable con control específico",AD17)))</formula>
    </cfRule>
  </conditionalFormatting>
  <conditionalFormatting sqref="AD26:AD27">
    <cfRule type="cellIs" dxfId="1280" priority="250" stopIfTrue="1" operator="equal">
      <formula>"Aceptable"</formula>
    </cfRule>
    <cfRule type="cellIs" dxfId="1279" priority="251" stopIfTrue="1" operator="equal">
      <formula>"No aceptable"</formula>
    </cfRule>
  </conditionalFormatting>
  <conditionalFormatting sqref="AD26:AD27">
    <cfRule type="containsText" dxfId="1278" priority="247" stopIfTrue="1" operator="containsText" text="No aceptable o aceptable con control específico">
      <formula>NOT(ISERROR(SEARCH("No aceptable o aceptable con control específico",AD26)))</formula>
    </cfRule>
    <cfRule type="containsText" dxfId="1277" priority="248" stopIfTrue="1" operator="containsText" text="No aceptable">
      <formula>NOT(ISERROR(SEARCH("No aceptable",AD26)))</formula>
    </cfRule>
    <cfRule type="containsText" dxfId="1276" priority="249" stopIfTrue="1" operator="containsText" text="No Aceptable o aceptable con control específico">
      <formula>NOT(ISERROR(SEARCH("No Aceptable o aceptable con control específico",AD26)))</formula>
    </cfRule>
  </conditionalFormatting>
  <conditionalFormatting sqref="AD23:AD25">
    <cfRule type="cellIs" dxfId="1275" priority="234" stopIfTrue="1" operator="equal">
      <formula>"Aceptable"</formula>
    </cfRule>
    <cfRule type="cellIs" dxfId="1274" priority="235" stopIfTrue="1" operator="equal">
      <formula>"No aceptable"</formula>
    </cfRule>
  </conditionalFormatting>
  <conditionalFormatting sqref="AD23:AD25">
    <cfRule type="containsText" dxfId="1273" priority="231" stopIfTrue="1" operator="containsText" text="No aceptable o aceptable con control específico">
      <formula>NOT(ISERROR(SEARCH("No aceptable o aceptable con control específico",AD23)))</formula>
    </cfRule>
    <cfRule type="containsText" dxfId="1272" priority="232" stopIfTrue="1" operator="containsText" text="No aceptable">
      <formula>NOT(ISERROR(SEARCH("No aceptable",AD23)))</formula>
    </cfRule>
    <cfRule type="containsText" dxfId="1271" priority="233" stopIfTrue="1" operator="containsText" text="No Aceptable o aceptable con control específico">
      <formula>NOT(ISERROR(SEARCH("No Aceptable o aceptable con control específico",AD23)))</formula>
    </cfRule>
  </conditionalFormatting>
  <conditionalFormatting sqref="AE9 AE11">
    <cfRule type="cellIs" dxfId="1270" priority="208" stopIfTrue="1" operator="equal">
      <formula>"I"</formula>
    </cfRule>
    <cfRule type="cellIs" dxfId="1269" priority="209" stopIfTrue="1" operator="equal">
      <formula>"II"</formula>
    </cfRule>
    <cfRule type="cellIs" dxfId="1268" priority="210" stopIfTrue="1" operator="between">
      <formula>"III"</formula>
      <formula>"IV"</formula>
    </cfRule>
  </conditionalFormatting>
  <conditionalFormatting sqref="AE9 AE11">
    <cfRule type="cellIs" dxfId="1267" priority="206" stopIfTrue="1" operator="equal">
      <formula>"Aceptable"</formula>
    </cfRule>
    <cfRule type="cellIs" dxfId="1266" priority="207" stopIfTrue="1" operator="equal">
      <formula>"No aceptable"</formula>
    </cfRule>
  </conditionalFormatting>
  <conditionalFormatting sqref="AE24">
    <cfRule type="cellIs" dxfId="1265" priority="203" stopIfTrue="1" operator="equal">
      <formula>"I"</formula>
    </cfRule>
    <cfRule type="cellIs" dxfId="1264" priority="204" stopIfTrue="1" operator="equal">
      <formula>"II"</formula>
    </cfRule>
    <cfRule type="cellIs" dxfId="1263" priority="205" stopIfTrue="1" operator="between">
      <formula>"III"</formula>
      <formula>"IV"</formula>
    </cfRule>
  </conditionalFormatting>
  <conditionalFormatting sqref="AE24">
    <cfRule type="cellIs" dxfId="1262" priority="201" stopIfTrue="1" operator="equal">
      <formula>"Aceptable"</formula>
    </cfRule>
    <cfRule type="cellIs" dxfId="1261" priority="202" stopIfTrue="1" operator="equal">
      <formula>"No aceptable"</formula>
    </cfRule>
  </conditionalFormatting>
  <conditionalFormatting sqref="AE26">
    <cfRule type="cellIs" dxfId="1260" priority="194" stopIfTrue="1" operator="equal">
      <formula>"Aceptable"</formula>
    </cfRule>
    <cfRule type="cellIs" dxfId="1259" priority="195" stopIfTrue="1" operator="equal">
      <formula>"No aceptable"</formula>
    </cfRule>
  </conditionalFormatting>
  <conditionalFormatting sqref="AE25">
    <cfRule type="cellIs" dxfId="1258" priority="191" stopIfTrue="1" operator="equal">
      <formula>"I"</formula>
    </cfRule>
    <cfRule type="cellIs" dxfId="1257" priority="192" stopIfTrue="1" operator="equal">
      <formula>"II"</formula>
    </cfRule>
    <cfRule type="cellIs" dxfId="1256" priority="193" stopIfTrue="1" operator="between">
      <formula>"III"</formula>
      <formula>"IV"</formula>
    </cfRule>
  </conditionalFormatting>
  <conditionalFormatting sqref="AE25">
    <cfRule type="cellIs" dxfId="1255" priority="189" stopIfTrue="1" operator="equal">
      <formula>"Aceptable"</formula>
    </cfRule>
    <cfRule type="cellIs" dxfId="1254" priority="190" stopIfTrue="1" operator="equal">
      <formula>"No aceptable"</formula>
    </cfRule>
  </conditionalFormatting>
  <conditionalFormatting sqref="AB14:AC14">
    <cfRule type="cellIs" dxfId="1253" priority="131" stopIfTrue="1" operator="equal">
      <formula>"I"</formula>
    </cfRule>
    <cfRule type="cellIs" dxfId="1252" priority="132" stopIfTrue="1" operator="equal">
      <formula>"II"</formula>
    </cfRule>
    <cfRule type="cellIs" dxfId="1251" priority="133" stopIfTrue="1" operator="between">
      <formula>"III"</formula>
      <formula>"IV"</formula>
    </cfRule>
  </conditionalFormatting>
  <conditionalFormatting sqref="AD14">
    <cfRule type="cellIs" dxfId="1250" priority="128" stopIfTrue="1" operator="equal">
      <formula>"I"</formula>
    </cfRule>
    <cfRule type="cellIs" dxfId="1249" priority="129" stopIfTrue="1" operator="equal">
      <formula>"II"</formula>
    </cfRule>
    <cfRule type="cellIs" dxfId="1248" priority="130" stopIfTrue="1" operator="between">
      <formula>"III"</formula>
      <formula>"IV"</formula>
    </cfRule>
  </conditionalFormatting>
  <conditionalFormatting sqref="AD14">
    <cfRule type="cellIs" dxfId="1247" priority="126" stopIfTrue="1" operator="equal">
      <formula>"Aceptable"</formula>
    </cfRule>
    <cfRule type="cellIs" dxfId="1246" priority="127" stopIfTrue="1" operator="equal">
      <formula>"No aceptable"</formula>
    </cfRule>
  </conditionalFormatting>
  <conditionalFormatting sqref="AD14">
    <cfRule type="containsText" dxfId="1245" priority="123" stopIfTrue="1" operator="containsText" text="No aceptable o aceptable con control específico">
      <formula>NOT(ISERROR(SEARCH("No aceptable o aceptable con control específico",AD14)))</formula>
    </cfRule>
    <cfRule type="containsText" dxfId="1244" priority="124" stopIfTrue="1" operator="containsText" text="No aceptable">
      <formula>NOT(ISERROR(SEARCH("No aceptable",AD14)))</formula>
    </cfRule>
    <cfRule type="containsText" dxfId="1243" priority="125" stopIfTrue="1" operator="containsText" text="No Aceptable o aceptable con control específico">
      <formula>NOT(ISERROR(SEARCH("No Aceptable o aceptable con control específico",AD14)))</formula>
    </cfRule>
  </conditionalFormatting>
  <conditionalFormatting sqref="AD14">
    <cfRule type="containsText" dxfId="1242" priority="121" stopIfTrue="1" operator="containsText" text="No aceptable">
      <formula>NOT(ISERROR(SEARCH("No aceptable",AD14)))</formula>
    </cfRule>
    <cfRule type="containsText" dxfId="1241" priority="122" stopIfTrue="1" operator="containsText" text="No Aceptable o aceptable con control específico">
      <formula>NOT(ISERROR(SEARCH("No Aceptable o aceptable con control específico",AD14)))</formula>
    </cfRule>
  </conditionalFormatting>
  <conditionalFormatting sqref="AE28">
    <cfRule type="cellIs" dxfId="1240" priority="103" stopIfTrue="1" operator="equal">
      <formula>"I"</formula>
    </cfRule>
    <cfRule type="cellIs" dxfId="1239" priority="104" stopIfTrue="1" operator="equal">
      <formula>"II"</formula>
    </cfRule>
    <cfRule type="cellIs" dxfId="1238" priority="105" stopIfTrue="1" operator="between">
      <formula>"III"</formula>
      <formula>"IV"</formula>
    </cfRule>
  </conditionalFormatting>
  <conditionalFormatting sqref="AE28">
    <cfRule type="cellIs" dxfId="1237" priority="101" stopIfTrue="1" operator="equal">
      <formula>"Aceptable"</formula>
    </cfRule>
    <cfRule type="cellIs" dxfId="1236" priority="102" stopIfTrue="1" operator="equal">
      <formula>"No aceptable"</formula>
    </cfRule>
  </conditionalFormatting>
  <conditionalFormatting sqref="AE27">
    <cfRule type="cellIs" dxfId="1235" priority="99" stopIfTrue="1" operator="equal">
      <formula>"Aceptable"</formula>
    </cfRule>
    <cfRule type="cellIs" dxfId="1234" priority="100" stopIfTrue="1" operator="equal">
      <formula>"No aceptable"</formula>
    </cfRule>
  </conditionalFormatting>
  <conditionalFormatting sqref="AB15:AD15">
    <cfRule type="cellIs" dxfId="1233" priority="96" stopIfTrue="1" operator="equal">
      <formula>"I"</formula>
    </cfRule>
    <cfRule type="cellIs" dxfId="1232" priority="97" stopIfTrue="1" operator="equal">
      <formula>"II"</formula>
    </cfRule>
    <cfRule type="cellIs" dxfId="1231" priority="98" stopIfTrue="1" operator="between">
      <formula>"III"</formula>
      <formula>"IV"</formula>
    </cfRule>
  </conditionalFormatting>
  <conditionalFormatting sqref="AD15">
    <cfRule type="cellIs" dxfId="1230" priority="94" stopIfTrue="1" operator="equal">
      <formula>"Aceptable"</formula>
    </cfRule>
    <cfRule type="cellIs" dxfId="1229" priority="95" stopIfTrue="1" operator="equal">
      <formula>"No aceptable"</formula>
    </cfRule>
  </conditionalFormatting>
  <conditionalFormatting sqref="AD15">
    <cfRule type="containsText" dxfId="1228" priority="91" stopIfTrue="1" operator="containsText" text="No aceptable o aceptable con control específico">
      <formula>NOT(ISERROR(SEARCH("No aceptable o aceptable con control específico",AD15)))</formula>
    </cfRule>
    <cfRule type="containsText" dxfId="1227" priority="92" stopIfTrue="1" operator="containsText" text="No aceptable">
      <formula>NOT(ISERROR(SEARCH("No aceptable",AD15)))</formula>
    </cfRule>
    <cfRule type="containsText" dxfId="1226" priority="93" stopIfTrue="1" operator="containsText" text="No Aceptable o aceptable con control específico">
      <formula>NOT(ISERROR(SEARCH("No Aceptable o aceptable con control específico",AD15)))</formula>
    </cfRule>
  </conditionalFormatting>
  <conditionalFormatting sqref="AD15">
    <cfRule type="containsText" dxfId="1225" priority="89" stopIfTrue="1" operator="containsText" text="No aceptable">
      <formula>NOT(ISERROR(SEARCH("No aceptable",AD15)))</formula>
    </cfRule>
    <cfRule type="containsText" dxfId="1224" priority="90" stopIfTrue="1" operator="containsText" text="No Aceptable o aceptable con control específico">
      <formula>NOT(ISERROR(SEARCH("No Aceptable o aceptable con control específico",AD15)))</formula>
    </cfRule>
  </conditionalFormatting>
  <conditionalFormatting sqref="AB16:AD16">
    <cfRule type="cellIs" dxfId="1223" priority="86" stopIfTrue="1" operator="equal">
      <formula>"I"</formula>
    </cfRule>
    <cfRule type="cellIs" dxfId="1222" priority="87" stopIfTrue="1" operator="equal">
      <formula>"II"</formula>
    </cfRule>
    <cfRule type="cellIs" dxfId="1221" priority="88" stopIfTrue="1" operator="between">
      <formula>"III"</formula>
      <formula>"IV"</formula>
    </cfRule>
  </conditionalFormatting>
  <conditionalFormatting sqref="AD16">
    <cfRule type="cellIs" dxfId="1220" priority="84" stopIfTrue="1" operator="equal">
      <formula>"Aceptable"</formula>
    </cfRule>
    <cfRule type="cellIs" dxfId="1219" priority="85" stopIfTrue="1" operator="equal">
      <formula>"No aceptable"</formula>
    </cfRule>
  </conditionalFormatting>
  <conditionalFormatting sqref="AD16">
    <cfRule type="containsText" dxfId="1218" priority="81" stopIfTrue="1" operator="containsText" text="No aceptable o aceptable con control específico">
      <formula>NOT(ISERROR(SEARCH("No aceptable o aceptable con control específico",AD16)))</formula>
    </cfRule>
    <cfRule type="containsText" dxfId="1217" priority="82" stopIfTrue="1" operator="containsText" text="No aceptable">
      <formula>NOT(ISERROR(SEARCH("No aceptable",AD16)))</formula>
    </cfRule>
    <cfRule type="containsText" dxfId="1216" priority="83" stopIfTrue="1" operator="containsText" text="No Aceptable o aceptable con control específico">
      <formula>NOT(ISERROR(SEARCH("No Aceptable o aceptable con control específico",AD16)))</formula>
    </cfRule>
  </conditionalFormatting>
  <conditionalFormatting sqref="AB22:AD22">
    <cfRule type="cellIs" dxfId="1215" priority="78" stopIfTrue="1" operator="equal">
      <formula>"I"</formula>
    </cfRule>
    <cfRule type="cellIs" dxfId="1214" priority="79" stopIfTrue="1" operator="equal">
      <formula>"II"</formula>
    </cfRule>
    <cfRule type="cellIs" dxfId="1213" priority="80" stopIfTrue="1" operator="between">
      <formula>"III"</formula>
      <formula>"IV"</formula>
    </cfRule>
  </conditionalFormatting>
  <conditionalFormatting sqref="AD22">
    <cfRule type="cellIs" dxfId="1212" priority="76" stopIfTrue="1" operator="equal">
      <formula>"Aceptable"</formula>
    </cfRule>
    <cfRule type="cellIs" dxfId="1211" priority="77" stopIfTrue="1" operator="equal">
      <formula>"No aceptable"</formula>
    </cfRule>
  </conditionalFormatting>
  <conditionalFormatting sqref="AD22">
    <cfRule type="containsText" dxfId="1210" priority="73" stopIfTrue="1" operator="containsText" text="No aceptable o aceptable con control específico">
      <formula>NOT(ISERROR(SEARCH("No aceptable o aceptable con control específico",AD22)))</formula>
    </cfRule>
    <cfRule type="containsText" dxfId="1209" priority="74" stopIfTrue="1" operator="containsText" text="No aceptable">
      <formula>NOT(ISERROR(SEARCH("No aceptable",AD22)))</formula>
    </cfRule>
    <cfRule type="containsText" dxfId="1208" priority="75" stopIfTrue="1" operator="containsText" text="No Aceptable o aceptable con control específico">
      <formula>NOT(ISERROR(SEARCH("No Aceptable o aceptable con control específico",AD22)))</formula>
    </cfRule>
  </conditionalFormatting>
  <conditionalFormatting sqref="AE22">
    <cfRule type="cellIs" dxfId="1207" priority="70" stopIfTrue="1" operator="equal">
      <formula>"I"</formula>
    </cfRule>
    <cfRule type="cellIs" dxfId="1206" priority="71" stopIfTrue="1" operator="equal">
      <formula>"II"</formula>
    </cfRule>
    <cfRule type="cellIs" dxfId="1205" priority="72" stopIfTrue="1" operator="between">
      <formula>"III"</formula>
      <formula>"IV"</formula>
    </cfRule>
  </conditionalFormatting>
  <conditionalFormatting sqref="AE22">
    <cfRule type="cellIs" dxfId="1204" priority="68" stopIfTrue="1" operator="equal">
      <formula>"Aceptable"</formula>
    </cfRule>
    <cfRule type="cellIs" dxfId="1203" priority="69" stopIfTrue="1" operator="equal">
      <formula>"No aceptable"</formula>
    </cfRule>
  </conditionalFormatting>
  <conditionalFormatting sqref="AB13:AD13">
    <cfRule type="cellIs" dxfId="1202" priority="65" stopIfTrue="1" operator="equal">
      <formula>"I"</formula>
    </cfRule>
    <cfRule type="cellIs" dxfId="1201" priority="66" stopIfTrue="1" operator="equal">
      <formula>"II"</formula>
    </cfRule>
    <cfRule type="cellIs" dxfId="1200" priority="67" stopIfTrue="1" operator="between">
      <formula>"III"</formula>
      <formula>"IV"</formula>
    </cfRule>
  </conditionalFormatting>
  <conditionalFormatting sqref="AD13">
    <cfRule type="cellIs" dxfId="1199" priority="63" stopIfTrue="1" operator="equal">
      <formula>"Aceptable"</formula>
    </cfRule>
    <cfRule type="cellIs" dxfId="1198" priority="64" stopIfTrue="1" operator="equal">
      <formula>"No aceptable"</formula>
    </cfRule>
  </conditionalFormatting>
  <conditionalFormatting sqref="AD13">
    <cfRule type="containsText" dxfId="1197" priority="60" stopIfTrue="1" operator="containsText" text="No aceptable o aceptable con control específico">
      <formula>NOT(ISERROR(SEARCH("No aceptable o aceptable con control específico",AD13)))</formula>
    </cfRule>
    <cfRule type="containsText" dxfId="1196" priority="61" stopIfTrue="1" operator="containsText" text="No aceptable">
      <formula>NOT(ISERROR(SEARCH("No aceptable",AD13)))</formula>
    </cfRule>
    <cfRule type="containsText" dxfId="1195" priority="62" stopIfTrue="1" operator="containsText" text="No Aceptable o aceptable con control específico">
      <formula>NOT(ISERROR(SEARCH("No Aceptable o aceptable con control específico",AD13)))</formula>
    </cfRule>
  </conditionalFormatting>
  <conditionalFormatting sqref="AE13">
    <cfRule type="cellIs" dxfId="1194" priority="57" stopIfTrue="1" operator="equal">
      <formula>"I"</formula>
    </cfRule>
    <cfRule type="cellIs" dxfId="1193" priority="58" stopIfTrue="1" operator="equal">
      <formula>"II"</formula>
    </cfRule>
    <cfRule type="cellIs" dxfId="1192" priority="59" stopIfTrue="1" operator="between">
      <formula>"III"</formula>
      <formula>"IV"</formula>
    </cfRule>
  </conditionalFormatting>
  <conditionalFormatting sqref="AE13">
    <cfRule type="cellIs" dxfId="1191" priority="55" stopIfTrue="1" operator="equal">
      <formula>"Aceptable"</formula>
    </cfRule>
    <cfRule type="cellIs" dxfId="1190" priority="56" stopIfTrue="1" operator="equal">
      <formula>"No aceptable"</formula>
    </cfRule>
  </conditionalFormatting>
  <conditionalFormatting sqref="AB12:AE12">
    <cfRule type="cellIs" dxfId="1189" priority="52" stopIfTrue="1" operator="equal">
      <formula>"I"</formula>
    </cfRule>
    <cfRule type="cellIs" dxfId="1188" priority="53" stopIfTrue="1" operator="equal">
      <formula>"II"</formula>
    </cfRule>
    <cfRule type="cellIs" dxfId="1187" priority="54" stopIfTrue="1" operator="between">
      <formula>"III"</formula>
      <formula>"IV"</formula>
    </cfRule>
  </conditionalFormatting>
  <conditionalFormatting sqref="AD12:AE12">
    <cfRule type="cellIs" dxfId="1186" priority="50" stopIfTrue="1" operator="equal">
      <formula>"Aceptable"</formula>
    </cfRule>
    <cfRule type="cellIs" dxfId="1185" priority="51" stopIfTrue="1" operator="equal">
      <formula>"No aceptable"</formula>
    </cfRule>
  </conditionalFormatting>
  <conditionalFormatting sqref="AD12">
    <cfRule type="containsText" dxfId="1184" priority="47" stopIfTrue="1" operator="containsText" text="No aceptable o aceptable con control específico">
      <formula>NOT(ISERROR(SEARCH("No aceptable o aceptable con control específico",AD12)))</formula>
    </cfRule>
    <cfRule type="containsText" dxfId="1183" priority="48" stopIfTrue="1" operator="containsText" text="No aceptable">
      <formula>NOT(ISERROR(SEARCH("No aceptable",AD12)))</formula>
    </cfRule>
    <cfRule type="containsText" dxfId="1182" priority="49" stopIfTrue="1" operator="containsText" text="No Aceptable o aceptable con control específico">
      <formula>NOT(ISERROR(SEARCH("No Aceptable o aceptable con control específico",AD12)))</formula>
    </cfRule>
  </conditionalFormatting>
  <conditionalFormatting sqref="AD10">
    <cfRule type="cellIs" dxfId="1181" priority="35" stopIfTrue="1" operator="equal">
      <formula>"Aceptable"</formula>
    </cfRule>
    <cfRule type="cellIs" dxfId="1180" priority="36" stopIfTrue="1" operator="equal">
      <formula>"No aceptable"</formula>
    </cfRule>
  </conditionalFormatting>
  <conditionalFormatting sqref="AD10">
    <cfRule type="containsText" dxfId="1179" priority="32" stopIfTrue="1" operator="containsText" text="No aceptable o aceptable con control específico">
      <formula>NOT(ISERROR(SEARCH("No aceptable o aceptable con control específico",AD10)))</formula>
    </cfRule>
    <cfRule type="containsText" dxfId="1178" priority="33" stopIfTrue="1" operator="containsText" text="No aceptable">
      <formula>NOT(ISERROR(SEARCH("No aceptable",AD10)))</formula>
    </cfRule>
    <cfRule type="containsText" dxfId="1177" priority="34" stopIfTrue="1" operator="containsText" text="No Aceptable o aceptable con control específico">
      <formula>NOT(ISERROR(SEARCH("No Aceptable o aceptable con control específico",AD10)))</formula>
    </cfRule>
  </conditionalFormatting>
  <conditionalFormatting sqref="AB10">
    <cfRule type="cellIs" dxfId="1176" priority="29" stopIfTrue="1" operator="equal">
      <formula>"I"</formula>
    </cfRule>
    <cfRule type="cellIs" dxfId="1175" priority="30" stopIfTrue="1" operator="equal">
      <formula>"II"</formula>
    </cfRule>
    <cfRule type="cellIs" dxfId="1174" priority="31" stopIfTrue="1" operator="between">
      <formula>"III"</formula>
      <formula>"IV"</formula>
    </cfRule>
  </conditionalFormatting>
  <conditionalFormatting sqref="AE10">
    <cfRule type="cellIs" dxfId="1173" priority="27" stopIfTrue="1" operator="equal">
      <formula>"Aceptable"</formula>
    </cfRule>
    <cfRule type="cellIs" dxfId="1172" priority="28" stopIfTrue="1" operator="equal">
      <formula>"No aceptable"</formula>
    </cfRule>
  </conditionalFormatting>
  <conditionalFormatting sqref="AE18:AE19">
    <cfRule type="cellIs" dxfId="1171" priority="14" stopIfTrue="1" operator="equal">
      <formula>"Aceptable"</formula>
    </cfRule>
    <cfRule type="cellIs" dxfId="1170" priority="15" stopIfTrue="1" operator="equal">
      <formula>"No aceptable"</formula>
    </cfRule>
  </conditionalFormatting>
  <conditionalFormatting sqref="AB18:AD18 AB20:AD21">
    <cfRule type="cellIs" dxfId="1169" priority="24" stopIfTrue="1" operator="equal">
      <formula>"I"</formula>
    </cfRule>
    <cfRule type="cellIs" dxfId="1168" priority="25" stopIfTrue="1" operator="equal">
      <formula>"II"</formula>
    </cfRule>
    <cfRule type="cellIs" dxfId="1167" priority="26" stopIfTrue="1" operator="between">
      <formula>"III"</formula>
      <formula>"IV"</formula>
    </cfRule>
  </conditionalFormatting>
  <conditionalFormatting sqref="AD18 AD20:AD21">
    <cfRule type="cellIs" dxfId="1166" priority="22" stopIfTrue="1" operator="equal">
      <formula>"Aceptable"</formula>
    </cfRule>
    <cfRule type="cellIs" dxfId="1165" priority="23" stopIfTrue="1" operator="equal">
      <formula>"No aceptable"</formula>
    </cfRule>
  </conditionalFormatting>
  <conditionalFormatting sqref="AD18 AD20:AD21">
    <cfRule type="containsText" dxfId="1164" priority="19" stopIfTrue="1" operator="containsText" text="No aceptable o aceptable con control específico">
      <formula>NOT(ISERROR(SEARCH("No aceptable o aceptable con control específico",AD18)))</formula>
    </cfRule>
    <cfRule type="containsText" dxfId="1163" priority="20" stopIfTrue="1" operator="containsText" text="No aceptable">
      <formula>NOT(ISERROR(SEARCH("No aceptable",AD18)))</formula>
    </cfRule>
    <cfRule type="containsText" dxfId="1162" priority="21" stopIfTrue="1" operator="containsText" text="No Aceptable o aceptable con control específico">
      <formula>NOT(ISERROR(SEARCH("No Aceptable o aceptable con control específico",AD18)))</formula>
    </cfRule>
  </conditionalFormatting>
  <conditionalFormatting sqref="AE18:AE19">
    <cfRule type="cellIs" dxfId="1161" priority="16" stopIfTrue="1" operator="equal">
      <formula>"I"</formula>
    </cfRule>
    <cfRule type="cellIs" dxfId="1160" priority="17" stopIfTrue="1" operator="equal">
      <formula>"II"</formula>
    </cfRule>
    <cfRule type="cellIs" dxfId="1159" priority="18" stopIfTrue="1" operator="between">
      <formula>"III"</formula>
      <formula>"IV"</formula>
    </cfRule>
  </conditionalFormatting>
  <conditionalFormatting sqref="AB19:AD19">
    <cfRule type="cellIs" dxfId="1158" priority="11" stopIfTrue="1" operator="equal">
      <formula>"I"</formula>
    </cfRule>
    <cfRule type="cellIs" dxfId="1157" priority="12" stopIfTrue="1" operator="equal">
      <formula>"II"</formula>
    </cfRule>
    <cfRule type="cellIs" dxfId="1156" priority="13" stopIfTrue="1" operator="between">
      <formula>"III"</formula>
      <formula>"IV"</formula>
    </cfRule>
  </conditionalFormatting>
  <conditionalFormatting sqref="AD19">
    <cfRule type="cellIs" dxfId="1155" priority="9" stopIfTrue="1" operator="equal">
      <formula>"Aceptable"</formula>
    </cfRule>
    <cfRule type="cellIs" dxfId="1154" priority="10" stopIfTrue="1" operator="equal">
      <formula>"No aceptable"</formula>
    </cfRule>
  </conditionalFormatting>
  <conditionalFormatting sqref="AD19">
    <cfRule type="containsText" dxfId="1153" priority="6" stopIfTrue="1" operator="containsText" text="No aceptable o aceptable con control específico">
      <formula>NOT(ISERROR(SEARCH("No aceptable o aceptable con control específico",AD19)))</formula>
    </cfRule>
    <cfRule type="containsText" dxfId="1152" priority="7" stopIfTrue="1" operator="containsText" text="No aceptable">
      <formula>NOT(ISERROR(SEARCH("No aceptable",AD19)))</formula>
    </cfRule>
    <cfRule type="containsText" dxfId="1151" priority="8" stopIfTrue="1" operator="containsText" text="No Aceptable o aceptable con control específico">
      <formula>NOT(ISERROR(SEARCH("No Aceptable o aceptable con control específico",AD19)))</formula>
    </cfRule>
  </conditionalFormatting>
  <conditionalFormatting sqref="AE23">
    <cfRule type="cellIs" dxfId="1150" priority="3" stopIfTrue="1" operator="equal">
      <formula>"I"</formula>
    </cfRule>
    <cfRule type="cellIs" dxfId="1149" priority="4" stopIfTrue="1" operator="equal">
      <formula>"II"</formula>
    </cfRule>
    <cfRule type="cellIs" dxfId="1148" priority="5" stopIfTrue="1" operator="between">
      <formula>"III"</formula>
      <formula>"IV"</formula>
    </cfRule>
  </conditionalFormatting>
  <conditionalFormatting sqref="AE23">
    <cfRule type="cellIs" dxfId="1147" priority="1" stopIfTrue="1" operator="equal">
      <formula>"Aceptable"</formula>
    </cfRule>
    <cfRule type="cellIs" dxfId="1146" priority="2" stopIfTrue="1" operator="equal">
      <formula>"No aceptable"</formula>
    </cfRule>
  </conditionalFormatting>
  <dataValidations count="4">
    <dataValidation allowBlank="1" sqref="AA14:AA16 AA22:AA27"/>
    <dataValidation type="list" allowBlank="1" showInputMessage="1" showErrorMessage="1" prompt="10 = Muy Alto_x000a_6 = Alto_x000a_2 = Medio_x000a_0 = Bajo" sqref="U13:U16 U22:U27 U10">
      <formula1>"10, 6, 2, 0, "</formula1>
    </dataValidation>
    <dataValidation type="list" allowBlank="1" showInputMessage="1" prompt="4 = Continua_x000a_3 = Frecuente_x000a_2 = Ocasional_x000a_1 = Esporádica" sqref="V13:V16 V22:V27 V10">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3:Z16 Z22:Z27 Z10">
      <formula1>"100,60,25,10"</formula1>
    </dataValidation>
  </dataValidations>
  <pageMargins left="0.7" right="0.7" top="0.75" bottom="0.75" header="0.3" footer="0.3"/>
  <pageSetup paperSize="9" scale="17" fitToHeight="0" orientation="portrait" r:id="rId1"/>
  <colBreaks count="1" manualBreakCount="1">
    <brk id="37"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BL24"/>
  <sheetViews>
    <sheetView view="pageBreakPreview" topLeftCell="AF1" zoomScale="60" zoomScaleNormal="70" workbookViewId="0">
      <selection activeCell="BE20" sqref="BE20"/>
    </sheetView>
  </sheetViews>
  <sheetFormatPr baseColWidth="10" defaultColWidth="8" defaultRowHeight="62.25" customHeight="1" x14ac:dyDescent="0.25"/>
  <cols>
    <col min="36" max="36" width="13.36328125" customWidth="1"/>
    <col min="37" max="37" width="14.453125" customWidth="1"/>
  </cols>
  <sheetData>
    <row r="1" spans="2:64" ht="44.2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44.25"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28.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2:64" s="1" customFormat="1" ht="41.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62.2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92.25" customHeight="1" x14ac:dyDescent="0.35">
      <c r="B9" s="268" t="s">
        <v>121</v>
      </c>
      <c r="C9" s="268" t="s">
        <v>739</v>
      </c>
      <c r="D9" s="268" t="s">
        <v>712</v>
      </c>
      <c r="E9" s="356" t="s">
        <v>129</v>
      </c>
      <c r="F9" s="356" t="s">
        <v>740</v>
      </c>
      <c r="G9" s="24" t="s">
        <v>42</v>
      </c>
      <c r="H9" s="327" t="s">
        <v>229</v>
      </c>
      <c r="I9" s="81" t="s">
        <v>286</v>
      </c>
      <c r="J9" s="81" t="s">
        <v>287</v>
      </c>
      <c r="K9" s="87" t="s">
        <v>288</v>
      </c>
      <c r="L9" s="88">
        <v>5</v>
      </c>
      <c r="M9" s="88">
        <v>3</v>
      </c>
      <c r="N9" s="88">
        <v>0</v>
      </c>
      <c r="O9" s="88">
        <f t="shared" ref="O9:O24" si="0">SUM(L9:N9)</f>
        <v>8</v>
      </c>
      <c r="P9" s="87" t="s">
        <v>289</v>
      </c>
      <c r="Q9" s="81">
        <v>8</v>
      </c>
      <c r="R9" s="87" t="s">
        <v>89</v>
      </c>
      <c r="S9" s="87" t="s">
        <v>290</v>
      </c>
      <c r="T9" s="87" t="s">
        <v>291</v>
      </c>
      <c r="U9" s="82">
        <v>2</v>
      </c>
      <c r="V9" s="82">
        <v>4</v>
      </c>
      <c r="W9" s="82">
        <f t="shared" ref="W9:W24" si="1">V9*U9</f>
        <v>8</v>
      </c>
      <c r="X9" s="83" t="str">
        <f t="shared" ref="X9:X24" si="2">+IF(AND(U9*V9&gt;=24,U9*V9&lt;=40),"MA",IF(AND(U9*V9&gt;=10,U9*V9&lt;=20),"A",IF(AND(U9*V9&gt;=6,U9*V9&lt;=8),"M",IF(AND(U9*V9&gt;=0,U9*V9&lt;=4),"B",""))))</f>
        <v>M</v>
      </c>
      <c r="Y9" s="78" t="str">
        <f t="shared" ref="Y9:Y24"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W9*Z9</f>
        <v>80</v>
      </c>
      <c r="AB9" s="85" t="str">
        <f t="shared" ref="AB9:AB24" si="4">+IF(AND(U9*V9*Z9&gt;=600,U9*V9*Z9&lt;=4000),"I",IF(AND(U9*V9*Z9&gt;=150,U9*V9*Z9&lt;=500),"II",IF(AND(U9*V9*Z9&gt;=40,U9*V9*Z9&lt;=120),"III",IF(AND(U9*V9*Z9&gt;=0,U9*V9*Z9&lt;=20),"IV",""))))</f>
        <v>III</v>
      </c>
      <c r="AC9" s="78" t="str">
        <f t="shared" ref="AC9:AC24"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 t="shared" ref="AD9:AD24" si="6">+IF(AB9="I","No aceptable",IF(AB9="II","No aceptable o aceptable con control específico",IF(AB9="III","Aceptable",IF(AB9="IV","Aceptable",""))))</f>
        <v>Aceptable</v>
      </c>
      <c r="AE9" s="78" t="s">
        <v>292</v>
      </c>
      <c r="AF9" s="81" t="s">
        <v>34</v>
      </c>
      <c r="AG9" s="81" t="s">
        <v>37</v>
      </c>
      <c r="AH9" s="81" t="s">
        <v>34</v>
      </c>
      <c r="AI9" s="78" t="s">
        <v>293</v>
      </c>
      <c r="AJ9" s="81" t="s">
        <v>34</v>
      </c>
      <c r="AK9" s="100" t="s">
        <v>575</v>
      </c>
    </row>
    <row r="10" spans="2:64" s="1" customFormat="1" ht="92.25" customHeight="1" x14ac:dyDescent="0.35">
      <c r="B10" s="269"/>
      <c r="C10" s="269"/>
      <c r="D10" s="269"/>
      <c r="E10" s="276"/>
      <c r="F10" s="276"/>
      <c r="G10" s="24" t="s">
        <v>42</v>
      </c>
      <c r="H10" s="328"/>
      <c r="I10" s="78" t="s">
        <v>46</v>
      </c>
      <c r="J10" s="79" t="s">
        <v>269</v>
      </c>
      <c r="K10" s="79" t="s">
        <v>270</v>
      </c>
      <c r="L10" s="88">
        <v>5</v>
      </c>
      <c r="M10" s="88">
        <v>3</v>
      </c>
      <c r="N10" s="88">
        <v>0</v>
      </c>
      <c r="O10" s="88">
        <f t="shared" ref="O10" si="7">SUM(L10:N10)</f>
        <v>8</v>
      </c>
      <c r="P10" s="79" t="s">
        <v>271</v>
      </c>
      <c r="Q10" s="81">
        <v>8</v>
      </c>
      <c r="R10" s="79" t="s">
        <v>499</v>
      </c>
      <c r="S10" s="79" t="s">
        <v>273</v>
      </c>
      <c r="T10" s="79" t="s">
        <v>272</v>
      </c>
      <c r="U10" s="82">
        <v>2</v>
      </c>
      <c r="V10" s="82">
        <v>4</v>
      </c>
      <c r="W10" s="82">
        <f t="shared" ref="W10" si="8">V10*U10</f>
        <v>8</v>
      </c>
      <c r="X10" s="83" t="str">
        <f t="shared" ref="X10" si="9">+IF(AND(U10*V10&gt;=24,U10*V10&lt;=40),"MA",IF(AND(U10*V10&gt;=10,U10*V10&lt;=20),"A",IF(AND(U10*V10&gt;=6,U10*V10&lt;=8),"M",IF(AND(U10*V10&gt;=0,U10*V10&lt;=4),"B",""))))</f>
        <v>M</v>
      </c>
      <c r="Y10" s="78" t="str">
        <f t="shared" ref="Y10"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82">
        <v>10</v>
      </c>
      <c r="AA10" s="82">
        <f>W10*Z10</f>
        <v>80</v>
      </c>
      <c r="AB10" s="85" t="str">
        <f t="shared" ref="AB10" si="11">+IF(AND(U10*V10*Z10&gt;=600,U10*V10*Z10&lt;=4000),"I",IF(AND(U10*V10*Z10&gt;=150,U10*V10*Z10&lt;=500),"II",IF(AND(U10*V10*Z10&gt;=40,U10*V10*Z10&lt;=120),"III",IF(AND(U10*V10*Z10&gt;=0,U10*V10*Z10&lt;=20),"IV",""))))</f>
        <v>III</v>
      </c>
      <c r="AC10" s="78" t="str">
        <f t="shared" ref="AC10" si="12">+IF(AB10="I","Situación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8" t="str">
        <f t="shared" ref="AD10" si="13">+IF(AB10="I","No aceptable",IF(AB10="II","No aceptable o aceptable con control específico",IF(AB10="III","Aceptable",IF(AB10="IV","Aceptable",""))))</f>
        <v>Aceptable</v>
      </c>
      <c r="AE10" s="78" t="s">
        <v>55</v>
      </c>
      <c r="AF10" s="81" t="s">
        <v>34</v>
      </c>
      <c r="AG10" s="81" t="s">
        <v>34</v>
      </c>
      <c r="AH10" s="81" t="s">
        <v>278</v>
      </c>
      <c r="AI10" s="78" t="s">
        <v>274</v>
      </c>
      <c r="AJ10" s="81" t="s">
        <v>34</v>
      </c>
      <c r="AK10" s="81" t="s">
        <v>35</v>
      </c>
    </row>
    <row r="11" spans="2:64" s="1" customFormat="1" ht="92.25" customHeight="1" x14ac:dyDescent="0.35">
      <c r="B11" s="269"/>
      <c r="C11" s="269"/>
      <c r="D11" s="269"/>
      <c r="E11" s="276"/>
      <c r="F11" s="276"/>
      <c r="G11" s="24" t="s">
        <v>42</v>
      </c>
      <c r="H11" s="328"/>
      <c r="I11" s="78" t="s">
        <v>107</v>
      </c>
      <c r="J11" s="79" t="s">
        <v>275</v>
      </c>
      <c r="K11" s="87" t="s">
        <v>276</v>
      </c>
      <c r="L11" s="88">
        <v>5</v>
      </c>
      <c r="M11" s="88">
        <v>3</v>
      </c>
      <c r="N11" s="88">
        <v>0</v>
      </c>
      <c r="O11" s="88">
        <f t="shared" si="0"/>
        <v>8</v>
      </c>
      <c r="P11" s="79" t="s">
        <v>271</v>
      </c>
      <c r="Q11" s="81">
        <v>8</v>
      </c>
      <c r="R11" s="87" t="s">
        <v>500</v>
      </c>
      <c r="S11" s="87" t="s">
        <v>273</v>
      </c>
      <c r="T11" s="87" t="s">
        <v>272</v>
      </c>
      <c r="U11" s="82">
        <v>2</v>
      </c>
      <c r="V11" s="82">
        <v>4</v>
      </c>
      <c r="W11" s="82">
        <f t="shared" si="1"/>
        <v>8</v>
      </c>
      <c r="X11" s="83" t="str">
        <f t="shared" si="2"/>
        <v>M</v>
      </c>
      <c r="Y11" s="78" t="str">
        <f t="shared" si="3"/>
        <v>Situación deficiente con exposición esporádica, o bien situación mejorable con exposición continuada o frecuente. Es posible que suceda el daño alguna vez.</v>
      </c>
      <c r="Z11" s="82">
        <v>10</v>
      </c>
      <c r="AA11" s="82">
        <f t="shared" ref="AA11:AA24" si="14">W11*Z11</f>
        <v>80</v>
      </c>
      <c r="AB11" s="85" t="str">
        <f t="shared" si="4"/>
        <v>III</v>
      </c>
      <c r="AC11" s="78" t="str">
        <f t="shared" si="5"/>
        <v>Mejorar si es posible. Sería conveniente justificar la intervención y su rentabilidad.</v>
      </c>
      <c r="AD11" s="78" t="str">
        <f t="shared" si="6"/>
        <v>Aceptable</v>
      </c>
      <c r="AE11" s="78" t="s">
        <v>108</v>
      </c>
      <c r="AF11" s="81" t="s">
        <v>34</v>
      </c>
      <c r="AG11" s="81" t="s">
        <v>34</v>
      </c>
      <c r="AH11" s="81" t="s">
        <v>279</v>
      </c>
      <c r="AI11" s="78" t="s">
        <v>274</v>
      </c>
      <c r="AJ11" s="81" t="s">
        <v>34</v>
      </c>
      <c r="AK11" s="81" t="s">
        <v>35</v>
      </c>
    </row>
    <row r="12" spans="2:64" s="1" customFormat="1" ht="92.25" customHeight="1" x14ac:dyDescent="0.35">
      <c r="B12" s="269"/>
      <c r="C12" s="269"/>
      <c r="D12" s="269"/>
      <c r="E12" s="276"/>
      <c r="F12" s="276"/>
      <c r="G12" s="24" t="s">
        <v>42</v>
      </c>
      <c r="H12" s="360" t="s">
        <v>44</v>
      </c>
      <c r="I12" s="78" t="s">
        <v>505</v>
      </c>
      <c r="J12" s="78" t="s">
        <v>506</v>
      </c>
      <c r="K12" s="78" t="s">
        <v>507</v>
      </c>
      <c r="L12" s="88">
        <v>5</v>
      </c>
      <c r="M12" s="88">
        <v>3</v>
      </c>
      <c r="N12" s="88">
        <v>0</v>
      </c>
      <c r="O12" s="88">
        <f t="shared" ref="O12" si="15">SUM(L12:N12)</f>
        <v>8</v>
      </c>
      <c r="P12" s="78" t="s">
        <v>508</v>
      </c>
      <c r="Q12" s="81">
        <v>8</v>
      </c>
      <c r="R12" s="78" t="s">
        <v>254</v>
      </c>
      <c r="S12" s="78" t="s">
        <v>509</v>
      </c>
      <c r="T12" s="78" t="s">
        <v>510</v>
      </c>
      <c r="U12" s="82">
        <v>2</v>
      </c>
      <c r="V12" s="82">
        <v>3</v>
      </c>
      <c r="W12" s="82">
        <f t="shared" ref="W12:W14" si="16">V12*U12</f>
        <v>6</v>
      </c>
      <c r="X12" s="83" t="str">
        <f t="shared" ref="X12:X14" si="17">+IF(AND(U12*V12&gt;=24,U12*V12&lt;=40),"MA",IF(AND(U12*V12&gt;=10,U12*V12&lt;=20),"A",IF(AND(U12*V12&gt;=6,U12*V12&lt;=8),"M",IF(AND(U12*V12&gt;=0,U12*V12&lt;=4),"B",""))))</f>
        <v>M</v>
      </c>
      <c r="Y12" s="78" t="str">
        <f t="shared" ref="Y12:Y14" si="18">+IF(X12="MA","Situación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2">
        <v>10</v>
      </c>
      <c r="AA12" s="82">
        <f t="shared" ref="AA12:AA14" si="19">W12*Z12</f>
        <v>60</v>
      </c>
      <c r="AB12" s="85" t="str">
        <f t="shared" ref="AB12:AB14" si="20">+IF(AND(U12*V12*Z12&gt;=600,U12*V12*Z12&lt;=4000),"I",IF(AND(U12*V12*Z12&gt;=150,U12*V12*Z12&lt;=500),"II",IF(AND(U12*V12*Z12&gt;=40,U12*V12*Z12&lt;=120),"III",IF(AND(U12*V12*Z12&gt;=0,U12*V12*Z12&lt;=20),"IV",""))))</f>
        <v>III</v>
      </c>
      <c r="AC12" s="78" t="str">
        <f t="shared" ref="AC12:AC14" si="21">+IF(AB12="I","Situación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8" t="str">
        <f t="shared" ref="AD12:AD14" si="22">+IF(AB12="I","No aceptable",IF(AB12="II","No aceptable o aceptable con control específico",IF(AB12="III","Aceptable",IF(AB12="IV","Aceptable",""))))</f>
        <v>Aceptable</v>
      </c>
      <c r="AE12" s="330" t="s">
        <v>565</v>
      </c>
      <c r="AF12" s="78" t="s">
        <v>34</v>
      </c>
      <c r="AG12" s="78" t="s">
        <v>34</v>
      </c>
      <c r="AH12" s="78" t="s">
        <v>34</v>
      </c>
      <c r="AI12" s="78" t="s">
        <v>257</v>
      </c>
      <c r="AJ12" s="78" t="s">
        <v>34</v>
      </c>
      <c r="AK12" s="81" t="s">
        <v>511</v>
      </c>
    </row>
    <row r="13" spans="2:64" s="1" customFormat="1" ht="92.25" customHeight="1" x14ac:dyDescent="0.35">
      <c r="B13" s="269"/>
      <c r="C13" s="269"/>
      <c r="D13" s="269"/>
      <c r="E13" s="276"/>
      <c r="F13" s="276"/>
      <c r="G13" s="24" t="s">
        <v>42</v>
      </c>
      <c r="H13" s="360"/>
      <c r="I13" s="90" t="s">
        <v>550</v>
      </c>
      <c r="J13" s="90" t="s">
        <v>519</v>
      </c>
      <c r="K13" s="90" t="s">
        <v>520</v>
      </c>
      <c r="L13" s="88">
        <v>5</v>
      </c>
      <c r="M13" s="88">
        <v>3</v>
      </c>
      <c r="N13" s="88">
        <v>0</v>
      </c>
      <c r="O13" s="88">
        <f t="shared" ref="O13" si="23">SUM(L13:N13)</f>
        <v>8</v>
      </c>
      <c r="P13" s="90" t="s">
        <v>521</v>
      </c>
      <c r="Q13" s="94">
        <v>8</v>
      </c>
      <c r="R13" s="90" t="s">
        <v>549</v>
      </c>
      <c r="S13" s="90" t="s">
        <v>551</v>
      </c>
      <c r="T13" s="90" t="s">
        <v>525</v>
      </c>
      <c r="U13" s="95">
        <v>2</v>
      </c>
      <c r="V13" s="95">
        <v>3</v>
      </c>
      <c r="W13" s="95">
        <f t="shared" si="16"/>
        <v>6</v>
      </c>
      <c r="X13" s="96" t="str">
        <f t="shared" si="17"/>
        <v>M</v>
      </c>
      <c r="Y13" s="97" t="str">
        <f t="shared" si="18"/>
        <v>Situación deficiente con exposición esporádica, o bien situación mejorable con exposición continuada o frecuente. Es posible que suceda el daño alguna vez.</v>
      </c>
      <c r="Z13" s="95">
        <v>10</v>
      </c>
      <c r="AA13" s="95">
        <f t="shared" si="19"/>
        <v>60</v>
      </c>
      <c r="AB13" s="98" t="str">
        <f t="shared" si="20"/>
        <v>III</v>
      </c>
      <c r="AC13" s="97" t="str">
        <f t="shared" si="21"/>
        <v>Mejorar si es posible. Sería conveniente justificar la intervención y su rentabilidad.</v>
      </c>
      <c r="AD13" s="90" t="str">
        <f t="shared" si="22"/>
        <v>Aceptable</v>
      </c>
      <c r="AE13" s="331"/>
      <c r="AF13" s="90" t="s">
        <v>34</v>
      </c>
      <c r="AG13" s="90" t="s">
        <v>34</v>
      </c>
      <c r="AH13" s="90" t="s">
        <v>34</v>
      </c>
      <c r="AI13" s="90" t="s">
        <v>552</v>
      </c>
      <c r="AJ13" s="90" t="s">
        <v>34</v>
      </c>
      <c r="AK13" s="100" t="s">
        <v>511</v>
      </c>
    </row>
    <row r="14" spans="2:64" s="1" customFormat="1" ht="92.25" customHeight="1" x14ac:dyDescent="0.35">
      <c r="B14" s="269"/>
      <c r="C14" s="269"/>
      <c r="D14" s="269"/>
      <c r="E14" s="276"/>
      <c r="F14" s="276"/>
      <c r="G14" s="24" t="s">
        <v>42</v>
      </c>
      <c r="H14" s="360"/>
      <c r="I14" s="94" t="s">
        <v>61</v>
      </c>
      <c r="J14" s="90" t="s">
        <v>262</v>
      </c>
      <c r="K14" s="90" t="s">
        <v>250</v>
      </c>
      <c r="L14" s="88">
        <v>5</v>
      </c>
      <c r="M14" s="88">
        <v>3</v>
      </c>
      <c r="N14" s="88">
        <v>0</v>
      </c>
      <c r="O14" s="88">
        <f t="shared" ref="O14" si="24">SUM(L14:N14)</f>
        <v>8</v>
      </c>
      <c r="P14" s="90" t="s">
        <v>259</v>
      </c>
      <c r="Q14" s="94">
        <v>8</v>
      </c>
      <c r="R14" s="90" t="s">
        <v>549</v>
      </c>
      <c r="S14" s="90" t="s">
        <v>252</v>
      </c>
      <c r="T14" s="90" t="s">
        <v>354</v>
      </c>
      <c r="U14" s="95">
        <v>2</v>
      </c>
      <c r="V14" s="95">
        <v>4</v>
      </c>
      <c r="W14" s="95">
        <f t="shared" si="16"/>
        <v>8</v>
      </c>
      <c r="X14" s="96" t="str">
        <f t="shared" si="17"/>
        <v>M</v>
      </c>
      <c r="Y14" s="97" t="str">
        <f t="shared" si="18"/>
        <v>Situación deficiente con exposición esporádica, o bien situación mejorable con exposición continuada o frecuente. Es posible que suceda el daño alguna vez.</v>
      </c>
      <c r="Z14" s="95">
        <v>10</v>
      </c>
      <c r="AA14" s="95">
        <f t="shared" si="19"/>
        <v>80</v>
      </c>
      <c r="AB14" s="98" t="str">
        <f t="shared" si="20"/>
        <v>III</v>
      </c>
      <c r="AC14" s="97" t="str">
        <f t="shared" si="21"/>
        <v>Mejorar si es posible. Sería conveniente justificar la intervención y su rentabilidad.</v>
      </c>
      <c r="AD14" s="90" t="str">
        <f t="shared" si="22"/>
        <v>Aceptable</v>
      </c>
      <c r="AE14" s="331"/>
      <c r="AF14" s="90" t="s">
        <v>34</v>
      </c>
      <c r="AG14" s="90" t="s">
        <v>34</v>
      </c>
      <c r="AH14" s="90" t="s">
        <v>34</v>
      </c>
      <c r="AI14" s="90" t="s">
        <v>552</v>
      </c>
      <c r="AJ14" s="90" t="s">
        <v>34</v>
      </c>
      <c r="AK14" s="100" t="s">
        <v>554</v>
      </c>
    </row>
    <row r="15" spans="2:64" s="1" customFormat="1" ht="92.25" customHeight="1" x14ac:dyDescent="0.35">
      <c r="B15" s="269"/>
      <c r="C15" s="269"/>
      <c r="D15" s="269"/>
      <c r="E15" s="276"/>
      <c r="F15" s="276"/>
      <c r="G15" s="24" t="s">
        <v>42</v>
      </c>
      <c r="H15" s="360"/>
      <c r="I15" s="78" t="s">
        <v>59</v>
      </c>
      <c r="J15" s="121" t="s">
        <v>261</v>
      </c>
      <c r="K15" s="78" t="s">
        <v>250</v>
      </c>
      <c r="L15" s="88">
        <v>5</v>
      </c>
      <c r="M15" s="88">
        <v>3</v>
      </c>
      <c r="N15" s="88">
        <v>0</v>
      </c>
      <c r="O15" s="88">
        <f t="shared" si="0"/>
        <v>8</v>
      </c>
      <c r="P15" s="78" t="s">
        <v>259</v>
      </c>
      <c r="Q15" s="78">
        <v>8</v>
      </c>
      <c r="R15" s="78" t="s">
        <v>254</v>
      </c>
      <c r="S15" s="78" t="s">
        <v>252</v>
      </c>
      <c r="T15" s="78" t="s">
        <v>354</v>
      </c>
      <c r="U15" s="82">
        <v>2</v>
      </c>
      <c r="V15" s="82">
        <v>4</v>
      </c>
      <c r="W15" s="82">
        <f t="shared" si="1"/>
        <v>8</v>
      </c>
      <c r="X15" s="83" t="str">
        <f t="shared" si="2"/>
        <v>M</v>
      </c>
      <c r="Y15" s="78" t="str">
        <f t="shared" si="3"/>
        <v>Situación deficiente con exposición esporádica, o bien situación mejorable con exposición continuada o frecuente. Es posible que suceda el daño alguna vez.</v>
      </c>
      <c r="Z15" s="82">
        <v>10</v>
      </c>
      <c r="AA15" s="82">
        <f t="shared" si="14"/>
        <v>80</v>
      </c>
      <c r="AB15" s="85" t="str">
        <f t="shared" si="4"/>
        <v>III</v>
      </c>
      <c r="AC15" s="78" t="str">
        <f t="shared" si="5"/>
        <v>Mejorar si es posible. Sería conveniente justificar la intervención y su rentabilidad.</v>
      </c>
      <c r="AD15" s="78" t="str">
        <f t="shared" si="6"/>
        <v>Aceptable</v>
      </c>
      <c r="AE15" s="332"/>
      <c r="AF15" s="78" t="s">
        <v>34</v>
      </c>
      <c r="AG15" s="78" t="s">
        <v>34</v>
      </c>
      <c r="AH15" s="78" t="s">
        <v>34</v>
      </c>
      <c r="AI15" s="78" t="s">
        <v>260</v>
      </c>
      <c r="AJ15" s="78" t="s">
        <v>34</v>
      </c>
      <c r="AK15" s="81" t="s">
        <v>35</v>
      </c>
    </row>
    <row r="16" spans="2:64" s="1" customFormat="1" ht="92.25" customHeight="1" x14ac:dyDescent="0.35">
      <c r="B16" s="269"/>
      <c r="C16" s="269"/>
      <c r="D16" s="269"/>
      <c r="E16" s="276"/>
      <c r="F16" s="276"/>
      <c r="G16" s="24" t="s">
        <v>42</v>
      </c>
      <c r="H16" s="327" t="s">
        <v>231</v>
      </c>
      <c r="I16" s="81" t="s">
        <v>91</v>
      </c>
      <c r="J16" s="78" t="s">
        <v>92</v>
      </c>
      <c r="K16" s="123" t="s">
        <v>494</v>
      </c>
      <c r="L16" s="88">
        <v>5</v>
      </c>
      <c r="M16" s="88">
        <v>3</v>
      </c>
      <c r="N16" s="88">
        <v>0</v>
      </c>
      <c r="O16" s="88">
        <v>10</v>
      </c>
      <c r="P16" s="81" t="s">
        <v>493</v>
      </c>
      <c r="Q16" s="81">
        <v>8</v>
      </c>
      <c r="R16" s="81" t="s">
        <v>33</v>
      </c>
      <c r="S16" s="81" t="s">
        <v>33</v>
      </c>
      <c r="T16" s="81" t="s">
        <v>495</v>
      </c>
      <c r="U16" s="82">
        <v>2</v>
      </c>
      <c r="V16" s="82">
        <v>4</v>
      </c>
      <c r="W16" s="82">
        <f t="shared" si="1"/>
        <v>8</v>
      </c>
      <c r="X16" s="83" t="str">
        <f t="shared" si="2"/>
        <v>M</v>
      </c>
      <c r="Y16" s="78" t="str">
        <f t="shared" si="3"/>
        <v>Situación deficiente con exposición esporádica, o bien situación mejorable con exposición continuada o frecuente. Es posible que suceda el daño alguna vez.</v>
      </c>
      <c r="Z16" s="82">
        <v>10</v>
      </c>
      <c r="AA16" s="82">
        <f t="shared" si="14"/>
        <v>80</v>
      </c>
      <c r="AB16" s="85" t="str">
        <f t="shared" si="4"/>
        <v>III</v>
      </c>
      <c r="AC16" s="78" t="str">
        <f t="shared" si="5"/>
        <v>Mejorar si es posible. Sería conveniente justificar la intervención y su rentabilidad.</v>
      </c>
      <c r="AD16" s="78" t="str">
        <f t="shared" si="6"/>
        <v>Aceptable</v>
      </c>
      <c r="AE16" s="78" t="s">
        <v>621</v>
      </c>
      <c r="AF16" s="78" t="s">
        <v>34</v>
      </c>
      <c r="AG16" s="78" t="s">
        <v>34</v>
      </c>
      <c r="AH16" s="78" t="s">
        <v>34</v>
      </c>
      <c r="AI16" s="120" t="s">
        <v>496</v>
      </c>
      <c r="AJ16" s="78" t="s">
        <v>34</v>
      </c>
      <c r="AK16" s="81" t="s">
        <v>35</v>
      </c>
      <c r="AL16" s="134"/>
    </row>
    <row r="17" spans="2:37" s="1" customFormat="1" ht="92.25" customHeight="1" x14ac:dyDescent="0.35">
      <c r="B17" s="269"/>
      <c r="C17" s="269"/>
      <c r="D17" s="269"/>
      <c r="E17" s="276"/>
      <c r="F17" s="276"/>
      <c r="G17" s="24" t="s">
        <v>42</v>
      </c>
      <c r="H17" s="328"/>
      <c r="I17" s="87" t="s">
        <v>233</v>
      </c>
      <c r="J17" s="87" t="s">
        <v>234</v>
      </c>
      <c r="K17" s="87" t="s">
        <v>237</v>
      </c>
      <c r="L17" s="88">
        <v>5</v>
      </c>
      <c r="M17" s="88">
        <v>3</v>
      </c>
      <c r="N17" s="88">
        <v>0</v>
      </c>
      <c r="O17" s="88">
        <f t="shared" si="0"/>
        <v>8</v>
      </c>
      <c r="P17" s="89" t="s">
        <v>240</v>
      </c>
      <c r="Q17" s="81">
        <v>8</v>
      </c>
      <c r="R17" s="89" t="s">
        <v>242</v>
      </c>
      <c r="S17" s="89" t="s">
        <v>349</v>
      </c>
      <c r="T17" s="89" t="s">
        <v>244</v>
      </c>
      <c r="U17" s="81">
        <v>6</v>
      </c>
      <c r="V17" s="81">
        <v>4</v>
      </c>
      <c r="W17" s="81">
        <f t="shared" si="1"/>
        <v>24</v>
      </c>
      <c r="X17" s="81" t="str">
        <f t="shared" si="2"/>
        <v>MA</v>
      </c>
      <c r="Y17" s="78" t="str">
        <f t="shared" si="3"/>
        <v>Situación deficiente con exposición continua, o muy deficiente con exposición frecuente. Normalmente la materialización del riesgo ocurre con frecuencia.</v>
      </c>
      <c r="Z17" s="82">
        <v>10</v>
      </c>
      <c r="AA17" s="82">
        <f t="shared" si="14"/>
        <v>240</v>
      </c>
      <c r="AB17" s="85" t="str">
        <f t="shared" si="4"/>
        <v>II</v>
      </c>
      <c r="AC17" s="78" t="str">
        <f t="shared" si="5"/>
        <v>Corregir y adoptar medidas de control de inmediato. Sin embargo suspenda actividades si el nivel de riesgo está por encima o igual de 360.</v>
      </c>
      <c r="AD17" s="78" t="str">
        <f t="shared" si="6"/>
        <v>No aceptable o aceptable con control específico</v>
      </c>
      <c r="AE17" s="360" t="s">
        <v>566</v>
      </c>
      <c r="AF17" s="78" t="s">
        <v>34</v>
      </c>
      <c r="AG17" s="78" t="s">
        <v>34</v>
      </c>
      <c r="AH17" s="87" t="s">
        <v>248</v>
      </c>
      <c r="AI17" s="87" t="s">
        <v>249</v>
      </c>
      <c r="AJ17" s="81" t="s">
        <v>34</v>
      </c>
      <c r="AK17" s="81" t="s">
        <v>35</v>
      </c>
    </row>
    <row r="18" spans="2:37" s="1" customFormat="1" ht="92.25" customHeight="1" x14ac:dyDescent="0.35">
      <c r="B18" s="269"/>
      <c r="C18" s="269"/>
      <c r="D18" s="269"/>
      <c r="E18" s="276"/>
      <c r="F18" s="276"/>
      <c r="G18" s="24" t="s">
        <v>42</v>
      </c>
      <c r="H18" s="329"/>
      <c r="I18" s="87" t="s">
        <v>236</v>
      </c>
      <c r="J18" s="87" t="s">
        <v>235</v>
      </c>
      <c r="K18" s="87" t="s">
        <v>238</v>
      </c>
      <c r="L18" s="88">
        <v>5</v>
      </c>
      <c r="M18" s="88">
        <v>3</v>
      </c>
      <c r="N18" s="88">
        <v>0</v>
      </c>
      <c r="O18" s="88">
        <f t="shared" si="0"/>
        <v>8</v>
      </c>
      <c r="P18" s="89" t="s">
        <v>241</v>
      </c>
      <c r="Q18" s="81">
        <v>8</v>
      </c>
      <c r="R18" s="89" t="s">
        <v>242</v>
      </c>
      <c r="S18" s="89" t="s">
        <v>349</v>
      </c>
      <c r="T18" s="89" t="s">
        <v>244</v>
      </c>
      <c r="U18" s="81">
        <v>6</v>
      </c>
      <c r="V18" s="81">
        <v>4</v>
      </c>
      <c r="W18" s="81">
        <f t="shared" si="1"/>
        <v>24</v>
      </c>
      <c r="X18" s="81" t="str">
        <f t="shared" si="2"/>
        <v>MA</v>
      </c>
      <c r="Y18" s="78" t="str">
        <f t="shared" si="3"/>
        <v>Situación deficiente con exposición continua, o muy deficiente con exposición frecuente. Normalmente la materialización del riesgo ocurre con frecuencia.</v>
      </c>
      <c r="Z18" s="82">
        <v>10</v>
      </c>
      <c r="AA18" s="82">
        <f t="shared" si="14"/>
        <v>240</v>
      </c>
      <c r="AB18" s="85" t="str">
        <f t="shared" si="4"/>
        <v>II</v>
      </c>
      <c r="AC18" s="78" t="str">
        <f t="shared" si="5"/>
        <v>Corregir y adoptar medidas de control de inmediato. Sin embargo suspenda actividades si el nivel de riesgo está por encima o igual de 360.</v>
      </c>
      <c r="AD18" s="78" t="str">
        <f t="shared" si="6"/>
        <v>No aceptable o aceptable con control específico</v>
      </c>
      <c r="AE18" s="360"/>
      <c r="AF18" s="78" t="s">
        <v>34</v>
      </c>
      <c r="AG18" s="78" t="s">
        <v>34</v>
      </c>
      <c r="AH18" s="87" t="s">
        <v>248</v>
      </c>
      <c r="AI18" s="87" t="s">
        <v>249</v>
      </c>
      <c r="AJ18" s="81" t="s">
        <v>34</v>
      </c>
      <c r="AK18" s="81" t="s">
        <v>35</v>
      </c>
    </row>
    <row r="19" spans="2:37" s="1" customFormat="1" ht="92.25" customHeight="1" x14ac:dyDescent="0.35">
      <c r="B19" s="269"/>
      <c r="C19" s="269"/>
      <c r="D19" s="269"/>
      <c r="E19" s="276"/>
      <c r="F19" s="276"/>
      <c r="G19" s="24" t="s">
        <v>42</v>
      </c>
      <c r="H19" s="327" t="s">
        <v>45</v>
      </c>
      <c r="I19" s="87" t="s">
        <v>63</v>
      </c>
      <c r="J19" s="87" t="s">
        <v>331</v>
      </c>
      <c r="K19" s="87" t="s">
        <v>64</v>
      </c>
      <c r="L19" s="88">
        <v>5</v>
      </c>
      <c r="M19" s="88">
        <v>3</v>
      </c>
      <c r="N19" s="88">
        <v>0</v>
      </c>
      <c r="O19" s="88">
        <f t="shared" si="0"/>
        <v>8</v>
      </c>
      <c r="P19" s="87" t="s">
        <v>330</v>
      </c>
      <c r="Q19" s="81">
        <v>8</v>
      </c>
      <c r="R19" s="78" t="s">
        <v>168</v>
      </c>
      <c r="S19" s="87" t="s">
        <v>326</v>
      </c>
      <c r="T19" s="78" t="s">
        <v>359</v>
      </c>
      <c r="U19" s="82">
        <v>2</v>
      </c>
      <c r="V19" s="82">
        <v>3</v>
      </c>
      <c r="W19" s="82">
        <f t="shared" si="1"/>
        <v>6</v>
      </c>
      <c r="X19" s="83" t="str">
        <f t="shared" si="2"/>
        <v>M</v>
      </c>
      <c r="Y19" s="78" t="str">
        <f t="shared" si="3"/>
        <v>Situación deficiente con exposición esporádica, o bien situación mejorable con exposición continuada o frecuente. Es posible que suceda el daño alguna vez.</v>
      </c>
      <c r="Z19" s="82">
        <v>10</v>
      </c>
      <c r="AA19" s="82">
        <f t="shared" si="14"/>
        <v>60</v>
      </c>
      <c r="AB19" s="85" t="str">
        <f t="shared" si="4"/>
        <v>III</v>
      </c>
      <c r="AC19" s="78" t="str">
        <f t="shared" si="5"/>
        <v>Mejorar si es posible. Sería conveniente justificar la intervención y su rentabilidad.</v>
      </c>
      <c r="AD19" s="78" t="str">
        <f t="shared" si="6"/>
        <v>Aceptable</v>
      </c>
      <c r="AE19" s="78" t="s">
        <v>65</v>
      </c>
      <c r="AF19" s="81" t="s">
        <v>34</v>
      </c>
      <c r="AG19" s="81" t="s">
        <v>34</v>
      </c>
      <c r="AH19" s="87" t="s">
        <v>327</v>
      </c>
      <c r="AI19" s="87" t="s">
        <v>328</v>
      </c>
      <c r="AJ19" s="81" t="s">
        <v>34</v>
      </c>
      <c r="AK19" s="81" t="s">
        <v>35</v>
      </c>
    </row>
    <row r="20" spans="2:37" s="1" customFormat="1" ht="92.25" customHeight="1" x14ac:dyDescent="0.35">
      <c r="B20" s="269"/>
      <c r="C20" s="269"/>
      <c r="D20" s="269"/>
      <c r="E20" s="276"/>
      <c r="F20" s="276"/>
      <c r="G20" s="24" t="s">
        <v>33</v>
      </c>
      <c r="H20" s="328"/>
      <c r="I20" s="87" t="s">
        <v>88</v>
      </c>
      <c r="J20" s="87" t="s">
        <v>337</v>
      </c>
      <c r="K20" s="87" t="s">
        <v>315</v>
      </c>
      <c r="L20" s="88">
        <v>5</v>
      </c>
      <c r="M20" s="88">
        <v>3</v>
      </c>
      <c r="N20" s="88">
        <v>0</v>
      </c>
      <c r="O20" s="88">
        <f t="shared" ref="O20" si="25">SUM(L20:N20)</f>
        <v>8</v>
      </c>
      <c r="P20" s="87" t="s">
        <v>336</v>
      </c>
      <c r="Q20" s="81">
        <v>8</v>
      </c>
      <c r="R20" s="87" t="s">
        <v>168</v>
      </c>
      <c r="S20" s="78" t="s">
        <v>350</v>
      </c>
      <c r="T20" s="78" t="s">
        <v>356</v>
      </c>
      <c r="U20" s="82">
        <v>2</v>
      </c>
      <c r="V20" s="82">
        <v>3</v>
      </c>
      <c r="W20" s="82">
        <f t="shared" ref="W20" si="26">V20*U20</f>
        <v>6</v>
      </c>
      <c r="X20" s="83" t="str">
        <f t="shared" ref="X20" si="27">+IF(AND(U20*V20&gt;=24,U20*V20&lt;=40),"MA",IF(AND(U20*V20&gt;=10,U20*V20&lt;=20),"A",IF(AND(U20*V20&gt;=6,U20*V20&lt;=8),"M",IF(AND(U20*V20&gt;=0,U20*V20&lt;=4),"B",""))))</f>
        <v>M</v>
      </c>
      <c r="Y20" s="78" t="str">
        <f t="shared" si="3"/>
        <v>Situación deficiente con exposición esporádica, o bien situación mejorable con exposición continuada o frecuente. Es posible que suceda el daño alguna vez.</v>
      </c>
      <c r="Z20" s="82">
        <v>10</v>
      </c>
      <c r="AA20" s="82">
        <f t="shared" ref="AA20" si="28">W20*Z20</f>
        <v>60</v>
      </c>
      <c r="AB20" s="85" t="str">
        <f t="shared" ref="AB20" si="29">+IF(AND(U20*V20*Z20&gt;=600,U20*V20*Z20&lt;=4000),"I",IF(AND(U20*V20*Z20&gt;=150,U20*V20*Z20&lt;=500),"II",IF(AND(U20*V20*Z20&gt;=40,U20*V20*Z20&lt;=120),"III",IF(AND(U20*V20*Z20&gt;=0,U20*V20*Z20&lt;=20),"IV",""))))</f>
        <v>III</v>
      </c>
      <c r="AC20" s="78" t="str">
        <f t="shared" ref="AC20" si="30">+IF(AB20="I","Situación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78" t="str">
        <f t="shared" ref="AD20" si="31">+IF(AB20="I","No aceptable",IF(AB20="II","No aceptable o aceptable con control específico",IF(AB20="III","Aceptable",IF(AB20="IV","Aceptable",""))))</f>
        <v>Aceptable</v>
      </c>
      <c r="AE20" s="78" t="s">
        <v>65</v>
      </c>
      <c r="AF20" s="81" t="s">
        <v>34</v>
      </c>
      <c r="AG20" s="81" t="s">
        <v>34</v>
      </c>
      <c r="AH20" s="87" t="s">
        <v>158</v>
      </c>
      <c r="AI20" s="87" t="s">
        <v>357</v>
      </c>
      <c r="AJ20" s="81" t="s">
        <v>34</v>
      </c>
      <c r="AK20" s="81" t="s">
        <v>35</v>
      </c>
    </row>
    <row r="21" spans="2:37" s="1" customFormat="1" ht="92.25" customHeight="1" x14ac:dyDescent="0.35">
      <c r="B21" s="269"/>
      <c r="C21" s="269"/>
      <c r="D21" s="269"/>
      <c r="E21" s="276"/>
      <c r="F21" s="276"/>
      <c r="G21" s="24" t="s">
        <v>33</v>
      </c>
      <c r="H21" s="328"/>
      <c r="I21" s="87" t="s">
        <v>63</v>
      </c>
      <c r="J21" s="87" t="s">
        <v>329</v>
      </c>
      <c r="K21" s="87" t="s">
        <v>315</v>
      </c>
      <c r="L21" s="88">
        <v>5</v>
      </c>
      <c r="M21" s="88">
        <v>3</v>
      </c>
      <c r="N21" s="88">
        <v>0</v>
      </c>
      <c r="O21" s="88">
        <f t="shared" si="0"/>
        <v>8</v>
      </c>
      <c r="P21" s="87" t="s">
        <v>330</v>
      </c>
      <c r="Q21" s="81">
        <v>1</v>
      </c>
      <c r="R21" s="87" t="s">
        <v>332</v>
      </c>
      <c r="S21" s="87" t="s">
        <v>531</v>
      </c>
      <c r="T21" s="78" t="s">
        <v>355</v>
      </c>
      <c r="U21" s="82">
        <v>6</v>
      </c>
      <c r="V21" s="82">
        <v>2</v>
      </c>
      <c r="W21" s="82">
        <f t="shared" si="1"/>
        <v>12</v>
      </c>
      <c r="X21" s="83" t="str">
        <f t="shared" si="2"/>
        <v>A</v>
      </c>
      <c r="Y21" s="78" t="str">
        <f t="shared" si="3"/>
        <v>Situación deficiente con exposición frecuente u ocasional, o bien situación muy deficiente con exposición ocasional o esporádica. La materialización de Riesgo es posible que suceda varias veces en la vida laboral</v>
      </c>
      <c r="Z21" s="82">
        <v>10</v>
      </c>
      <c r="AA21" s="82">
        <f t="shared" si="14"/>
        <v>120</v>
      </c>
      <c r="AB21" s="85" t="str">
        <f t="shared" si="4"/>
        <v>III</v>
      </c>
      <c r="AC21" s="78" t="str">
        <f t="shared" si="5"/>
        <v>Mejorar si es posible. Sería conveniente justificar la intervención y su rentabilidad.</v>
      </c>
      <c r="AD21" s="78" t="str">
        <f t="shared" si="6"/>
        <v>Aceptable</v>
      </c>
      <c r="AE21" s="78" t="s">
        <v>115</v>
      </c>
      <c r="AF21" s="78" t="s">
        <v>34</v>
      </c>
      <c r="AG21" s="78" t="s">
        <v>168</v>
      </c>
      <c r="AH21" s="87" t="s">
        <v>333</v>
      </c>
      <c r="AI21" s="87" t="s">
        <v>334</v>
      </c>
      <c r="AJ21" s="81" t="s">
        <v>34</v>
      </c>
      <c r="AK21" s="81" t="s">
        <v>35</v>
      </c>
    </row>
    <row r="22" spans="2:37" s="1" customFormat="1" ht="92.25" customHeight="1" x14ac:dyDescent="0.35">
      <c r="B22" s="269"/>
      <c r="C22" s="269"/>
      <c r="D22" s="269"/>
      <c r="E22" s="276"/>
      <c r="F22" s="276"/>
      <c r="G22" s="24" t="s">
        <v>33</v>
      </c>
      <c r="H22" s="328"/>
      <c r="I22" s="101" t="s">
        <v>558</v>
      </c>
      <c r="J22" s="101" t="s">
        <v>324</v>
      </c>
      <c r="K22" s="101" t="s">
        <v>315</v>
      </c>
      <c r="L22" s="88">
        <v>5</v>
      </c>
      <c r="M22" s="88">
        <v>3</v>
      </c>
      <c r="N22" s="88">
        <v>0</v>
      </c>
      <c r="O22" s="88">
        <f t="shared" ref="O22" si="32">SUM(L22:N22)</f>
        <v>8</v>
      </c>
      <c r="P22" s="101" t="s">
        <v>330</v>
      </c>
      <c r="Q22" s="94">
        <v>1</v>
      </c>
      <c r="R22" s="101" t="s">
        <v>168</v>
      </c>
      <c r="S22" s="90" t="s">
        <v>351</v>
      </c>
      <c r="T22" s="101" t="s">
        <v>360</v>
      </c>
      <c r="U22" s="95">
        <v>2</v>
      </c>
      <c r="V22" s="95">
        <v>2</v>
      </c>
      <c r="W22" s="95">
        <f t="shared" si="1"/>
        <v>4</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14"/>
        <v>100</v>
      </c>
      <c r="AB22" s="98" t="str">
        <f t="shared" si="4"/>
        <v>III</v>
      </c>
      <c r="AC22" s="97" t="str">
        <f t="shared" si="5"/>
        <v>Mejorar si es posible. Sería conveniente justificar la intervención y su rentabilidad.</v>
      </c>
      <c r="AD22" s="90" t="str">
        <f t="shared" si="6"/>
        <v>Aceptable</v>
      </c>
      <c r="AE22" s="97" t="s">
        <v>548</v>
      </c>
      <c r="AF22" s="90" t="s">
        <v>34</v>
      </c>
      <c r="AG22" s="90" t="s">
        <v>34</v>
      </c>
      <c r="AH22" s="101" t="s">
        <v>67</v>
      </c>
      <c r="AI22" s="101" t="s">
        <v>557</v>
      </c>
      <c r="AJ22" s="90" t="s">
        <v>34</v>
      </c>
      <c r="AK22" s="100" t="s">
        <v>559</v>
      </c>
    </row>
    <row r="23" spans="2:37" s="1" customFormat="1" ht="92.25" customHeight="1" x14ac:dyDescent="0.35">
      <c r="B23" s="269"/>
      <c r="C23" s="269"/>
      <c r="D23" s="269"/>
      <c r="E23" s="276"/>
      <c r="F23" s="276"/>
      <c r="G23" s="24" t="s">
        <v>42</v>
      </c>
      <c r="H23" s="329"/>
      <c r="I23" s="87" t="s">
        <v>207</v>
      </c>
      <c r="J23" s="87" t="s">
        <v>600</v>
      </c>
      <c r="K23" s="87" t="s">
        <v>320</v>
      </c>
      <c r="L23" s="88">
        <v>5</v>
      </c>
      <c r="M23" s="88">
        <v>3</v>
      </c>
      <c r="N23" s="88">
        <v>0</v>
      </c>
      <c r="O23" s="88">
        <f t="shared" si="0"/>
        <v>8</v>
      </c>
      <c r="P23" s="87" t="s">
        <v>321</v>
      </c>
      <c r="Q23" s="81">
        <v>2</v>
      </c>
      <c r="R23" s="78" t="s">
        <v>168</v>
      </c>
      <c r="S23" s="87" t="s">
        <v>362</v>
      </c>
      <c r="T23" s="78" t="s">
        <v>364</v>
      </c>
      <c r="U23" s="82">
        <v>6</v>
      </c>
      <c r="V23" s="82">
        <v>2</v>
      </c>
      <c r="W23" s="82">
        <f t="shared" si="1"/>
        <v>12</v>
      </c>
      <c r="X23" s="83" t="str">
        <f t="shared" si="2"/>
        <v>A</v>
      </c>
      <c r="Y23" s="78" t="str">
        <f t="shared" si="3"/>
        <v>Situación deficiente con exposición frecuente u ocasional, o bien situación muy deficiente con exposición ocasional o esporádica. La materialización de Riesgo es posible que suceda varias veces en la vida laboral</v>
      </c>
      <c r="Z23" s="82">
        <v>25</v>
      </c>
      <c r="AA23" s="82">
        <f t="shared" si="14"/>
        <v>300</v>
      </c>
      <c r="AB23" s="85" t="str">
        <f t="shared" si="4"/>
        <v>II</v>
      </c>
      <c r="AC23" s="78" t="str">
        <f t="shared" si="5"/>
        <v>Corregir y adoptar medidas de control de inmediato. Sin embargo suspenda actividades si el nivel de riesgo está por encima o igual de 360.</v>
      </c>
      <c r="AD23" s="78" t="str">
        <f t="shared" si="6"/>
        <v>No aceptable o aceptable con control específico</v>
      </c>
      <c r="AE23" s="99" t="s">
        <v>601</v>
      </c>
      <c r="AF23" s="78" t="s">
        <v>34</v>
      </c>
      <c r="AG23" s="78" t="s">
        <v>34</v>
      </c>
      <c r="AH23" s="87" t="s">
        <v>323</v>
      </c>
      <c r="AI23" s="78" t="s">
        <v>171</v>
      </c>
      <c r="AJ23" s="78" t="s">
        <v>34</v>
      </c>
      <c r="AK23" s="81" t="s">
        <v>35</v>
      </c>
    </row>
    <row r="24" spans="2:37" s="34" customFormat="1" ht="92.25" customHeight="1" x14ac:dyDescent="0.35">
      <c r="B24" s="270"/>
      <c r="C24" s="270"/>
      <c r="D24" s="270"/>
      <c r="E24" s="301"/>
      <c r="F24" s="301"/>
      <c r="G24" s="24" t="s">
        <v>42</v>
      </c>
      <c r="H24" s="87" t="s">
        <v>70</v>
      </c>
      <c r="I24" s="87" t="s">
        <v>313</v>
      </c>
      <c r="J24" s="87" t="s">
        <v>314</v>
      </c>
      <c r="K24" s="87" t="s">
        <v>315</v>
      </c>
      <c r="L24" s="88">
        <v>5</v>
      </c>
      <c r="M24" s="88">
        <v>3</v>
      </c>
      <c r="N24" s="88">
        <v>0</v>
      </c>
      <c r="O24" s="88">
        <f t="shared" si="0"/>
        <v>8</v>
      </c>
      <c r="P24" s="87" t="s">
        <v>316</v>
      </c>
      <c r="Q24" s="81">
        <v>8</v>
      </c>
      <c r="R24" s="87" t="s">
        <v>317</v>
      </c>
      <c r="S24" s="87" t="s">
        <v>318</v>
      </c>
      <c r="T24" s="78" t="s">
        <v>379</v>
      </c>
      <c r="U24" s="82">
        <v>2</v>
      </c>
      <c r="V24" s="82">
        <v>2</v>
      </c>
      <c r="W24" s="82">
        <f t="shared" si="1"/>
        <v>4</v>
      </c>
      <c r="X24" s="83" t="str">
        <f t="shared" si="2"/>
        <v>B</v>
      </c>
      <c r="Y24" s="78" t="str">
        <f t="shared" si="3"/>
        <v>Situación mejorable con exposición ocasional o esporádica, o situación sin anomalía destacable con cualquier nivel de exposición. No es esperable que se materialice el riesgo, aunque puede ser concebible.</v>
      </c>
      <c r="Z24" s="82">
        <v>10</v>
      </c>
      <c r="AA24" s="82">
        <f t="shared" si="14"/>
        <v>40</v>
      </c>
      <c r="AB24" s="85" t="str">
        <f t="shared" si="4"/>
        <v>III</v>
      </c>
      <c r="AC24" s="78" t="str">
        <f t="shared" si="5"/>
        <v>Mejorar si es posible. Sería conveniente justificar la intervención y su rentabilidad.</v>
      </c>
      <c r="AD24" s="78" t="str">
        <f t="shared" si="6"/>
        <v>Aceptable</v>
      </c>
      <c r="AE24" s="78" t="s">
        <v>514</v>
      </c>
      <c r="AF24" s="81" t="s">
        <v>34</v>
      </c>
      <c r="AG24" s="81" t="s">
        <v>34</v>
      </c>
      <c r="AH24" s="87" t="s">
        <v>71</v>
      </c>
      <c r="AI24" s="87" t="s">
        <v>319</v>
      </c>
      <c r="AJ24" s="81" t="s">
        <v>34</v>
      </c>
      <c r="AK24" s="81" t="s">
        <v>515</v>
      </c>
    </row>
  </sheetData>
  <mergeCells count="47">
    <mergeCell ref="AE17:AE18"/>
    <mergeCell ref="AE12:AE15"/>
    <mergeCell ref="B4:T4"/>
    <mergeCell ref="U4:AK4"/>
    <mergeCell ref="B5:T6"/>
    <mergeCell ref="U5:AC6"/>
    <mergeCell ref="AD5:AD6"/>
    <mergeCell ref="AE5:AK5"/>
    <mergeCell ref="AE6:AK6"/>
    <mergeCell ref="G7:G8"/>
    <mergeCell ref="H7:J7"/>
    <mergeCell ref="K7:K8"/>
    <mergeCell ref="L7:O7"/>
    <mergeCell ref="P7:P8"/>
    <mergeCell ref="B7:B8"/>
    <mergeCell ref="C7:C8"/>
    <mergeCell ref="D7:D8"/>
    <mergeCell ref="E7:E8"/>
    <mergeCell ref="F7:F8"/>
    <mergeCell ref="AK7:AK8"/>
    <mergeCell ref="B9:B24"/>
    <mergeCell ref="C9:C24"/>
    <mergeCell ref="D9:D24"/>
    <mergeCell ref="E9:E24"/>
    <mergeCell ref="F9:F24"/>
    <mergeCell ref="AA7:AA8"/>
    <mergeCell ref="AB7:AB8"/>
    <mergeCell ref="AC7:AC8"/>
    <mergeCell ref="H9:H11"/>
    <mergeCell ref="H16:H18"/>
    <mergeCell ref="H19:H23"/>
    <mergeCell ref="AG7:AG8"/>
    <mergeCell ref="AH7:AH8"/>
    <mergeCell ref="AI7:AI8"/>
    <mergeCell ref="V7:V8"/>
    <mergeCell ref="AJ7:AJ8"/>
    <mergeCell ref="W7:W8"/>
    <mergeCell ref="X7:X8"/>
    <mergeCell ref="Y7:Y8"/>
    <mergeCell ref="Z7:Z8"/>
    <mergeCell ref="H12:H15"/>
    <mergeCell ref="AD7:AD8"/>
    <mergeCell ref="AE7:AE8"/>
    <mergeCell ref="AF7:AF8"/>
    <mergeCell ref="U7:U8"/>
    <mergeCell ref="R7:T7"/>
    <mergeCell ref="Q7:Q8"/>
  </mergeCells>
  <conditionalFormatting sqref="AB747:AF747 AE579:AF579 AE567:AF567 AE299:AF299 AE67:AF67 AE65:AF65 AE56:AF56 AE54:AE55 AE57:AE64 AE66 AE39:AF39 AE27:AF27 AE42:AF42 AE53:AF53 AE28:AE38 AE40:AE41 AE43:AE52 AB115:AF115 AB100:AF100 AB94:AF97 AB85:AF85 AB79:AF82 AB70:AF70 AB68:AE69 AB71:AE78 AB83:AE84 AB86:AE93 AB98:AE99 AB109:AF112 AB101:AE108 AB113:AE114 AB127:AF128 AB116:AE126 AB130:AF130 AB129:AE129 AB140:AF141 AB131:AE139 AB143:AF143 AB142:AE142 AB155:AF156 AB144:AE154 AB158:AF158 AB157:AE157 AB159:AE168 AF154 AF168:AF169 AE171:AF171 AE169:AE170 AE172:AE181 AF181 AE182:AF183 AE185:AF185 AE184 AE186:AE195 AF195 AE196:AF197 AE199:AF199 AE198 AE200:AE209 AF209 AE210:AF211 AE213:AF213 AE212 AE214:AE223 AF223 AB169:AD223 AB224:AF296 AE311:AF312 AE314:AF314 AE313 AE315:AE324 AF324 AB325:AF325 AE326:AF564 AE565:AE566 AE568:AE578 AB326:AD579 AB580:AF665 AB742:AF742 AB677:AF678 AB668:AF668 AB666:AE667 AB669:AE676 AB680:AF739 AB679:AE679 AB740:AE741 AB743:AE746 AB751:AF752 AB748:AE750 AB754:AF814 AB753:AE753 AB297:AE298 AE300:AE310 AB299:AD324 AB23:AD67 AE25:AE26 AB16:AE16 AB21 AB15:AD15 AB9:AD11 AB19:AD20">
    <cfRule type="cellIs" dxfId="1145" priority="208" stopIfTrue="1" operator="equal">
      <formula>"I"</formula>
    </cfRule>
    <cfRule type="cellIs" dxfId="1144" priority="209" stopIfTrue="1" operator="equal">
      <formula>"II"</formula>
    </cfRule>
    <cfRule type="cellIs" dxfId="1143" priority="210" stopIfTrue="1" operator="between">
      <formula>"III"</formula>
      <formula>"IV"</formula>
    </cfRule>
  </conditionalFormatting>
  <conditionalFormatting sqref="AD747:AF747 AE579:AF579 AE567:AF567 AD299:AF299 AD297:AE298 AD300:AE311 AD115:AF115 AD100:AF100 AD94:AF97 AD85:AF85 AD67:AF67 AD65:AF65 AD56:AF56 AD39:AF39 AD27:AF27 AD28:AE38 AD42:AF42 AD40:AE41 AD53:AF53 AD43:AE52 AD54:AE55 AD57:AE64 AD66:AE66 AD79:AF82 AD70:AF70 AD68:AE69 AD71:AE78 AD83:AE84 AD86:AE93 AD98:AE99 AD109:AF112 AD101:AE108 AD113:AE114 AD127:AF128 AD116:AE126 AD130:AF130 AD129:AE129 AD140:AF141 AD131:AE139 AD143:AF143 AD142:AE142 AD155:AF156 AD144:AE154 AD158:AF158 AD157:AE157 AD159:AE168 AF154 AF168:AF169 AE171:AF171 AE169:AE170 AE172:AE181 AF181 AE182:AF183 AE185:AF185 AE184 AE186:AE195 AF195 AE196:AF197 AE199:AF199 AE198 AE200:AE209 AF209 AE210:AF211 AE213:AF213 AE212 AE214:AE223 AF223 AD169:AD223 AD224:AF296 AF311:AF312 AE314:AF314 AE312:AE313 AE315:AE324 AF324 AD312:AD324 AD325:AF325 AE326:AF564 AE565:AE566 AE568:AE578 AD326:AD579 AD580:AF665 AD742:AF742 AD677:AF678 AD668:AF668 AD666:AE667 AD669:AE676 AD680:AF739 AD679:AE679 AD740:AE741 AD743:AE746 AD751:AF752 AD748:AE750 AD754:AF814 AD753:AE753 AD25:AE26 AD16:AE16 AD15 AD9:AD11 AD23:AD24 AD19:AD20">
    <cfRule type="cellIs" dxfId="1142" priority="206" stopIfTrue="1" operator="equal">
      <formula>"Aceptable"</formula>
    </cfRule>
    <cfRule type="cellIs" dxfId="1141" priority="207" stopIfTrue="1" operator="equal">
      <formula>"No aceptable"</formula>
    </cfRule>
  </conditionalFormatting>
  <conditionalFormatting sqref="AD23:AD814 AD9:AD11 AD15:AD16 AD19:AD20">
    <cfRule type="containsText" dxfId="1140" priority="201" stopIfTrue="1" operator="containsText" text="No aceptable o aceptable con control específico">
      <formula>NOT(ISERROR(SEARCH("No aceptable o aceptable con control específico",AD9)))</formula>
    </cfRule>
    <cfRule type="containsText" dxfId="1139" priority="204" stopIfTrue="1" operator="containsText" text="No aceptable">
      <formula>NOT(ISERROR(SEARCH("No aceptable",AD9)))</formula>
    </cfRule>
    <cfRule type="containsText" dxfId="1138" priority="205" stopIfTrue="1" operator="containsText" text="No Aceptable o aceptable con control específico">
      <formula>NOT(ISERROR(SEARCH("No Aceptable o aceptable con control específico",AD9)))</formula>
    </cfRule>
  </conditionalFormatting>
  <conditionalFormatting sqref="AD15">
    <cfRule type="containsText" dxfId="1137" priority="202" stopIfTrue="1" operator="containsText" text="No aceptable">
      <formula>NOT(ISERROR(SEARCH("No aceptable",AD15)))</formula>
    </cfRule>
    <cfRule type="containsText" dxfId="1136" priority="203" stopIfTrue="1" operator="containsText" text="No Aceptable o aceptable con control específico">
      <formula>NOT(ISERROR(SEARCH("No Aceptable o aceptable con control específico",AD15)))</formula>
    </cfRule>
  </conditionalFormatting>
  <conditionalFormatting sqref="AD21">
    <cfRule type="cellIs" dxfId="1135" priority="180" stopIfTrue="1" operator="equal">
      <formula>"Aceptable"</formula>
    </cfRule>
    <cfRule type="cellIs" dxfId="1134" priority="181" stopIfTrue="1" operator="equal">
      <formula>"No aceptable"</formula>
    </cfRule>
  </conditionalFormatting>
  <conditionalFormatting sqref="AD21">
    <cfRule type="containsText" dxfId="1133" priority="177" stopIfTrue="1" operator="containsText" text="No aceptable o aceptable con control específico">
      <formula>NOT(ISERROR(SEARCH("No aceptable o aceptable con control específico",AD21)))</formula>
    </cfRule>
    <cfRule type="containsText" dxfId="1132" priority="178" stopIfTrue="1" operator="containsText" text="No aceptable">
      <formula>NOT(ISERROR(SEARCH("No aceptable",AD21)))</formula>
    </cfRule>
    <cfRule type="containsText" dxfId="1131" priority="179" stopIfTrue="1" operator="containsText" text="No Aceptable o aceptable con control específico">
      <formula>NOT(ISERROR(SEARCH("No Aceptable o aceptable con control específico",AD21)))</formula>
    </cfRule>
  </conditionalFormatting>
  <conditionalFormatting sqref="AE9">
    <cfRule type="cellIs" dxfId="1130" priority="145" stopIfTrue="1" operator="equal">
      <formula>"Aceptable"</formula>
    </cfRule>
    <cfRule type="cellIs" dxfId="1129" priority="146" stopIfTrue="1" operator="equal">
      <formula>"No aceptable"</formula>
    </cfRule>
  </conditionalFormatting>
  <conditionalFormatting sqref="AE10:AE11">
    <cfRule type="cellIs" dxfId="1128" priority="142" stopIfTrue="1" operator="equal">
      <formula>"I"</formula>
    </cfRule>
    <cfRule type="cellIs" dxfId="1127" priority="143" stopIfTrue="1" operator="equal">
      <formula>"II"</formula>
    </cfRule>
    <cfRule type="cellIs" dxfId="1126" priority="144" stopIfTrue="1" operator="between">
      <formula>"III"</formula>
      <formula>"IV"</formula>
    </cfRule>
  </conditionalFormatting>
  <conditionalFormatting sqref="AE10:AE11">
    <cfRule type="cellIs" dxfId="1125" priority="140" stopIfTrue="1" operator="equal">
      <formula>"Aceptable"</formula>
    </cfRule>
    <cfRule type="cellIs" dxfId="1124" priority="141" stopIfTrue="1" operator="equal">
      <formula>"No aceptable"</formula>
    </cfRule>
  </conditionalFormatting>
  <conditionalFormatting sqref="AE21">
    <cfRule type="cellIs" dxfId="1123" priority="136" stopIfTrue="1" operator="equal">
      <formula>"Aceptable"</formula>
    </cfRule>
    <cfRule type="cellIs" dxfId="1122" priority="137" stopIfTrue="1" operator="equal">
      <formula>"No aceptable"</formula>
    </cfRule>
  </conditionalFormatting>
  <conditionalFormatting sqref="AE20">
    <cfRule type="cellIs" dxfId="1121" priority="128" stopIfTrue="1" operator="equal">
      <formula>"I"</formula>
    </cfRule>
    <cfRule type="cellIs" dxfId="1120" priority="129" stopIfTrue="1" operator="equal">
      <formula>"II"</formula>
    </cfRule>
    <cfRule type="cellIs" dxfId="1119" priority="130" stopIfTrue="1" operator="between">
      <formula>"III"</formula>
      <formula>"IV"</formula>
    </cfRule>
  </conditionalFormatting>
  <conditionalFormatting sqref="AE20">
    <cfRule type="cellIs" dxfId="1118" priority="126" stopIfTrue="1" operator="equal">
      <formula>"Aceptable"</formula>
    </cfRule>
    <cfRule type="cellIs" dxfId="1117" priority="127" stopIfTrue="1" operator="equal">
      <formula>"No aceptable"</formula>
    </cfRule>
  </conditionalFormatting>
  <conditionalFormatting sqref="AE19">
    <cfRule type="cellIs" dxfId="1116" priority="118" stopIfTrue="1" operator="equal">
      <formula>"I"</formula>
    </cfRule>
    <cfRule type="cellIs" dxfId="1115" priority="119" stopIfTrue="1" operator="equal">
      <formula>"II"</formula>
    </cfRule>
    <cfRule type="cellIs" dxfId="1114" priority="120" stopIfTrue="1" operator="between">
      <formula>"III"</formula>
      <formula>"IV"</formula>
    </cfRule>
  </conditionalFormatting>
  <conditionalFormatting sqref="AE19">
    <cfRule type="cellIs" dxfId="1113" priority="116" stopIfTrue="1" operator="equal">
      <formula>"Aceptable"</formula>
    </cfRule>
    <cfRule type="cellIs" dxfId="1112" priority="117" stopIfTrue="1" operator="equal">
      <formula>"No aceptable"</formula>
    </cfRule>
  </conditionalFormatting>
  <conditionalFormatting sqref="AB17:AD18">
    <cfRule type="cellIs" dxfId="1111" priority="75" stopIfTrue="1" operator="equal">
      <formula>"I"</formula>
    </cfRule>
    <cfRule type="cellIs" dxfId="1110" priority="76" stopIfTrue="1" operator="equal">
      <formula>"II"</formula>
    </cfRule>
    <cfRule type="cellIs" dxfId="1109" priority="77" stopIfTrue="1" operator="between">
      <formula>"III"</formula>
      <formula>"IV"</formula>
    </cfRule>
  </conditionalFormatting>
  <conditionalFormatting sqref="AD17:AD18">
    <cfRule type="cellIs" dxfId="1108" priority="73" stopIfTrue="1" operator="equal">
      <formula>"Aceptable"</formula>
    </cfRule>
    <cfRule type="cellIs" dxfId="1107" priority="74" stopIfTrue="1" operator="equal">
      <formula>"No aceptable"</formula>
    </cfRule>
  </conditionalFormatting>
  <conditionalFormatting sqref="AD17:AD18">
    <cfRule type="containsText" dxfId="1106" priority="70" stopIfTrue="1" operator="containsText" text="No aceptable o aceptable con control específico">
      <formula>NOT(ISERROR(SEARCH("No aceptable o aceptable con control específico",AD17)))</formula>
    </cfRule>
    <cfRule type="containsText" dxfId="1105" priority="71" stopIfTrue="1" operator="containsText" text="No aceptable">
      <formula>NOT(ISERROR(SEARCH("No aceptable",AD17)))</formula>
    </cfRule>
    <cfRule type="containsText" dxfId="1104" priority="72" stopIfTrue="1" operator="containsText" text="No Aceptable o aceptable con control específico">
      <formula>NOT(ISERROR(SEARCH("No Aceptable o aceptable con control específico",AD17)))</formula>
    </cfRule>
  </conditionalFormatting>
  <conditionalFormatting sqref="AB12:AC12">
    <cfRule type="cellIs" dxfId="1103" priority="67" stopIfTrue="1" operator="equal">
      <formula>"I"</formula>
    </cfRule>
    <cfRule type="cellIs" dxfId="1102" priority="68" stopIfTrue="1" operator="equal">
      <formula>"II"</formula>
    </cfRule>
    <cfRule type="cellIs" dxfId="1101" priority="69" stopIfTrue="1" operator="between">
      <formula>"III"</formula>
      <formula>"IV"</formula>
    </cfRule>
  </conditionalFormatting>
  <conditionalFormatting sqref="AD12">
    <cfRule type="cellIs" dxfId="1100" priority="64" stopIfTrue="1" operator="equal">
      <formula>"I"</formula>
    </cfRule>
    <cfRule type="cellIs" dxfId="1099" priority="65" stopIfTrue="1" operator="equal">
      <formula>"II"</formula>
    </cfRule>
    <cfRule type="cellIs" dxfId="1098" priority="66" stopIfTrue="1" operator="between">
      <formula>"III"</formula>
      <formula>"IV"</formula>
    </cfRule>
  </conditionalFormatting>
  <conditionalFormatting sqref="AD12">
    <cfRule type="cellIs" dxfId="1097" priority="62" stopIfTrue="1" operator="equal">
      <formula>"Aceptable"</formula>
    </cfRule>
    <cfRule type="cellIs" dxfId="1096" priority="63" stopIfTrue="1" operator="equal">
      <formula>"No aceptable"</formula>
    </cfRule>
  </conditionalFormatting>
  <conditionalFormatting sqref="AD12">
    <cfRule type="containsText" dxfId="1095" priority="59" stopIfTrue="1" operator="containsText" text="No aceptable o aceptable con control específico">
      <formula>NOT(ISERROR(SEARCH("No aceptable o aceptable con control específico",AD12)))</formula>
    </cfRule>
    <cfRule type="containsText" dxfId="1094" priority="60" stopIfTrue="1" operator="containsText" text="No aceptable">
      <formula>NOT(ISERROR(SEARCH("No aceptable",AD12)))</formula>
    </cfRule>
    <cfRule type="containsText" dxfId="1093" priority="61" stopIfTrue="1" operator="containsText" text="No Aceptable o aceptable con control específico">
      <formula>NOT(ISERROR(SEARCH("No Aceptable o aceptable con control específico",AD12)))</formula>
    </cfRule>
  </conditionalFormatting>
  <conditionalFormatting sqref="AD12">
    <cfRule type="containsText" dxfId="1092" priority="57" stopIfTrue="1" operator="containsText" text="No aceptable">
      <formula>NOT(ISERROR(SEARCH("No aceptable",AD12)))</formula>
    </cfRule>
    <cfRule type="containsText" dxfId="1091" priority="58" stopIfTrue="1" operator="containsText" text="No Aceptable o aceptable con control específico">
      <formula>NOT(ISERROR(SEARCH("No Aceptable o aceptable con control específico",AD12)))</formula>
    </cfRule>
  </conditionalFormatting>
  <conditionalFormatting sqref="AE24">
    <cfRule type="cellIs" dxfId="1090" priority="39" stopIfTrue="1" operator="equal">
      <formula>"I"</formula>
    </cfRule>
    <cfRule type="cellIs" dxfId="1089" priority="40" stopIfTrue="1" operator="equal">
      <formula>"II"</formula>
    </cfRule>
    <cfRule type="cellIs" dxfId="1088" priority="41" stopIfTrue="1" operator="between">
      <formula>"III"</formula>
      <formula>"IV"</formula>
    </cfRule>
  </conditionalFormatting>
  <conditionalFormatting sqref="AE24">
    <cfRule type="cellIs" dxfId="1087" priority="37" stopIfTrue="1" operator="equal">
      <formula>"Aceptable"</formula>
    </cfRule>
    <cfRule type="cellIs" dxfId="1086" priority="38" stopIfTrue="1" operator="equal">
      <formula>"No aceptable"</formula>
    </cfRule>
  </conditionalFormatting>
  <conditionalFormatting sqref="AB13:AD13">
    <cfRule type="cellIs" dxfId="1085" priority="34" stopIfTrue="1" operator="equal">
      <formula>"I"</formula>
    </cfRule>
    <cfRule type="cellIs" dxfId="1084" priority="35" stopIfTrue="1" operator="equal">
      <formula>"II"</formula>
    </cfRule>
    <cfRule type="cellIs" dxfId="1083" priority="36" stopIfTrue="1" operator="between">
      <formula>"III"</formula>
      <formula>"IV"</formula>
    </cfRule>
  </conditionalFormatting>
  <conditionalFormatting sqref="AD13">
    <cfRule type="cellIs" dxfId="1082" priority="32" stopIfTrue="1" operator="equal">
      <formula>"Aceptable"</formula>
    </cfRule>
    <cfRule type="cellIs" dxfId="1081" priority="33" stopIfTrue="1" operator="equal">
      <formula>"No aceptable"</formula>
    </cfRule>
  </conditionalFormatting>
  <conditionalFormatting sqref="AD13">
    <cfRule type="containsText" dxfId="1080" priority="29" stopIfTrue="1" operator="containsText" text="No aceptable o aceptable con control específico">
      <formula>NOT(ISERROR(SEARCH("No aceptable o aceptable con control específico",AD13)))</formula>
    </cfRule>
    <cfRule type="containsText" dxfId="1079" priority="30" stopIfTrue="1" operator="containsText" text="No aceptable">
      <formula>NOT(ISERROR(SEARCH("No aceptable",AD13)))</formula>
    </cfRule>
    <cfRule type="containsText" dxfId="1078" priority="31" stopIfTrue="1" operator="containsText" text="No Aceptable o aceptable con control específico">
      <formula>NOT(ISERROR(SEARCH("No Aceptable o aceptable con control específico",AD13)))</formula>
    </cfRule>
  </conditionalFormatting>
  <conditionalFormatting sqref="AD13">
    <cfRule type="containsText" dxfId="1077" priority="27" stopIfTrue="1" operator="containsText" text="No aceptable">
      <formula>NOT(ISERROR(SEARCH("No aceptable",AD13)))</formula>
    </cfRule>
    <cfRule type="containsText" dxfId="1076" priority="28" stopIfTrue="1" operator="containsText" text="No Aceptable o aceptable con control específico">
      <formula>NOT(ISERROR(SEARCH("No Aceptable o aceptable con control específico",AD13)))</formula>
    </cfRule>
  </conditionalFormatting>
  <conditionalFormatting sqref="AB14:AD14">
    <cfRule type="cellIs" dxfId="1075" priority="24" stopIfTrue="1" operator="equal">
      <formula>"I"</formula>
    </cfRule>
    <cfRule type="cellIs" dxfId="1074" priority="25" stopIfTrue="1" operator="equal">
      <formula>"II"</formula>
    </cfRule>
    <cfRule type="cellIs" dxfId="1073" priority="26" stopIfTrue="1" operator="between">
      <formula>"III"</formula>
      <formula>"IV"</formula>
    </cfRule>
  </conditionalFormatting>
  <conditionalFormatting sqref="AD14">
    <cfRule type="cellIs" dxfId="1072" priority="22" stopIfTrue="1" operator="equal">
      <formula>"Aceptable"</formula>
    </cfRule>
    <cfRule type="cellIs" dxfId="1071" priority="23" stopIfTrue="1" operator="equal">
      <formula>"No aceptable"</formula>
    </cfRule>
  </conditionalFormatting>
  <conditionalFormatting sqref="AD14">
    <cfRule type="containsText" dxfId="1070" priority="19" stopIfTrue="1" operator="containsText" text="No aceptable o aceptable con control específico">
      <formula>NOT(ISERROR(SEARCH("No aceptable o aceptable con control específico",AD14)))</formula>
    </cfRule>
    <cfRule type="containsText" dxfId="1069" priority="20" stopIfTrue="1" operator="containsText" text="No aceptable">
      <formula>NOT(ISERROR(SEARCH("No aceptable",AD14)))</formula>
    </cfRule>
    <cfRule type="containsText" dxfId="1068" priority="21" stopIfTrue="1" operator="containsText" text="No Aceptable o aceptable con control específico">
      <formula>NOT(ISERROR(SEARCH("No Aceptable o aceptable con control específico",AD14)))</formula>
    </cfRule>
  </conditionalFormatting>
  <conditionalFormatting sqref="AB22:AD22">
    <cfRule type="cellIs" dxfId="1067" priority="16" stopIfTrue="1" operator="equal">
      <formula>"I"</formula>
    </cfRule>
    <cfRule type="cellIs" dxfId="1066" priority="17" stopIfTrue="1" operator="equal">
      <formula>"II"</formula>
    </cfRule>
    <cfRule type="cellIs" dxfId="1065" priority="18" stopIfTrue="1" operator="between">
      <formula>"III"</formula>
      <formula>"IV"</formula>
    </cfRule>
  </conditionalFormatting>
  <conditionalFormatting sqref="AD22">
    <cfRule type="cellIs" dxfId="1064" priority="14" stopIfTrue="1" operator="equal">
      <formula>"Aceptable"</formula>
    </cfRule>
    <cfRule type="cellIs" dxfId="1063" priority="15" stopIfTrue="1" operator="equal">
      <formula>"No aceptable"</formula>
    </cfRule>
  </conditionalFormatting>
  <conditionalFormatting sqref="AD22">
    <cfRule type="containsText" dxfId="1062" priority="11" stopIfTrue="1" operator="containsText" text="No aceptable o aceptable con control específico">
      <formula>NOT(ISERROR(SEARCH("No aceptable o aceptable con control específico",AD22)))</formula>
    </cfRule>
    <cfRule type="containsText" dxfId="1061" priority="12" stopIfTrue="1" operator="containsText" text="No aceptable">
      <formula>NOT(ISERROR(SEARCH("No aceptable",AD22)))</formula>
    </cfRule>
    <cfRule type="containsText" dxfId="1060" priority="13" stopIfTrue="1" operator="containsText" text="No Aceptable o aceptable con control específico">
      <formula>NOT(ISERROR(SEARCH("No Aceptable o aceptable con control específico",AD22)))</formula>
    </cfRule>
  </conditionalFormatting>
  <conditionalFormatting sqref="AE22">
    <cfRule type="cellIs" dxfId="1059" priority="8" stopIfTrue="1" operator="equal">
      <formula>"I"</formula>
    </cfRule>
    <cfRule type="cellIs" dxfId="1058" priority="9" stopIfTrue="1" operator="equal">
      <formula>"II"</formula>
    </cfRule>
    <cfRule type="cellIs" dxfId="1057" priority="10" stopIfTrue="1" operator="between">
      <formula>"III"</formula>
      <formula>"IV"</formula>
    </cfRule>
  </conditionalFormatting>
  <conditionalFormatting sqref="AE22">
    <cfRule type="cellIs" dxfId="1056" priority="6" stopIfTrue="1" operator="equal">
      <formula>"Aceptable"</formula>
    </cfRule>
    <cfRule type="cellIs" dxfId="1055" priority="7" stopIfTrue="1" operator="equal">
      <formula>"No aceptable"</formula>
    </cfRule>
  </conditionalFormatting>
  <conditionalFormatting sqref="AE23">
    <cfRule type="cellIs" dxfId="1054" priority="3" stopIfTrue="1" operator="equal">
      <formula>"I"</formula>
    </cfRule>
    <cfRule type="cellIs" dxfId="1053" priority="4" stopIfTrue="1" operator="equal">
      <formula>"II"</formula>
    </cfRule>
    <cfRule type="cellIs" dxfId="1052" priority="5" stopIfTrue="1" operator="between">
      <formula>"III"</formula>
      <formula>"IV"</formula>
    </cfRule>
  </conditionalFormatting>
  <conditionalFormatting sqref="AE23">
    <cfRule type="cellIs" dxfId="1051" priority="1" stopIfTrue="1" operator="equal">
      <formula>"Aceptable"</formula>
    </cfRule>
    <cfRule type="cellIs" dxfId="1050"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2:Z14 Z17:Z18 Z21:Z22">
      <formula1>"100,60,25,10"</formula1>
    </dataValidation>
    <dataValidation type="list" allowBlank="1" showInputMessage="1" prompt="4 = Continua_x000a_3 = Frecuente_x000a_2 = Ocasional_x000a_1 = Esporádica" sqref="V12:V14 V17:V18 V21:V22">
      <formula1>"4, 3, 2, 1"</formula1>
    </dataValidation>
    <dataValidation type="list" allowBlank="1" showInputMessage="1" showErrorMessage="1" prompt="10 = Muy Alto_x000a_6 = Alto_x000a_2 = Medio_x000a_0 = Bajo" sqref="U12:U14 U17:U18 U21:U22">
      <formula1>"10, 6, 2, 0, "</formula1>
    </dataValidation>
    <dataValidation allowBlank="1" sqref="AA12:AA14 AA17:AA18 AA21:AA22"/>
  </dataValidations>
  <pageMargins left="0.7" right="0.7" top="0.75" bottom="0.75" header="0.3" footer="0.3"/>
  <pageSetup paperSize="9" scale="16" fitToHeight="0" orientation="portrait" r:id="rId1"/>
  <colBreaks count="1" manualBreakCount="1">
    <brk id="37"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BL27"/>
  <sheetViews>
    <sheetView view="pageBreakPreview" topLeftCell="B25" zoomScale="60" zoomScaleNormal="70" workbookViewId="0">
      <selection activeCell="AK7" sqref="B5:AK8"/>
    </sheetView>
  </sheetViews>
  <sheetFormatPr baseColWidth="10" defaultColWidth="6.81640625" defaultRowHeight="44.25" customHeight="1" x14ac:dyDescent="0.25"/>
  <cols>
    <col min="36" max="36" width="10.7265625" customWidth="1"/>
    <col min="37" max="37" width="14.453125" customWidth="1"/>
  </cols>
  <sheetData>
    <row r="1" spans="2:64" ht="30.7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0.75"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5.2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x14ac:dyDescent="0.35">
      <c r="B4" s="246" t="s">
        <v>754</v>
      </c>
      <c r="C4" s="247"/>
      <c r="D4" s="247"/>
      <c r="E4" s="247"/>
      <c r="F4" s="247"/>
      <c r="G4" s="247"/>
      <c r="H4" s="247"/>
      <c r="I4" s="247"/>
      <c r="J4" s="247"/>
      <c r="K4" s="247"/>
      <c r="L4" s="247"/>
      <c r="M4" s="247"/>
      <c r="N4" s="247"/>
      <c r="O4" s="247"/>
      <c r="P4" s="247"/>
      <c r="Q4" s="247"/>
      <c r="R4" s="247"/>
      <c r="S4" s="247"/>
      <c r="T4" s="248"/>
      <c r="U4" s="246" t="s">
        <v>755</v>
      </c>
      <c r="V4" s="247"/>
      <c r="W4" s="247"/>
      <c r="X4" s="247"/>
      <c r="Y4" s="247"/>
      <c r="Z4" s="247"/>
      <c r="AA4" s="247"/>
      <c r="AB4" s="247"/>
      <c r="AC4" s="247"/>
      <c r="AD4" s="247"/>
      <c r="AE4" s="247"/>
      <c r="AF4" s="247"/>
      <c r="AG4" s="247"/>
      <c r="AH4" s="247"/>
      <c r="AI4" s="247"/>
      <c r="AJ4" s="247"/>
      <c r="AK4" s="248"/>
    </row>
    <row r="5" spans="2:64" s="1" customFormat="1" ht="41.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62.2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72.75" customHeight="1" x14ac:dyDescent="0.35">
      <c r="B9" s="268" t="s">
        <v>121</v>
      </c>
      <c r="C9" s="268" t="s">
        <v>211</v>
      </c>
      <c r="D9" s="268" t="s">
        <v>93</v>
      </c>
      <c r="E9" s="358" t="s">
        <v>119</v>
      </c>
      <c r="F9" s="356" t="s">
        <v>120</v>
      </c>
      <c r="G9" s="24" t="s">
        <v>42</v>
      </c>
      <c r="H9" s="243" t="s">
        <v>36</v>
      </c>
      <c r="I9" s="90" t="s">
        <v>46</v>
      </c>
      <c r="J9" s="91" t="s">
        <v>269</v>
      </c>
      <c r="K9" s="91" t="s">
        <v>270</v>
      </c>
      <c r="L9" s="106">
        <v>0</v>
      </c>
      <c r="M9" s="94">
        <v>3</v>
      </c>
      <c r="N9" s="106">
        <v>0</v>
      </c>
      <c r="O9" s="106">
        <f t="shared" ref="O9" si="0">SUM(L9:N9)</f>
        <v>3</v>
      </c>
      <c r="P9" s="91" t="s">
        <v>271</v>
      </c>
      <c r="Q9" s="94">
        <v>8</v>
      </c>
      <c r="R9" s="91" t="s">
        <v>499</v>
      </c>
      <c r="S9" s="91" t="s">
        <v>273</v>
      </c>
      <c r="T9" s="91" t="s">
        <v>272</v>
      </c>
      <c r="U9" s="95">
        <v>2</v>
      </c>
      <c r="V9" s="95">
        <v>4</v>
      </c>
      <c r="W9" s="95">
        <f t="shared" ref="W9:W20" si="1">V9*U9</f>
        <v>8</v>
      </c>
      <c r="X9" s="96" t="str">
        <f t="shared" ref="X9:X26" si="2">+IF(AND(U9*V9&gt;=24,U9*V9&lt;=40),"MA",IF(AND(U9*V9&gt;=10,U9*V9&lt;=20),"A",IF(AND(U9*V9&gt;=6,U9*V9&lt;=8),"M",IF(AND(U9*V9&gt;=0,U9*V9&lt;=4),"B",""))))</f>
        <v>M</v>
      </c>
      <c r="Y9" s="90" t="str">
        <f t="shared" ref="Y9:Y26"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 t="shared" ref="AA9:AA26" si="4">W9*Z9</f>
        <v>80</v>
      </c>
      <c r="AB9" s="98" t="str">
        <f t="shared" ref="AB9:AB26" si="5">+IF(AND(U9*V9*Z9&gt;=600,U9*V9*Z9&lt;=4000),"I",IF(AND(U9*V9*Z9&gt;=150,U9*V9*Z9&lt;=500),"II",IF(AND(U9*V9*Z9&gt;=40,U9*V9*Z9&lt;=120),"III",IF(AND(U9*V9*Z9&gt;=0,U9*V9*Z9&lt;=20),"IV",""))))</f>
        <v>III</v>
      </c>
      <c r="AC9" s="90" t="str">
        <f t="shared" ref="AC9:AC20" si="6">+IF(AB9="I","Situación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 t="shared" ref="AD9:AD26" si="7">+IF(AB9="I","No aceptable",IF(AB9="II","No aceptable o aceptable con control específico",IF(AB9="III","Aceptable",IF(AB9="IV","Aceptable",""))))</f>
        <v>Aceptable</v>
      </c>
      <c r="AE9" s="90" t="s">
        <v>55</v>
      </c>
      <c r="AF9" s="94" t="s">
        <v>34</v>
      </c>
      <c r="AG9" s="94" t="s">
        <v>34</v>
      </c>
      <c r="AH9" s="94" t="s">
        <v>278</v>
      </c>
      <c r="AI9" s="90" t="s">
        <v>274</v>
      </c>
      <c r="AJ9" s="94" t="s">
        <v>34</v>
      </c>
      <c r="AK9" s="100" t="s">
        <v>575</v>
      </c>
    </row>
    <row r="10" spans="2:64" s="1" customFormat="1" ht="72.75" customHeight="1" x14ac:dyDescent="0.35">
      <c r="B10" s="269"/>
      <c r="C10" s="269"/>
      <c r="D10" s="269"/>
      <c r="E10" s="358"/>
      <c r="F10" s="276"/>
      <c r="G10" s="24" t="s">
        <v>42</v>
      </c>
      <c r="H10" s="245"/>
      <c r="I10" s="90" t="s">
        <v>296</v>
      </c>
      <c r="J10" s="90" t="s">
        <v>305</v>
      </c>
      <c r="K10" s="94" t="s">
        <v>298</v>
      </c>
      <c r="L10" s="106">
        <v>0</v>
      </c>
      <c r="M10" s="94">
        <v>3</v>
      </c>
      <c r="N10" s="106">
        <v>0</v>
      </c>
      <c r="O10" s="106">
        <f t="shared" ref="O10:O26" si="8">SUM(L10:N10)</f>
        <v>3</v>
      </c>
      <c r="P10" s="94" t="s">
        <v>109</v>
      </c>
      <c r="Q10" s="94">
        <v>8</v>
      </c>
      <c r="R10" s="94" t="s">
        <v>33</v>
      </c>
      <c r="S10" s="94" t="s">
        <v>299</v>
      </c>
      <c r="T10" s="94" t="s">
        <v>300</v>
      </c>
      <c r="U10" s="95">
        <v>2</v>
      </c>
      <c r="V10" s="95">
        <v>4</v>
      </c>
      <c r="W10" s="95">
        <f t="shared" si="1"/>
        <v>8</v>
      </c>
      <c r="X10" s="96" t="str">
        <f t="shared" si="2"/>
        <v>M</v>
      </c>
      <c r="Y10" s="90" t="str">
        <f t="shared" si="3"/>
        <v>Situación deficiente con exposición esporádica, o bien situación mejorable con exposición continuada o frecuente. Es posible que suceda el daño alguna vez.</v>
      </c>
      <c r="Z10" s="95">
        <v>10</v>
      </c>
      <c r="AA10" s="95">
        <f t="shared" si="4"/>
        <v>80</v>
      </c>
      <c r="AB10" s="98" t="str">
        <f t="shared" si="5"/>
        <v>III</v>
      </c>
      <c r="AC10" s="90" t="str">
        <f t="shared" si="6"/>
        <v>Mejorar si es posible. Sería conveniente justificar la intervención y su rentabilidad.</v>
      </c>
      <c r="AD10" s="90" t="str">
        <f t="shared" si="7"/>
        <v>Aceptable</v>
      </c>
      <c r="AE10" s="90" t="s">
        <v>108</v>
      </c>
      <c r="AF10" s="90" t="s">
        <v>34</v>
      </c>
      <c r="AG10" s="90" t="s">
        <v>34</v>
      </c>
      <c r="AH10" s="90" t="s">
        <v>34</v>
      </c>
      <c r="AI10" s="90" t="s">
        <v>301</v>
      </c>
      <c r="AJ10" s="94" t="s">
        <v>34</v>
      </c>
      <c r="AK10" s="94" t="s">
        <v>35</v>
      </c>
    </row>
    <row r="11" spans="2:64" s="1" customFormat="1" ht="72.75" customHeight="1" x14ac:dyDescent="0.35">
      <c r="B11" s="269"/>
      <c r="C11" s="269"/>
      <c r="D11" s="269"/>
      <c r="E11" s="358"/>
      <c r="F11" s="276"/>
      <c r="G11" s="24" t="s">
        <v>33</v>
      </c>
      <c r="H11" s="87" t="s">
        <v>230</v>
      </c>
      <c r="I11" s="87" t="s">
        <v>422</v>
      </c>
      <c r="J11" s="87" t="s">
        <v>424</v>
      </c>
      <c r="K11" s="87" t="s">
        <v>423</v>
      </c>
      <c r="L11" s="106">
        <v>0</v>
      </c>
      <c r="M11" s="94">
        <v>3</v>
      </c>
      <c r="N11" s="106">
        <v>0</v>
      </c>
      <c r="O11" s="106">
        <f t="shared" si="8"/>
        <v>3</v>
      </c>
      <c r="P11" s="87" t="s">
        <v>425</v>
      </c>
      <c r="Q11" s="81">
        <v>8</v>
      </c>
      <c r="R11" s="87" t="s">
        <v>426</v>
      </c>
      <c r="S11" s="87" t="s">
        <v>428</v>
      </c>
      <c r="T11" s="87" t="s">
        <v>427</v>
      </c>
      <c r="U11" s="82">
        <v>2</v>
      </c>
      <c r="V11" s="82">
        <v>4</v>
      </c>
      <c r="W11" s="82">
        <f>V11*U11</f>
        <v>8</v>
      </c>
      <c r="X11" s="83" t="str">
        <f>+IF(AND(U11*V11&gt;=24,U11*V11&lt;=40),"MA",IF(AND(U11*V11&gt;=10,U11*V11&lt;=20),"A",IF(AND(U11*V11&gt;=6,U11*V11&lt;=8),"M",IF(AND(U11*V11&gt;=0,U11*V11&lt;=4),"B",""))))</f>
        <v>M</v>
      </c>
      <c r="Y11" s="78" t="str">
        <f t="shared" si="3"/>
        <v>Situación deficiente con exposición esporádica, o bien situación mejorable con exposición continuada o frecuente. Es posible que suceda el daño alguna vez.</v>
      </c>
      <c r="Z11" s="82">
        <v>10</v>
      </c>
      <c r="AA11" s="82">
        <f t="shared" si="4"/>
        <v>80</v>
      </c>
      <c r="AB11" s="85" t="str">
        <f>+IF(AND(U11*V11*Z11&gt;=600,U11*V11*Z11&lt;=4000),"I",IF(AND(U11*V11*Z11&gt;=150,U11*V11*Z11&lt;=500),"II",IF(AND(U11*V11*Z11&gt;=40,U11*V11*Z11&lt;=120),"III",IF(AND(U11*V11*Z11&gt;=0,U11*V11*Z11&lt;=20),"IV",""))))</f>
        <v>III</v>
      </c>
      <c r="AC11" s="78"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+IF(AB11="I","No aceptable",IF(AB11="II","No aceptable o aceptable con control específico",IF(AB11="III","Aceptable",IF(AB11="IV","Aceptable",""))))</f>
        <v>Aceptable</v>
      </c>
      <c r="AE11" s="97" t="s">
        <v>560</v>
      </c>
      <c r="AF11" s="78" t="s">
        <v>34</v>
      </c>
      <c r="AG11" s="78" t="s">
        <v>34</v>
      </c>
      <c r="AH11" s="78" t="s">
        <v>34</v>
      </c>
      <c r="AI11" s="82" t="s">
        <v>420</v>
      </c>
      <c r="AJ11" s="81" t="s">
        <v>429</v>
      </c>
      <c r="AK11" s="81" t="s">
        <v>35</v>
      </c>
    </row>
    <row r="12" spans="2:64" s="1" customFormat="1" ht="72.75" customHeight="1" x14ac:dyDescent="0.35">
      <c r="B12" s="269"/>
      <c r="C12" s="269"/>
      <c r="D12" s="269"/>
      <c r="E12" s="358"/>
      <c r="F12" s="276"/>
      <c r="G12" s="24" t="s">
        <v>42</v>
      </c>
      <c r="H12" s="94" t="s">
        <v>51</v>
      </c>
      <c r="I12" s="90" t="s">
        <v>48</v>
      </c>
      <c r="J12" s="90" t="s">
        <v>57</v>
      </c>
      <c r="K12" s="94" t="s">
        <v>487</v>
      </c>
      <c r="L12" s="106">
        <v>0</v>
      </c>
      <c r="M12" s="94">
        <v>3</v>
      </c>
      <c r="N12" s="106">
        <v>0</v>
      </c>
      <c r="O12" s="106">
        <f t="shared" si="8"/>
        <v>3</v>
      </c>
      <c r="P12" s="94" t="s">
        <v>486</v>
      </c>
      <c r="Q12" s="94">
        <v>8</v>
      </c>
      <c r="R12" s="94" t="s">
        <v>33</v>
      </c>
      <c r="S12" s="94" t="s">
        <v>488</v>
      </c>
      <c r="T12" s="94" t="s">
        <v>489</v>
      </c>
      <c r="U12" s="95">
        <v>2</v>
      </c>
      <c r="V12" s="95">
        <v>4</v>
      </c>
      <c r="W12" s="95">
        <f t="shared" si="1"/>
        <v>8</v>
      </c>
      <c r="X12" s="96" t="str">
        <f t="shared" si="2"/>
        <v>M</v>
      </c>
      <c r="Y12" s="90" t="str">
        <f t="shared" si="3"/>
        <v>Situación deficiente con exposición esporádica, o bien situación mejorable con exposición continuada o frecuente. Es posible que suceda el daño alguna vez.</v>
      </c>
      <c r="Z12" s="95">
        <v>10</v>
      </c>
      <c r="AA12" s="95">
        <f t="shared" si="4"/>
        <v>80</v>
      </c>
      <c r="AB12" s="98" t="str">
        <f t="shared" si="5"/>
        <v>III</v>
      </c>
      <c r="AC12" s="90" t="str">
        <f t="shared" si="6"/>
        <v>Mejorar si es posible. Sería conveniente justificar la intervención y su rentabilidad.</v>
      </c>
      <c r="AD12" s="90" t="str">
        <f t="shared" si="7"/>
        <v>Aceptable</v>
      </c>
      <c r="AE12" s="90" t="s">
        <v>58</v>
      </c>
      <c r="AF12" s="90" t="s">
        <v>34</v>
      </c>
      <c r="AG12" s="90" t="s">
        <v>34</v>
      </c>
      <c r="AH12" s="90" t="s">
        <v>164</v>
      </c>
      <c r="AI12" s="90" t="s">
        <v>161</v>
      </c>
      <c r="AJ12" s="90" t="s">
        <v>162</v>
      </c>
      <c r="AK12" s="94" t="s">
        <v>35</v>
      </c>
    </row>
    <row r="13" spans="2:64" s="1" customFormat="1" ht="72.75" customHeight="1" x14ac:dyDescent="0.35">
      <c r="B13" s="269"/>
      <c r="C13" s="269"/>
      <c r="D13" s="269"/>
      <c r="E13" s="358"/>
      <c r="F13" s="276"/>
      <c r="G13" s="24" t="s">
        <v>42</v>
      </c>
      <c r="H13" s="244" t="s">
        <v>44</v>
      </c>
      <c r="I13" s="90" t="s">
        <v>505</v>
      </c>
      <c r="J13" s="90" t="s">
        <v>506</v>
      </c>
      <c r="K13" s="90" t="s">
        <v>507</v>
      </c>
      <c r="L13" s="106">
        <v>0</v>
      </c>
      <c r="M13" s="94">
        <v>3</v>
      </c>
      <c r="N13" s="106">
        <v>0</v>
      </c>
      <c r="O13" s="106">
        <f t="shared" si="8"/>
        <v>3</v>
      </c>
      <c r="P13" s="90" t="s">
        <v>508</v>
      </c>
      <c r="Q13" s="94">
        <v>8</v>
      </c>
      <c r="R13" s="90" t="s">
        <v>254</v>
      </c>
      <c r="S13" s="90" t="s">
        <v>509</v>
      </c>
      <c r="T13" s="90" t="s">
        <v>510</v>
      </c>
      <c r="U13" s="95">
        <v>2</v>
      </c>
      <c r="V13" s="95">
        <v>3</v>
      </c>
      <c r="W13" s="95">
        <f t="shared" ref="W13:W15" si="9">V13*U13</f>
        <v>6</v>
      </c>
      <c r="X13" s="96" t="str">
        <f t="shared" ref="X13:X15" si="10">+IF(AND(U13*V13&gt;=24,U13*V13&lt;=40),"MA",IF(AND(U13*V13&gt;=10,U13*V13&lt;=20),"A",IF(AND(U13*V13&gt;=6,U13*V13&lt;=8),"M",IF(AND(U13*V13&gt;=0,U13*V13&lt;=4),"B",""))))</f>
        <v>M</v>
      </c>
      <c r="Y13" s="90" t="str">
        <f t="shared" ref="Y13:Y15" si="11">+IF(X13="MA","Situación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95">
        <v>10</v>
      </c>
      <c r="AA13" s="95">
        <f t="shared" ref="AA13:AA15" si="12">W13*Z13</f>
        <v>60</v>
      </c>
      <c r="AB13" s="98" t="str">
        <f t="shared" ref="AB13:AB15" si="13">+IF(AND(U13*V13*Z13&gt;=600,U13*V13*Z13&lt;=4000),"I",IF(AND(U13*V13*Z13&gt;=150,U13*V13*Z13&lt;=500),"II",IF(AND(U13*V13*Z13&gt;=40,U13*V13*Z13&lt;=120),"III",IF(AND(U13*V13*Z13&gt;=0,U13*V13*Z13&lt;=20),"IV",""))))</f>
        <v>III</v>
      </c>
      <c r="AC13" s="90" t="str">
        <f t="shared" ref="AC13:AC15" si="14">+IF(AB13="I","Situación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90" t="str">
        <f t="shared" ref="AD13:AD15" si="15">+IF(AB13="I","No aceptable",IF(AB13="II","No aceptable o aceptable con control específico",IF(AB13="III","Aceptable",IF(AB13="IV","Aceptable",""))))</f>
        <v>Aceptable</v>
      </c>
      <c r="AE13" s="262" t="s">
        <v>565</v>
      </c>
      <c r="AF13" s="90" t="s">
        <v>34</v>
      </c>
      <c r="AG13" s="90" t="s">
        <v>34</v>
      </c>
      <c r="AH13" s="90" t="s">
        <v>34</v>
      </c>
      <c r="AI13" s="90" t="s">
        <v>257</v>
      </c>
      <c r="AJ13" s="90" t="s">
        <v>34</v>
      </c>
      <c r="AK13" s="94" t="s">
        <v>511</v>
      </c>
    </row>
    <row r="14" spans="2:64" s="1" customFormat="1" ht="72.75" customHeight="1" x14ac:dyDescent="0.35">
      <c r="B14" s="269"/>
      <c r="C14" s="269"/>
      <c r="D14" s="269"/>
      <c r="E14" s="358"/>
      <c r="F14" s="276"/>
      <c r="G14" s="24" t="s">
        <v>42</v>
      </c>
      <c r="H14" s="244"/>
      <c r="I14" s="90" t="s">
        <v>550</v>
      </c>
      <c r="J14" s="90" t="s">
        <v>519</v>
      </c>
      <c r="K14" s="90" t="s">
        <v>520</v>
      </c>
      <c r="L14" s="106">
        <v>0</v>
      </c>
      <c r="M14" s="94">
        <v>3</v>
      </c>
      <c r="N14" s="106">
        <v>0</v>
      </c>
      <c r="O14" s="106">
        <f t="shared" si="8"/>
        <v>3</v>
      </c>
      <c r="P14" s="90" t="s">
        <v>521</v>
      </c>
      <c r="Q14" s="94">
        <v>8</v>
      </c>
      <c r="R14" s="90" t="s">
        <v>549</v>
      </c>
      <c r="S14" s="90" t="s">
        <v>551</v>
      </c>
      <c r="T14" s="90" t="s">
        <v>525</v>
      </c>
      <c r="U14" s="95">
        <v>2</v>
      </c>
      <c r="V14" s="95">
        <v>3</v>
      </c>
      <c r="W14" s="95">
        <f t="shared" si="9"/>
        <v>6</v>
      </c>
      <c r="X14" s="96" t="str">
        <f t="shared" si="10"/>
        <v>M</v>
      </c>
      <c r="Y14" s="97" t="str">
        <f t="shared" si="11"/>
        <v>Situación deficiente con exposición esporádica, o bien situación mejorable con exposición continuada o frecuente. Es posible que suceda el daño alguna vez.</v>
      </c>
      <c r="Z14" s="95">
        <v>10</v>
      </c>
      <c r="AA14" s="95">
        <f t="shared" si="12"/>
        <v>60</v>
      </c>
      <c r="AB14" s="98" t="str">
        <f t="shared" si="13"/>
        <v>III</v>
      </c>
      <c r="AC14" s="97" t="str">
        <f t="shared" si="14"/>
        <v>Mejorar si es posible. Sería conveniente justificar la intervención y su rentabilidad.</v>
      </c>
      <c r="AD14" s="90" t="str">
        <f t="shared" si="15"/>
        <v>Aceptable</v>
      </c>
      <c r="AE14" s="263"/>
      <c r="AF14" s="90" t="s">
        <v>34</v>
      </c>
      <c r="AG14" s="90" t="s">
        <v>34</v>
      </c>
      <c r="AH14" s="90" t="s">
        <v>34</v>
      </c>
      <c r="AI14" s="90" t="s">
        <v>552</v>
      </c>
      <c r="AJ14" s="90" t="s">
        <v>34</v>
      </c>
      <c r="AK14" s="100" t="s">
        <v>511</v>
      </c>
    </row>
    <row r="15" spans="2:64" s="1" customFormat="1" ht="72.75" customHeight="1" x14ac:dyDescent="0.35">
      <c r="B15" s="269"/>
      <c r="C15" s="269"/>
      <c r="D15" s="269"/>
      <c r="E15" s="358"/>
      <c r="F15" s="276"/>
      <c r="G15" s="24" t="s">
        <v>42</v>
      </c>
      <c r="H15" s="244"/>
      <c r="I15" s="94" t="s">
        <v>61</v>
      </c>
      <c r="J15" s="90" t="s">
        <v>262</v>
      </c>
      <c r="K15" s="90" t="s">
        <v>250</v>
      </c>
      <c r="L15" s="106">
        <v>0</v>
      </c>
      <c r="M15" s="94">
        <v>3</v>
      </c>
      <c r="N15" s="106">
        <v>0</v>
      </c>
      <c r="O15" s="106">
        <f t="shared" si="8"/>
        <v>3</v>
      </c>
      <c r="P15" s="90" t="s">
        <v>259</v>
      </c>
      <c r="Q15" s="94">
        <v>8</v>
      </c>
      <c r="R15" s="90" t="s">
        <v>549</v>
      </c>
      <c r="S15" s="90" t="s">
        <v>252</v>
      </c>
      <c r="T15" s="90" t="s">
        <v>354</v>
      </c>
      <c r="U15" s="95">
        <v>2</v>
      </c>
      <c r="V15" s="95">
        <v>3</v>
      </c>
      <c r="W15" s="95">
        <f t="shared" si="9"/>
        <v>6</v>
      </c>
      <c r="X15" s="96" t="str">
        <f t="shared" si="10"/>
        <v>M</v>
      </c>
      <c r="Y15" s="97" t="str">
        <f t="shared" si="11"/>
        <v>Situación deficiente con exposición esporádica, o bien situación mejorable con exposición continuada o frecuente. Es posible que suceda el daño alguna vez.</v>
      </c>
      <c r="Z15" s="95">
        <v>10</v>
      </c>
      <c r="AA15" s="95">
        <f t="shared" si="12"/>
        <v>60</v>
      </c>
      <c r="AB15" s="98" t="str">
        <f t="shared" si="13"/>
        <v>III</v>
      </c>
      <c r="AC15" s="97" t="str">
        <f t="shared" si="14"/>
        <v>Mejorar si es posible. Sería conveniente justificar la intervención y su rentabilidad.</v>
      </c>
      <c r="AD15" s="90" t="str">
        <f t="shared" si="15"/>
        <v>Aceptable</v>
      </c>
      <c r="AE15" s="263"/>
      <c r="AF15" s="90" t="s">
        <v>34</v>
      </c>
      <c r="AG15" s="90" t="s">
        <v>34</v>
      </c>
      <c r="AH15" s="90" t="s">
        <v>34</v>
      </c>
      <c r="AI15" s="90" t="s">
        <v>552</v>
      </c>
      <c r="AJ15" s="90" t="s">
        <v>34</v>
      </c>
      <c r="AK15" s="100" t="s">
        <v>554</v>
      </c>
    </row>
    <row r="16" spans="2:64" s="1" customFormat="1" ht="72.75" customHeight="1" x14ac:dyDescent="0.35">
      <c r="B16" s="269"/>
      <c r="C16" s="269"/>
      <c r="D16" s="269"/>
      <c r="E16" s="358"/>
      <c r="F16" s="276"/>
      <c r="G16" s="24" t="s">
        <v>206</v>
      </c>
      <c r="H16" s="245"/>
      <c r="I16" s="90" t="s">
        <v>59</v>
      </c>
      <c r="J16" s="118" t="s">
        <v>261</v>
      </c>
      <c r="K16" s="90" t="s">
        <v>250</v>
      </c>
      <c r="L16" s="106">
        <v>0</v>
      </c>
      <c r="M16" s="94">
        <v>3</v>
      </c>
      <c r="N16" s="106">
        <v>0</v>
      </c>
      <c r="O16" s="106">
        <f t="shared" si="8"/>
        <v>3</v>
      </c>
      <c r="P16" s="90" t="s">
        <v>259</v>
      </c>
      <c r="Q16" s="90">
        <v>8</v>
      </c>
      <c r="R16" s="90" t="s">
        <v>254</v>
      </c>
      <c r="S16" s="90" t="s">
        <v>252</v>
      </c>
      <c r="T16" s="90" t="s">
        <v>354</v>
      </c>
      <c r="U16" s="95">
        <v>2</v>
      </c>
      <c r="V16" s="95">
        <v>4</v>
      </c>
      <c r="W16" s="95">
        <f t="shared" si="1"/>
        <v>8</v>
      </c>
      <c r="X16" s="96" t="str">
        <f t="shared" si="2"/>
        <v>M</v>
      </c>
      <c r="Y16" s="90" t="str">
        <f t="shared" si="3"/>
        <v>Situación deficiente con exposición esporádica, o bien situación mejorable con exposición continuada o frecuente. Es posible que suceda el daño alguna vez.</v>
      </c>
      <c r="Z16" s="95">
        <v>10</v>
      </c>
      <c r="AA16" s="95">
        <f t="shared" si="4"/>
        <v>80</v>
      </c>
      <c r="AB16" s="98" t="str">
        <f t="shared" si="5"/>
        <v>III</v>
      </c>
      <c r="AC16" s="90" t="str">
        <f t="shared" si="6"/>
        <v>Mejorar si es posible. Sería conveniente justificar la intervención y su rentabilidad.</v>
      </c>
      <c r="AD16" s="90" t="str">
        <f t="shared" si="7"/>
        <v>Aceptable</v>
      </c>
      <c r="AE16" s="264"/>
      <c r="AF16" s="90" t="s">
        <v>34</v>
      </c>
      <c r="AG16" s="90" t="s">
        <v>34</v>
      </c>
      <c r="AH16" s="90" t="s">
        <v>34</v>
      </c>
      <c r="AI16" s="90" t="s">
        <v>260</v>
      </c>
      <c r="AJ16" s="90" t="s">
        <v>34</v>
      </c>
      <c r="AK16" s="94" t="s">
        <v>35</v>
      </c>
    </row>
    <row r="17" spans="2:37" s="1" customFormat="1" ht="72.75" customHeight="1" x14ac:dyDescent="0.35">
      <c r="B17" s="269"/>
      <c r="C17" s="269"/>
      <c r="D17" s="269"/>
      <c r="E17" s="358"/>
      <c r="F17" s="276"/>
      <c r="G17" s="24" t="s">
        <v>42</v>
      </c>
      <c r="H17" s="260" t="s">
        <v>49</v>
      </c>
      <c r="I17" s="101" t="s">
        <v>233</v>
      </c>
      <c r="J17" s="101" t="s">
        <v>440</v>
      </c>
      <c r="K17" s="101" t="s">
        <v>237</v>
      </c>
      <c r="L17" s="106">
        <v>0</v>
      </c>
      <c r="M17" s="94">
        <v>3</v>
      </c>
      <c r="N17" s="106">
        <v>0</v>
      </c>
      <c r="O17" s="106">
        <f t="shared" si="8"/>
        <v>3</v>
      </c>
      <c r="P17" s="101" t="s">
        <v>240</v>
      </c>
      <c r="Q17" s="94">
        <v>8</v>
      </c>
      <c r="R17" s="107" t="s">
        <v>242</v>
      </c>
      <c r="S17" s="107" t="s">
        <v>243</v>
      </c>
      <c r="T17" s="107" t="s">
        <v>244</v>
      </c>
      <c r="U17" s="95">
        <v>2</v>
      </c>
      <c r="V17" s="95">
        <v>2</v>
      </c>
      <c r="W17" s="95">
        <f t="shared" si="1"/>
        <v>4</v>
      </c>
      <c r="X17" s="96" t="str">
        <f t="shared" si="2"/>
        <v>B</v>
      </c>
      <c r="Y17" s="90" t="str">
        <f t="shared" si="3"/>
        <v>Situación mejorable con exposición ocasional o esporádica, o situación sin anomalía destacable con cualquier nivel de exposición. No es esperable que se materialice el riesgo, aunque puede ser concebible.</v>
      </c>
      <c r="Z17" s="95">
        <v>10</v>
      </c>
      <c r="AA17" s="95">
        <f t="shared" si="4"/>
        <v>40</v>
      </c>
      <c r="AB17" s="98" t="str">
        <f t="shared" si="5"/>
        <v>III</v>
      </c>
      <c r="AC17" s="90" t="str">
        <f>+IF(AB17="I","Situación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90" t="str">
        <f t="shared" si="7"/>
        <v>Aceptable</v>
      </c>
      <c r="AE17" s="262" t="s">
        <v>566</v>
      </c>
      <c r="AF17" s="90" t="s">
        <v>34</v>
      </c>
      <c r="AG17" s="90" t="s">
        <v>34</v>
      </c>
      <c r="AH17" s="101" t="s">
        <v>248</v>
      </c>
      <c r="AI17" s="101" t="s">
        <v>249</v>
      </c>
      <c r="AJ17" s="94" t="s">
        <v>34</v>
      </c>
      <c r="AK17" s="94" t="s">
        <v>35</v>
      </c>
    </row>
    <row r="18" spans="2:37" s="1" customFormat="1" ht="72.75" customHeight="1" x14ac:dyDescent="0.35">
      <c r="B18" s="269"/>
      <c r="C18" s="269"/>
      <c r="D18" s="269"/>
      <c r="E18" s="358"/>
      <c r="F18" s="276"/>
      <c r="G18" s="24" t="s">
        <v>42</v>
      </c>
      <c r="H18" s="260"/>
      <c r="I18" s="101" t="s">
        <v>430</v>
      </c>
      <c r="J18" s="101" t="s">
        <v>431</v>
      </c>
      <c r="K18" s="101" t="s">
        <v>432</v>
      </c>
      <c r="L18" s="106">
        <v>0</v>
      </c>
      <c r="M18" s="94">
        <v>3</v>
      </c>
      <c r="N18" s="106">
        <v>0</v>
      </c>
      <c r="O18" s="106">
        <f t="shared" si="8"/>
        <v>3</v>
      </c>
      <c r="P18" s="101" t="s">
        <v>433</v>
      </c>
      <c r="Q18" s="94">
        <v>8</v>
      </c>
      <c r="R18" s="107" t="s">
        <v>434</v>
      </c>
      <c r="S18" s="107" t="s">
        <v>435</v>
      </c>
      <c r="T18" s="107" t="s">
        <v>436</v>
      </c>
      <c r="U18" s="95">
        <v>2</v>
      </c>
      <c r="V18" s="95">
        <v>3</v>
      </c>
      <c r="W18" s="95">
        <f t="shared" ref="W18:W19" si="16">V18*U18</f>
        <v>6</v>
      </c>
      <c r="X18" s="96" t="str">
        <f t="shared" ref="X18:X19" si="17">+IF(AND(U18*V18&gt;=24,U18*V18&lt;=40),"MA",IF(AND(U18*V18&gt;=10,U18*V18&lt;=20),"A",IF(AND(U18*V18&gt;=6,U18*V18&lt;=8),"M",IF(AND(U18*V18&gt;=0,U18*V18&lt;=4),"B",""))))</f>
        <v>M</v>
      </c>
      <c r="Y18" s="90" t="str">
        <f t="shared" ref="Y18:Y19" si="18">+IF(X18="MA","Situación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95">
        <v>10</v>
      </c>
      <c r="AA18" s="95">
        <f t="shared" ref="AA18:AA19" si="19">W18*Z18</f>
        <v>60</v>
      </c>
      <c r="AB18" s="98" t="str">
        <f t="shared" ref="AB18:AB19" si="20">+IF(AND(U18*V18*Z18&gt;=600,U18*V18*Z18&lt;=4000),"I",IF(AND(U18*V18*Z18&gt;=150,U18*V18*Z18&lt;=500),"II",IF(AND(U18*V18*Z18&gt;=40,U18*V18*Z18&lt;=120),"III",IF(AND(U18*V18*Z18&gt;=0,U18*V18*Z18&lt;=20),"IV",""))))</f>
        <v>III</v>
      </c>
      <c r="AC18" s="90" t="str">
        <f t="shared" ref="AC18:AC19" si="21">+IF(AB18="I","Situación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90" t="str">
        <f t="shared" ref="AD18:AD19" si="22">+IF(AB18="I","No aceptable",IF(AB18="II","No aceptable o aceptable con control específico",IF(AB18="III","Aceptable",IF(AB18="IV","Aceptable",""))))</f>
        <v>Aceptable</v>
      </c>
      <c r="AE18" s="263"/>
      <c r="AF18" s="90" t="s">
        <v>34</v>
      </c>
      <c r="AG18" s="90" t="s">
        <v>34</v>
      </c>
      <c r="AH18" s="90" t="s">
        <v>34</v>
      </c>
      <c r="AI18" s="101" t="s">
        <v>437</v>
      </c>
      <c r="AJ18" s="94" t="s">
        <v>34</v>
      </c>
      <c r="AK18" s="94" t="s">
        <v>35</v>
      </c>
    </row>
    <row r="19" spans="2:37" s="1" customFormat="1" ht="72.75" customHeight="1" x14ac:dyDescent="0.35">
      <c r="B19" s="269"/>
      <c r="C19" s="269"/>
      <c r="D19" s="269"/>
      <c r="E19" s="358"/>
      <c r="F19" s="276"/>
      <c r="G19" s="24" t="s">
        <v>42</v>
      </c>
      <c r="H19" s="260"/>
      <c r="I19" s="101" t="s">
        <v>443</v>
      </c>
      <c r="J19" s="101" t="s">
        <v>453</v>
      </c>
      <c r="K19" s="101" t="s">
        <v>444</v>
      </c>
      <c r="L19" s="106">
        <v>0</v>
      </c>
      <c r="M19" s="94">
        <v>3</v>
      </c>
      <c r="N19" s="106">
        <v>0</v>
      </c>
      <c r="O19" s="106">
        <f t="shared" si="8"/>
        <v>3</v>
      </c>
      <c r="P19" s="101" t="s">
        <v>433</v>
      </c>
      <c r="Q19" s="94"/>
      <c r="R19" s="107" t="s">
        <v>446</v>
      </c>
      <c r="S19" s="107" t="s">
        <v>447</v>
      </c>
      <c r="T19" s="107" t="s">
        <v>448</v>
      </c>
      <c r="U19" s="95">
        <v>2</v>
      </c>
      <c r="V19" s="95">
        <v>4</v>
      </c>
      <c r="W19" s="95">
        <f t="shared" si="16"/>
        <v>8</v>
      </c>
      <c r="X19" s="96" t="str">
        <f t="shared" si="17"/>
        <v>M</v>
      </c>
      <c r="Y19" s="90" t="str">
        <f t="shared" si="18"/>
        <v>Situación deficiente con exposición esporádica, o bien situación mejorable con exposición continuada o frecuente. Es posible que suceda el daño alguna vez.</v>
      </c>
      <c r="Z19" s="95">
        <v>25</v>
      </c>
      <c r="AA19" s="95">
        <f t="shared" si="19"/>
        <v>200</v>
      </c>
      <c r="AB19" s="98" t="str">
        <f t="shared" si="20"/>
        <v>II</v>
      </c>
      <c r="AC19" s="90" t="str">
        <f t="shared" si="21"/>
        <v>Corregir y adoptar medidas de control de inmediato. Sin embargo suspenda actividades si el nivel de riesgo está por encima o igual de 360.</v>
      </c>
      <c r="AD19" s="90" t="str">
        <f t="shared" si="22"/>
        <v>No aceptable o aceptable con control específico</v>
      </c>
      <c r="AE19" s="263"/>
      <c r="AF19" s="90" t="s">
        <v>34</v>
      </c>
      <c r="AG19" s="90" t="s">
        <v>34</v>
      </c>
      <c r="AH19" s="90" t="s">
        <v>34</v>
      </c>
      <c r="AI19" s="101" t="s">
        <v>449</v>
      </c>
      <c r="AJ19" s="94" t="s">
        <v>34</v>
      </c>
      <c r="AK19" s="94" t="s">
        <v>35</v>
      </c>
    </row>
    <row r="20" spans="2:37" s="1" customFormat="1" ht="72.75" customHeight="1" x14ac:dyDescent="0.35">
      <c r="B20" s="269"/>
      <c r="C20" s="269"/>
      <c r="D20" s="269"/>
      <c r="E20" s="358"/>
      <c r="F20" s="276"/>
      <c r="G20" s="24" t="s">
        <v>42</v>
      </c>
      <c r="H20" s="260"/>
      <c r="I20" s="101" t="s">
        <v>236</v>
      </c>
      <c r="J20" s="101" t="s">
        <v>441</v>
      </c>
      <c r="K20" s="101" t="s">
        <v>238</v>
      </c>
      <c r="L20" s="106">
        <v>0</v>
      </c>
      <c r="M20" s="94">
        <v>3</v>
      </c>
      <c r="N20" s="106">
        <v>0</v>
      </c>
      <c r="O20" s="106">
        <f t="shared" si="8"/>
        <v>3</v>
      </c>
      <c r="P20" s="101" t="s">
        <v>241</v>
      </c>
      <c r="Q20" s="94">
        <v>8</v>
      </c>
      <c r="R20" s="107" t="s">
        <v>245</v>
      </c>
      <c r="S20" s="107" t="s">
        <v>246</v>
      </c>
      <c r="T20" s="107" t="s">
        <v>247</v>
      </c>
      <c r="U20" s="95">
        <v>2</v>
      </c>
      <c r="V20" s="95">
        <v>3</v>
      </c>
      <c r="W20" s="95">
        <f t="shared" si="1"/>
        <v>6</v>
      </c>
      <c r="X20" s="96" t="str">
        <f t="shared" si="2"/>
        <v>M</v>
      </c>
      <c r="Y20" s="90" t="str">
        <f t="shared" si="3"/>
        <v>Situación deficiente con exposición esporádica, o bien situación mejorable con exposición continuada o frecuente. Es posible que suceda el daño alguna vez.</v>
      </c>
      <c r="Z20" s="95">
        <v>10</v>
      </c>
      <c r="AA20" s="95">
        <f t="shared" si="4"/>
        <v>60</v>
      </c>
      <c r="AB20" s="98" t="str">
        <f t="shared" si="5"/>
        <v>III</v>
      </c>
      <c r="AC20" s="90" t="str">
        <f t="shared" si="6"/>
        <v>Mejorar si es posible. Sería conveniente justificar la intervención y su rentabilidad.</v>
      </c>
      <c r="AD20" s="90" t="str">
        <f t="shared" si="7"/>
        <v>Aceptable</v>
      </c>
      <c r="AE20" s="264"/>
      <c r="AF20" s="90" t="s">
        <v>34</v>
      </c>
      <c r="AG20" s="90" t="s">
        <v>34</v>
      </c>
      <c r="AH20" s="101" t="s">
        <v>248</v>
      </c>
      <c r="AI20" s="101" t="s">
        <v>249</v>
      </c>
      <c r="AJ20" s="94" t="s">
        <v>34</v>
      </c>
      <c r="AK20" s="94" t="s">
        <v>35</v>
      </c>
    </row>
    <row r="21" spans="2:37" s="1" customFormat="1" ht="72.75" customHeight="1" x14ac:dyDescent="0.35">
      <c r="B21" s="269"/>
      <c r="C21" s="269"/>
      <c r="D21" s="269"/>
      <c r="E21" s="358"/>
      <c r="F21" s="276"/>
      <c r="G21" s="24" t="s">
        <v>42</v>
      </c>
      <c r="H21" s="243" t="s">
        <v>45</v>
      </c>
      <c r="I21" s="101" t="s">
        <v>63</v>
      </c>
      <c r="J21" s="101" t="s">
        <v>331</v>
      </c>
      <c r="K21" s="101" t="s">
        <v>64</v>
      </c>
      <c r="L21" s="106">
        <v>0</v>
      </c>
      <c r="M21" s="94">
        <v>3</v>
      </c>
      <c r="N21" s="106">
        <v>0</v>
      </c>
      <c r="O21" s="106">
        <f t="shared" si="8"/>
        <v>3</v>
      </c>
      <c r="P21" s="101" t="s">
        <v>325</v>
      </c>
      <c r="Q21" s="94">
        <v>8</v>
      </c>
      <c r="R21" s="90" t="s">
        <v>168</v>
      </c>
      <c r="S21" s="101" t="s">
        <v>326</v>
      </c>
      <c r="T21" s="90" t="s">
        <v>359</v>
      </c>
      <c r="U21" s="95">
        <v>2</v>
      </c>
      <c r="V21" s="95">
        <v>3</v>
      </c>
      <c r="W21" s="95">
        <f t="shared" ref="W21:W26" si="23">V21*U21</f>
        <v>6</v>
      </c>
      <c r="X21" s="96" t="str">
        <f t="shared" si="2"/>
        <v>M</v>
      </c>
      <c r="Y21" s="90" t="str">
        <f t="shared" si="3"/>
        <v>Situación deficiente con exposición esporádica, o bien situación mejorable con exposición continuada o frecuente. Es posible que suceda el daño alguna vez.</v>
      </c>
      <c r="Z21" s="95">
        <v>10</v>
      </c>
      <c r="AA21" s="95">
        <f t="shared" si="4"/>
        <v>60</v>
      </c>
      <c r="AB21" s="98" t="str">
        <f t="shared" si="5"/>
        <v>III</v>
      </c>
      <c r="AC21" s="90" t="str">
        <f t="shared" ref="AC21:AC26" si="24">+IF(AB21="I","Situación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90" t="str">
        <f t="shared" si="7"/>
        <v>Aceptable</v>
      </c>
      <c r="AE21" s="90" t="s">
        <v>65</v>
      </c>
      <c r="AF21" s="94" t="s">
        <v>34</v>
      </c>
      <c r="AG21" s="94" t="s">
        <v>34</v>
      </c>
      <c r="AH21" s="101" t="s">
        <v>327</v>
      </c>
      <c r="AI21" s="101" t="s">
        <v>328</v>
      </c>
      <c r="AJ21" s="94" t="s">
        <v>34</v>
      </c>
      <c r="AK21" s="94" t="s">
        <v>35</v>
      </c>
    </row>
    <row r="22" spans="2:37" s="1" customFormat="1" ht="72.75" customHeight="1" x14ac:dyDescent="0.35">
      <c r="B22" s="269"/>
      <c r="C22" s="269"/>
      <c r="D22" s="269"/>
      <c r="E22" s="358"/>
      <c r="F22" s="276"/>
      <c r="G22" s="24" t="s">
        <v>42</v>
      </c>
      <c r="H22" s="244"/>
      <c r="I22" s="101" t="s">
        <v>88</v>
      </c>
      <c r="J22" s="101" t="s">
        <v>337</v>
      </c>
      <c r="K22" s="101" t="s">
        <v>315</v>
      </c>
      <c r="L22" s="106">
        <v>0</v>
      </c>
      <c r="M22" s="94">
        <v>3</v>
      </c>
      <c r="N22" s="106">
        <v>0</v>
      </c>
      <c r="O22" s="106">
        <f t="shared" si="8"/>
        <v>3</v>
      </c>
      <c r="P22" s="101" t="s">
        <v>336</v>
      </c>
      <c r="Q22" s="94">
        <v>8</v>
      </c>
      <c r="R22" s="101" t="s">
        <v>168</v>
      </c>
      <c r="S22" s="90" t="s">
        <v>350</v>
      </c>
      <c r="T22" s="90" t="s">
        <v>356</v>
      </c>
      <c r="U22" s="95">
        <v>2</v>
      </c>
      <c r="V22" s="95">
        <v>3</v>
      </c>
      <c r="W22" s="95">
        <f t="shared" si="23"/>
        <v>6</v>
      </c>
      <c r="X22" s="96" t="str">
        <f t="shared" ref="X22" si="25">+IF(AND(U22*V22&gt;=24,U22*V22&lt;=40),"MA",IF(AND(U22*V22&gt;=10,U22*V22&lt;=20),"A",IF(AND(U22*V22&gt;=6,U22*V22&lt;=8),"M",IF(AND(U22*V22&gt;=0,U22*V22&lt;=4),"B",""))))</f>
        <v>M</v>
      </c>
      <c r="Y22" s="90" t="str">
        <f t="shared" ref="Y22" si="26">+IF(X22="MA","Situación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2" s="95">
        <v>10</v>
      </c>
      <c r="AA22" s="95">
        <f t="shared" ref="AA22" si="27">W22*Z22</f>
        <v>60</v>
      </c>
      <c r="AB22" s="98" t="str">
        <f t="shared" ref="AB22:AB25" si="28">+IF(AND(U22*V22*Z22&gt;=600,U22*V22*Z22&lt;=4000),"I",IF(AND(U22*V22*Z22&gt;=150,U22*V22*Z22&lt;=500),"II",IF(AND(U22*V22*Z22&gt;=40,U22*V22*Z22&lt;=120),"III",IF(AND(U22*V22*Z22&gt;=0,U22*V22*Z22&lt;=20),"IV",""))))</f>
        <v>III</v>
      </c>
      <c r="AC22" s="90" t="str">
        <f t="shared" si="24"/>
        <v>Mejorar si es posible. Sería conveniente justificar la intervención y su rentabilidad.</v>
      </c>
      <c r="AD22" s="90" t="str">
        <f t="shared" ref="AD22" si="29">+IF(AB22="I","No aceptable",IF(AB22="II","No aceptable o aceptable con control específico",IF(AB22="III","Aceptable",IF(AB22="IV","Aceptable",""))))</f>
        <v>Aceptable</v>
      </c>
      <c r="AE22" s="90" t="s">
        <v>65</v>
      </c>
      <c r="AF22" s="94" t="s">
        <v>34</v>
      </c>
      <c r="AG22" s="94" t="s">
        <v>34</v>
      </c>
      <c r="AH22" s="101" t="s">
        <v>158</v>
      </c>
      <c r="AI22" s="101" t="s">
        <v>357</v>
      </c>
      <c r="AJ22" s="94" t="s">
        <v>34</v>
      </c>
      <c r="AK22" s="94" t="s">
        <v>35</v>
      </c>
    </row>
    <row r="23" spans="2:37" s="1" customFormat="1" ht="72.75" customHeight="1" x14ac:dyDescent="0.35">
      <c r="B23" s="269"/>
      <c r="C23" s="269"/>
      <c r="D23" s="269"/>
      <c r="E23" s="358"/>
      <c r="F23" s="276"/>
      <c r="G23" s="24" t="s">
        <v>33</v>
      </c>
      <c r="H23" s="244"/>
      <c r="I23" s="101" t="s">
        <v>63</v>
      </c>
      <c r="J23" s="101" t="s">
        <v>329</v>
      </c>
      <c r="K23" s="101" t="s">
        <v>315</v>
      </c>
      <c r="L23" s="106">
        <v>0</v>
      </c>
      <c r="M23" s="94">
        <v>3</v>
      </c>
      <c r="N23" s="106">
        <v>0</v>
      </c>
      <c r="O23" s="106">
        <f t="shared" si="8"/>
        <v>3</v>
      </c>
      <c r="P23" s="101" t="s">
        <v>330</v>
      </c>
      <c r="Q23" s="94">
        <v>1</v>
      </c>
      <c r="R23" s="101" t="s">
        <v>332</v>
      </c>
      <c r="S23" s="101" t="s">
        <v>532</v>
      </c>
      <c r="T23" s="90" t="s">
        <v>355</v>
      </c>
      <c r="U23" s="95">
        <v>2</v>
      </c>
      <c r="V23" s="95">
        <v>2</v>
      </c>
      <c r="W23" s="95">
        <f t="shared" si="23"/>
        <v>4</v>
      </c>
      <c r="X23" s="96" t="str">
        <f t="shared" si="2"/>
        <v>B</v>
      </c>
      <c r="Y23" s="90" t="str">
        <f t="shared" si="3"/>
        <v>Situación mejorable con exposición ocasional o esporádica, o situación sin anomalía destacable con cualquier nivel de exposición. No es esperable que se materialice el riesgo, aunque puede ser concebible.</v>
      </c>
      <c r="Z23" s="95">
        <v>10</v>
      </c>
      <c r="AA23" s="95">
        <f t="shared" si="4"/>
        <v>40</v>
      </c>
      <c r="AB23" s="98" t="str">
        <f t="shared" si="28"/>
        <v>III</v>
      </c>
      <c r="AC23" s="90" t="str">
        <f t="shared" si="24"/>
        <v>Mejorar si es posible. Sería conveniente justificar la intervención y su rentabilidad.</v>
      </c>
      <c r="AD23" s="90" t="str">
        <f t="shared" si="7"/>
        <v>Aceptable</v>
      </c>
      <c r="AE23" s="90" t="s">
        <v>115</v>
      </c>
      <c r="AF23" s="90" t="s">
        <v>34</v>
      </c>
      <c r="AG23" s="90" t="s">
        <v>168</v>
      </c>
      <c r="AH23" s="101" t="s">
        <v>333</v>
      </c>
      <c r="AI23" s="101" t="s">
        <v>334</v>
      </c>
      <c r="AJ23" s="94" t="s">
        <v>34</v>
      </c>
      <c r="AK23" s="94" t="s">
        <v>35</v>
      </c>
    </row>
    <row r="24" spans="2:37" s="1" customFormat="1" ht="72.75" customHeight="1" x14ac:dyDescent="0.35">
      <c r="B24" s="269"/>
      <c r="C24" s="269"/>
      <c r="D24" s="269"/>
      <c r="E24" s="358"/>
      <c r="F24" s="276"/>
      <c r="G24" s="24" t="s">
        <v>33</v>
      </c>
      <c r="H24" s="244"/>
      <c r="I24" s="101" t="s">
        <v>207</v>
      </c>
      <c r="J24" s="101" t="s">
        <v>322</v>
      </c>
      <c r="K24" s="101" t="s">
        <v>320</v>
      </c>
      <c r="L24" s="106">
        <v>0</v>
      </c>
      <c r="M24" s="94">
        <v>3</v>
      </c>
      <c r="N24" s="106">
        <v>0</v>
      </c>
      <c r="O24" s="106">
        <f t="shared" si="8"/>
        <v>3</v>
      </c>
      <c r="P24" s="101" t="s">
        <v>321</v>
      </c>
      <c r="Q24" s="94">
        <v>2</v>
      </c>
      <c r="R24" s="90" t="s">
        <v>168</v>
      </c>
      <c r="S24" s="101" t="s">
        <v>362</v>
      </c>
      <c r="T24" s="90" t="s">
        <v>364</v>
      </c>
      <c r="U24" s="95">
        <v>2</v>
      </c>
      <c r="V24" s="95">
        <v>2</v>
      </c>
      <c r="W24" s="95">
        <f t="shared" si="23"/>
        <v>4</v>
      </c>
      <c r="X24" s="96" t="str">
        <f t="shared" ref="X24:X25" si="30">+IF(AND(U24*V24&gt;=24,U24*V24&lt;=40),"MA",IF(AND(U24*V24&gt;=10,U24*V24&lt;=20),"A",IF(AND(U24*V24&gt;=6,U24*V24&lt;=8),"M",IF(AND(U24*V24&gt;=0,U24*V24&lt;=4),"B",""))))</f>
        <v>B</v>
      </c>
      <c r="Y24" s="90" t="str">
        <f t="shared" ref="Y24:Y25" si="31">+IF(X24="MA","Situación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4" s="95">
        <v>25</v>
      </c>
      <c r="AA24" s="95">
        <f t="shared" ref="AA24:AA25" si="32">W24*Z24</f>
        <v>100</v>
      </c>
      <c r="AB24" s="98" t="str">
        <f t="shared" si="28"/>
        <v>III</v>
      </c>
      <c r="AC24" s="90" t="str">
        <f t="shared" si="24"/>
        <v>Mejorar si es posible. Sería conveniente justificar la intervención y su rentabilidad.</v>
      </c>
      <c r="AD24" s="90" t="str">
        <f t="shared" ref="AD24:AD25" si="33">+IF(AB24="I","No aceptable",IF(AB24="II","No aceptable o aceptable con control específico",IF(AB24="III","Aceptable",IF(AB24="IV","Aceptable",""))))</f>
        <v>Aceptable</v>
      </c>
      <c r="AE24" s="99" t="s">
        <v>601</v>
      </c>
      <c r="AF24" s="90" t="s">
        <v>34</v>
      </c>
      <c r="AG24" s="90" t="s">
        <v>34</v>
      </c>
      <c r="AH24" s="101" t="s">
        <v>323</v>
      </c>
      <c r="AI24" s="90" t="s">
        <v>171</v>
      </c>
      <c r="AJ24" s="90" t="s">
        <v>34</v>
      </c>
      <c r="AK24" s="94" t="s">
        <v>35</v>
      </c>
    </row>
    <row r="25" spans="2:37" s="1" customFormat="1" ht="72.75" customHeight="1" x14ac:dyDescent="0.35">
      <c r="B25" s="269"/>
      <c r="C25" s="269"/>
      <c r="D25" s="269"/>
      <c r="E25" s="358"/>
      <c r="F25" s="276"/>
      <c r="G25" s="24" t="s">
        <v>33</v>
      </c>
      <c r="H25" s="244"/>
      <c r="I25" s="101" t="s">
        <v>558</v>
      </c>
      <c r="J25" s="101" t="s">
        <v>324</v>
      </c>
      <c r="K25" s="101" t="s">
        <v>315</v>
      </c>
      <c r="L25" s="106">
        <v>0</v>
      </c>
      <c r="M25" s="94">
        <v>3</v>
      </c>
      <c r="N25" s="106">
        <v>0</v>
      </c>
      <c r="O25" s="106">
        <f t="shared" si="8"/>
        <v>3</v>
      </c>
      <c r="P25" s="101" t="s">
        <v>330</v>
      </c>
      <c r="Q25" s="94">
        <v>1</v>
      </c>
      <c r="R25" s="101" t="s">
        <v>168</v>
      </c>
      <c r="S25" s="90" t="s">
        <v>351</v>
      </c>
      <c r="T25" s="101" t="s">
        <v>360</v>
      </c>
      <c r="U25" s="95">
        <v>2</v>
      </c>
      <c r="V25" s="95">
        <v>2</v>
      </c>
      <c r="W25" s="95">
        <f t="shared" si="23"/>
        <v>4</v>
      </c>
      <c r="X25" s="96" t="str">
        <f t="shared" si="30"/>
        <v>B</v>
      </c>
      <c r="Y25" s="97" t="str">
        <f t="shared" si="31"/>
        <v>Situación mejorable con exposición ocasional o esporádica, o situación sin anomalía destacable con cualquier nivel de exposición. No es esperable que se materialice el riesgo, aunque puede ser concebible.</v>
      </c>
      <c r="Z25" s="95">
        <v>25</v>
      </c>
      <c r="AA25" s="95">
        <f t="shared" si="32"/>
        <v>100</v>
      </c>
      <c r="AB25" s="98" t="str">
        <f t="shared" si="28"/>
        <v>III</v>
      </c>
      <c r="AC25" s="97" t="str">
        <f t="shared" si="24"/>
        <v>Mejorar si es posible. Sería conveniente justificar la intervención y su rentabilidad.</v>
      </c>
      <c r="AD25" s="90" t="str">
        <f t="shared" si="33"/>
        <v>Aceptable</v>
      </c>
      <c r="AE25" s="97" t="s">
        <v>548</v>
      </c>
      <c r="AF25" s="90" t="s">
        <v>34</v>
      </c>
      <c r="AG25" s="90" t="s">
        <v>34</v>
      </c>
      <c r="AH25" s="101" t="s">
        <v>67</v>
      </c>
      <c r="AI25" s="101" t="s">
        <v>557</v>
      </c>
      <c r="AJ25" s="90" t="s">
        <v>34</v>
      </c>
      <c r="AK25" s="100" t="s">
        <v>559</v>
      </c>
    </row>
    <row r="26" spans="2:37" s="1" customFormat="1" ht="72.75" customHeight="1" thickBot="1" x14ac:dyDescent="0.4">
      <c r="B26" s="270"/>
      <c r="C26" s="270"/>
      <c r="D26" s="270"/>
      <c r="E26" s="359"/>
      <c r="F26" s="277"/>
      <c r="G26" s="24" t="s">
        <v>33</v>
      </c>
      <c r="H26" s="101" t="s">
        <v>70</v>
      </c>
      <c r="I26" s="101" t="s">
        <v>313</v>
      </c>
      <c r="J26" s="101" t="s">
        <v>314</v>
      </c>
      <c r="K26" s="101" t="s">
        <v>315</v>
      </c>
      <c r="L26" s="106">
        <v>0</v>
      </c>
      <c r="M26" s="94">
        <v>3</v>
      </c>
      <c r="N26" s="106">
        <v>0</v>
      </c>
      <c r="O26" s="106">
        <f t="shared" si="8"/>
        <v>3</v>
      </c>
      <c r="P26" s="101" t="s">
        <v>316</v>
      </c>
      <c r="Q26" s="94">
        <v>8</v>
      </c>
      <c r="R26" s="101" t="s">
        <v>317</v>
      </c>
      <c r="S26" s="101" t="s">
        <v>318</v>
      </c>
      <c r="T26" s="90" t="s">
        <v>379</v>
      </c>
      <c r="U26" s="95">
        <v>1</v>
      </c>
      <c r="V26" s="95">
        <v>2</v>
      </c>
      <c r="W26" s="95">
        <f t="shared" si="23"/>
        <v>2</v>
      </c>
      <c r="X26" s="96" t="str">
        <f t="shared" si="2"/>
        <v>B</v>
      </c>
      <c r="Y26" s="90" t="str">
        <f t="shared" si="3"/>
        <v>Situación mejorable con exposición ocasional o esporádica, o situación sin anomalía destacable con cualquier nivel de exposición. No es esperable que se materialice el riesgo, aunque puede ser concebible.</v>
      </c>
      <c r="Z26" s="95">
        <v>10</v>
      </c>
      <c r="AA26" s="95">
        <f t="shared" si="4"/>
        <v>20</v>
      </c>
      <c r="AB26" s="98" t="str">
        <f t="shared" si="5"/>
        <v>IV</v>
      </c>
      <c r="AC26" s="90" t="str">
        <f t="shared" si="24"/>
        <v>Mantener las medidas de control existentes, pero se deberían considerar soluciones o mejoras y se deben hacer comprobaciones periódicas para asegurar que el riesgo aún es tolerable.</v>
      </c>
      <c r="AD26" s="90" t="str">
        <f t="shared" si="7"/>
        <v>Aceptable</v>
      </c>
      <c r="AE26" s="90" t="s">
        <v>514</v>
      </c>
      <c r="AF26" s="94" t="s">
        <v>34</v>
      </c>
      <c r="AG26" s="94" t="s">
        <v>34</v>
      </c>
      <c r="AH26" s="101" t="s">
        <v>71</v>
      </c>
      <c r="AI26" s="101" t="s">
        <v>319</v>
      </c>
      <c r="AJ26" s="94" t="s">
        <v>34</v>
      </c>
      <c r="AK26" s="94" t="s">
        <v>515</v>
      </c>
    </row>
    <row r="27" spans="2:37" ht="72.75" customHeight="1" x14ac:dyDescent="0.25">
      <c r="AI27" s="54"/>
    </row>
  </sheetData>
  <mergeCells count="47">
    <mergeCell ref="H17:H20"/>
    <mergeCell ref="AG7:AG8"/>
    <mergeCell ref="AH7:AH8"/>
    <mergeCell ref="AI7:AI8"/>
    <mergeCell ref="AD7:AD8"/>
    <mergeCell ref="AE7:AE8"/>
    <mergeCell ref="AF7:AF8"/>
    <mergeCell ref="U7:U8"/>
    <mergeCell ref="W7:W8"/>
    <mergeCell ref="P7:P8"/>
    <mergeCell ref="Q7:Q8"/>
    <mergeCell ref="V7:V8"/>
    <mergeCell ref="H13:H16"/>
    <mergeCell ref="AE13:AE16"/>
    <mergeCell ref="AE17:AE20"/>
    <mergeCell ref="AK7:AK8"/>
    <mergeCell ref="B9:B26"/>
    <mergeCell ref="C9:C26"/>
    <mergeCell ref="D9:D26"/>
    <mergeCell ref="E9:E26"/>
    <mergeCell ref="F9:F26"/>
    <mergeCell ref="AA7:AA8"/>
    <mergeCell ref="AB7:AB8"/>
    <mergeCell ref="AC7:AC8"/>
    <mergeCell ref="X7:X8"/>
    <mergeCell ref="Y7:Y8"/>
    <mergeCell ref="Z7:Z8"/>
    <mergeCell ref="H7:J7"/>
    <mergeCell ref="K7:K8"/>
    <mergeCell ref="L7:O7"/>
    <mergeCell ref="H9:H10"/>
    <mergeCell ref="H21:H25"/>
    <mergeCell ref="B4:T4"/>
    <mergeCell ref="U4:AK4"/>
    <mergeCell ref="B5:T6"/>
    <mergeCell ref="U5:AC6"/>
    <mergeCell ref="AD5:AD6"/>
    <mergeCell ref="AE5:AK5"/>
    <mergeCell ref="AE6:AK6"/>
    <mergeCell ref="R7:T7"/>
    <mergeCell ref="B7:B8"/>
    <mergeCell ref="C7:C8"/>
    <mergeCell ref="D7:D8"/>
    <mergeCell ref="E7:E8"/>
    <mergeCell ref="F7:F8"/>
    <mergeCell ref="G7:G8"/>
    <mergeCell ref="AJ7:AJ8"/>
  </mergeCells>
  <conditionalFormatting sqref="AB749:AF749 AE581:AF581 AE569:AF569 AE301:AF301 AE69:AF69 AE67:AF67 AE58:AF58 AE56:AE57 AE59:AE66 AE68 AE41:AF41 AE29:AF29 AE44:AF44 AE55:AF55 AE30:AE40 AE42:AE43 AE45:AE54 AB117:AF117 AB102:AF102 AB96:AF99 AB87:AF87 AB81:AF84 AB72:AF72 AB70:AE71 AB73:AE80 AB85:AE86 AB88:AE95 AB100:AE101 AB111:AF114 AB103:AE110 AB115:AE116 AB129:AF130 AB118:AE128 AB132:AF132 AB131:AE131 AB142:AF143 AB133:AE141 AB145:AF145 AB144:AE144 AB157:AF158 AB146:AE156 AB160:AF160 AB159:AE159 AB161:AE170 AF156 AF170:AF171 AE173:AF173 AE171:AE172 AE174:AE183 AF183 AE184:AF185 AE187:AF187 AE186 AE188:AE197 AF197 AE198:AF199 AE201:AF201 AE200 AE202:AE211 AF211 AE212:AF213 AE215:AF215 AE214 AE216:AE225 AF225 AB171:AD225 AB226:AF298 AE313:AF314 AE316:AF316 AE315 AE317:AE326 AF326 AB327:AF327 AE328:AF566 AE567:AE568 AE570:AE580 AB328:AD581 AB582:AF667 AB744:AF744 AB679:AF680 AB670:AF670 AB668:AE669 AB671:AE678 AB682:AF741 AB681:AE681 AB742:AE743 AB745:AE748 AB753:AF754 AB750:AE752 AB756:AF816 AB755:AE755 AB299:AE300 AE302:AE312 AB301:AD326 AB9:AD10 AB26:AD69 AE27:AE28 AB16:AD22 AB12:AE12">
    <cfRule type="cellIs" dxfId="1049" priority="209" stopIfTrue="1" operator="equal">
      <formula>"I"</formula>
    </cfRule>
    <cfRule type="cellIs" dxfId="1048" priority="210" stopIfTrue="1" operator="equal">
      <formula>"II"</formula>
    </cfRule>
    <cfRule type="cellIs" dxfId="1047" priority="211" stopIfTrue="1" operator="between">
      <formula>"III"</formula>
      <formula>"IV"</formula>
    </cfRule>
  </conditionalFormatting>
  <conditionalFormatting sqref="AD749:AF749 AE581:AF581 AE569:AF569 AD301:AF301 AD299:AE300 AD302:AE313 AD117:AF117 AD102:AF102 AD96:AF99 AD87:AF87 AD69:AF69 AD67:AF67 AD58:AF58 AD41:AF41 AD29:AF29 AD30:AE40 AD44:AF44 AD42:AE43 AD55:AF55 AD45:AE54 AD56:AE57 AD59:AE66 AD68:AE68 AD81:AF84 AD72:AF72 AD70:AE71 AD73:AE80 AD85:AE86 AD88:AE95 AD100:AE101 AD111:AF114 AD103:AE110 AD115:AE116 AD129:AF130 AD118:AE128 AD132:AF132 AD131:AE131 AD142:AF143 AD133:AE141 AD145:AF145 AD144:AE144 AD157:AF158 AD146:AE156 AD160:AF160 AD159:AE159 AD161:AE170 AF156 AF170:AF171 AE173:AF173 AE171:AE172 AE174:AE183 AF183 AE184:AF185 AE187:AF187 AE186 AE188:AE197 AF197 AE198:AF199 AE201:AF201 AE200 AE202:AE211 AF211 AE212:AF213 AE215:AF215 AE214 AE216:AE225 AF225 AD171:AD225 AD226:AF298 AF313:AF314 AE316:AF316 AE314:AE315 AE317:AE326 AF326 AD314:AD326 AD327:AF327 AE328:AF566 AE567:AE568 AE570:AE580 AD328:AD581 AD582:AF667 AD744:AF744 AD679:AF680 AD670:AF670 AD668:AE669 AD671:AE678 AD682:AF741 AD681:AE681 AD742:AE743 AD745:AE748 AD753:AF754 AD750:AE752 AD756:AF816 AD755:AE755 AD9:AD10 AD12:AE12 AD27:AE28 AD26 AD16:AD22">
    <cfRule type="cellIs" dxfId="1046" priority="207" stopIfTrue="1" operator="equal">
      <formula>"Aceptable"</formula>
    </cfRule>
    <cfRule type="cellIs" dxfId="1045" priority="208" stopIfTrue="1" operator="equal">
      <formula>"No aceptable"</formula>
    </cfRule>
  </conditionalFormatting>
  <conditionalFormatting sqref="AD9:AD10 AD26:AD816 AD16:AD22 AD12">
    <cfRule type="containsText" dxfId="1044" priority="202" stopIfTrue="1" operator="containsText" text="No aceptable o aceptable con control específico">
      <formula>NOT(ISERROR(SEARCH("No aceptable o aceptable con control específico",AD9)))</formula>
    </cfRule>
    <cfRule type="containsText" dxfId="1043" priority="205" stopIfTrue="1" operator="containsText" text="No aceptable">
      <formula>NOT(ISERROR(SEARCH("No aceptable",AD9)))</formula>
    </cfRule>
    <cfRule type="containsText" dxfId="1042" priority="206" stopIfTrue="1" operator="containsText" text="No Aceptable o aceptable con control específico">
      <formula>NOT(ISERROR(SEARCH("No Aceptable o aceptable con control específico",AD9)))</formula>
    </cfRule>
  </conditionalFormatting>
  <conditionalFormatting sqref="AD16">
    <cfRule type="containsText" dxfId="1041" priority="203" stopIfTrue="1" operator="containsText" text="No aceptable">
      <formula>NOT(ISERROR(SEARCH("No aceptable",AD16)))</formula>
    </cfRule>
    <cfRule type="containsText" dxfId="1040" priority="204" stopIfTrue="1" operator="containsText" text="No Aceptable o aceptable con control específico">
      <formula>NOT(ISERROR(SEARCH("No Aceptable o aceptable con control específico",AD16)))</formula>
    </cfRule>
  </conditionalFormatting>
  <conditionalFormatting sqref="AD23:AD24">
    <cfRule type="containsText" dxfId="1039" priority="194" stopIfTrue="1" operator="containsText" text="No aceptable o aceptable con control específico">
      <formula>NOT(ISERROR(SEARCH("No aceptable o aceptable con control específico",AD23)))</formula>
    </cfRule>
    <cfRule type="containsText" dxfId="1038" priority="195" stopIfTrue="1" operator="containsText" text="No aceptable">
      <formula>NOT(ISERROR(SEARCH("No aceptable",AD23)))</formula>
    </cfRule>
    <cfRule type="containsText" dxfId="1037" priority="196" stopIfTrue="1" operator="containsText" text="No Aceptable o aceptable con control específico">
      <formula>NOT(ISERROR(SEARCH("No Aceptable o aceptable con control específico",AD23)))</formula>
    </cfRule>
  </conditionalFormatting>
  <conditionalFormatting sqref="AD23:AD24">
    <cfRule type="cellIs" dxfId="1036" priority="197" stopIfTrue="1" operator="equal">
      <formula>"Aceptable"</formula>
    </cfRule>
    <cfRule type="cellIs" dxfId="1035" priority="198" stopIfTrue="1" operator="equal">
      <formula>"No aceptable"</formula>
    </cfRule>
  </conditionalFormatting>
  <conditionalFormatting sqref="AE10">
    <cfRule type="cellIs" dxfId="1034" priority="151" stopIfTrue="1" operator="equal">
      <formula>"Aceptable"</formula>
    </cfRule>
    <cfRule type="cellIs" dxfId="1033" priority="152" stopIfTrue="1" operator="equal">
      <formula>"No aceptable"</formula>
    </cfRule>
  </conditionalFormatting>
  <conditionalFormatting sqref="AE9">
    <cfRule type="cellIs" dxfId="1032" priority="148" stopIfTrue="1" operator="equal">
      <formula>"I"</formula>
    </cfRule>
    <cfRule type="cellIs" dxfId="1031" priority="149" stopIfTrue="1" operator="equal">
      <formula>"II"</formula>
    </cfRule>
    <cfRule type="cellIs" dxfId="1030" priority="150" stopIfTrue="1" operator="between">
      <formula>"III"</formula>
      <formula>"IV"</formula>
    </cfRule>
  </conditionalFormatting>
  <conditionalFormatting sqref="AE9">
    <cfRule type="cellIs" dxfId="1029" priority="146" stopIfTrue="1" operator="equal">
      <formula>"Aceptable"</formula>
    </cfRule>
    <cfRule type="cellIs" dxfId="1028" priority="147" stopIfTrue="1" operator="equal">
      <formula>"No aceptable"</formula>
    </cfRule>
  </conditionalFormatting>
  <conditionalFormatting sqref="AE21">
    <cfRule type="cellIs" dxfId="1027" priority="143" stopIfTrue="1" operator="equal">
      <formula>"I"</formula>
    </cfRule>
    <cfRule type="cellIs" dxfId="1026" priority="144" stopIfTrue="1" operator="equal">
      <formula>"II"</formula>
    </cfRule>
    <cfRule type="cellIs" dxfId="1025" priority="145" stopIfTrue="1" operator="between">
      <formula>"III"</formula>
      <formula>"IV"</formula>
    </cfRule>
  </conditionalFormatting>
  <conditionalFormatting sqref="AE21">
    <cfRule type="cellIs" dxfId="1024" priority="141" stopIfTrue="1" operator="equal">
      <formula>"Aceptable"</formula>
    </cfRule>
    <cfRule type="cellIs" dxfId="1023" priority="142" stopIfTrue="1" operator="equal">
      <formula>"No aceptable"</formula>
    </cfRule>
  </conditionalFormatting>
  <conditionalFormatting sqref="AE23">
    <cfRule type="cellIs" dxfId="1022" priority="139" stopIfTrue="1" operator="equal">
      <formula>"Aceptable"</formula>
    </cfRule>
    <cfRule type="cellIs" dxfId="1021" priority="140" stopIfTrue="1" operator="equal">
      <formula>"No aceptable"</formula>
    </cfRule>
  </conditionalFormatting>
  <conditionalFormatting sqref="AE22">
    <cfRule type="cellIs" dxfId="1020" priority="131" stopIfTrue="1" operator="equal">
      <formula>"I"</formula>
    </cfRule>
    <cfRule type="cellIs" dxfId="1019" priority="132" stopIfTrue="1" operator="equal">
      <formula>"II"</formula>
    </cfRule>
    <cfRule type="cellIs" dxfId="1018" priority="133" stopIfTrue="1" operator="between">
      <formula>"III"</formula>
      <formula>"IV"</formula>
    </cfRule>
  </conditionalFormatting>
  <conditionalFormatting sqref="AE22">
    <cfRule type="cellIs" dxfId="1017" priority="129" stopIfTrue="1" operator="equal">
      <formula>"Aceptable"</formula>
    </cfRule>
    <cfRule type="cellIs" dxfId="1016" priority="130" stopIfTrue="1" operator="equal">
      <formula>"No aceptable"</formula>
    </cfRule>
  </conditionalFormatting>
  <conditionalFormatting sqref="AE17">
    <cfRule type="cellIs" dxfId="1015" priority="111" stopIfTrue="1" operator="equal">
      <formula>"I"</formula>
    </cfRule>
    <cfRule type="cellIs" dxfId="1014" priority="112" stopIfTrue="1" operator="equal">
      <formula>"II"</formula>
    </cfRule>
    <cfRule type="cellIs" dxfId="1013" priority="113" stopIfTrue="1" operator="between">
      <formula>"III"</formula>
      <formula>"IV"</formula>
    </cfRule>
  </conditionalFormatting>
  <conditionalFormatting sqref="AE17">
    <cfRule type="cellIs" dxfId="1012" priority="109" stopIfTrue="1" operator="equal">
      <formula>"Aceptable"</formula>
    </cfRule>
    <cfRule type="cellIs" dxfId="1011" priority="110" stopIfTrue="1" operator="equal">
      <formula>"No aceptable"</formula>
    </cfRule>
  </conditionalFormatting>
  <conditionalFormatting sqref="AB23:AB24">
    <cfRule type="cellIs" dxfId="1010" priority="83" stopIfTrue="1" operator="equal">
      <formula>"I"</formula>
    </cfRule>
    <cfRule type="cellIs" dxfId="1009" priority="84" stopIfTrue="1" operator="equal">
      <formula>"II"</formula>
    </cfRule>
    <cfRule type="cellIs" dxfId="1008" priority="85" stopIfTrue="1" operator="between">
      <formula>"III"</formula>
      <formula>"IV"</formula>
    </cfRule>
  </conditionalFormatting>
  <conditionalFormatting sqref="AB13:AC13">
    <cfRule type="cellIs" dxfId="1007" priority="80" stopIfTrue="1" operator="equal">
      <formula>"I"</formula>
    </cfRule>
    <cfRule type="cellIs" dxfId="1006" priority="81" stopIfTrue="1" operator="equal">
      <formula>"II"</formula>
    </cfRule>
    <cfRule type="cellIs" dxfId="1005" priority="82" stopIfTrue="1" operator="between">
      <formula>"III"</formula>
      <formula>"IV"</formula>
    </cfRule>
  </conditionalFormatting>
  <conditionalFormatting sqref="AD13">
    <cfRule type="cellIs" dxfId="1004" priority="77" stopIfTrue="1" operator="equal">
      <formula>"I"</formula>
    </cfRule>
    <cfRule type="cellIs" dxfId="1003" priority="78" stopIfTrue="1" operator="equal">
      <formula>"II"</formula>
    </cfRule>
    <cfRule type="cellIs" dxfId="1002" priority="79" stopIfTrue="1" operator="between">
      <formula>"III"</formula>
      <formula>"IV"</formula>
    </cfRule>
  </conditionalFormatting>
  <conditionalFormatting sqref="AD13">
    <cfRule type="cellIs" dxfId="1001" priority="75" stopIfTrue="1" operator="equal">
      <formula>"Aceptable"</formula>
    </cfRule>
    <cfRule type="cellIs" dxfId="1000" priority="76" stopIfTrue="1" operator="equal">
      <formula>"No aceptable"</formula>
    </cfRule>
  </conditionalFormatting>
  <conditionalFormatting sqref="AD13">
    <cfRule type="containsText" dxfId="999" priority="72" stopIfTrue="1" operator="containsText" text="No aceptable o aceptable con control específico">
      <formula>NOT(ISERROR(SEARCH("No aceptable o aceptable con control específico",AD13)))</formula>
    </cfRule>
    <cfRule type="containsText" dxfId="998" priority="73" stopIfTrue="1" operator="containsText" text="No aceptable">
      <formula>NOT(ISERROR(SEARCH("No aceptable",AD13)))</formula>
    </cfRule>
    <cfRule type="containsText" dxfId="997" priority="74" stopIfTrue="1" operator="containsText" text="No Aceptable o aceptable con control específico">
      <formula>NOT(ISERROR(SEARCH("No Aceptable o aceptable con control específico",AD13)))</formula>
    </cfRule>
  </conditionalFormatting>
  <conditionalFormatting sqref="AD13">
    <cfRule type="containsText" dxfId="996" priority="70" stopIfTrue="1" operator="containsText" text="No aceptable">
      <formula>NOT(ISERROR(SEARCH("No aceptable",AD13)))</formula>
    </cfRule>
    <cfRule type="containsText" dxfId="995" priority="71" stopIfTrue="1" operator="containsText" text="No Aceptable o aceptable con control específico">
      <formula>NOT(ISERROR(SEARCH("No Aceptable o aceptable con control específico",AD13)))</formula>
    </cfRule>
  </conditionalFormatting>
  <conditionalFormatting sqref="AE26">
    <cfRule type="cellIs" dxfId="994" priority="52" stopIfTrue="1" operator="equal">
      <formula>"I"</formula>
    </cfRule>
    <cfRule type="cellIs" dxfId="993" priority="53" stopIfTrue="1" operator="equal">
      <formula>"II"</formula>
    </cfRule>
    <cfRule type="cellIs" dxfId="992" priority="54" stopIfTrue="1" operator="between">
      <formula>"III"</formula>
      <formula>"IV"</formula>
    </cfRule>
  </conditionalFormatting>
  <conditionalFormatting sqref="AE26">
    <cfRule type="cellIs" dxfId="991" priority="50" stopIfTrue="1" operator="equal">
      <formula>"Aceptable"</formula>
    </cfRule>
    <cfRule type="cellIs" dxfId="990" priority="51" stopIfTrue="1" operator="equal">
      <formula>"No aceptable"</formula>
    </cfRule>
  </conditionalFormatting>
  <conditionalFormatting sqref="AB14:AD14">
    <cfRule type="cellIs" dxfId="989" priority="47" stopIfTrue="1" operator="equal">
      <formula>"I"</formula>
    </cfRule>
    <cfRule type="cellIs" dxfId="988" priority="48" stopIfTrue="1" operator="equal">
      <formula>"II"</formula>
    </cfRule>
    <cfRule type="cellIs" dxfId="987" priority="49" stopIfTrue="1" operator="between">
      <formula>"III"</formula>
      <formula>"IV"</formula>
    </cfRule>
  </conditionalFormatting>
  <conditionalFormatting sqref="AD14">
    <cfRule type="cellIs" dxfId="986" priority="45" stopIfTrue="1" operator="equal">
      <formula>"Aceptable"</formula>
    </cfRule>
    <cfRule type="cellIs" dxfId="985" priority="46" stopIfTrue="1" operator="equal">
      <formula>"No aceptable"</formula>
    </cfRule>
  </conditionalFormatting>
  <conditionalFormatting sqref="AD14">
    <cfRule type="containsText" dxfId="984" priority="42" stopIfTrue="1" operator="containsText" text="No aceptable o aceptable con control específico">
      <formula>NOT(ISERROR(SEARCH("No aceptable o aceptable con control específico",AD14)))</formula>
    </cfRule>
    <cfRule type="containsText" dxfId="983" priority="43" stopIfTrue="1" operator="containsText" text="No aceptable">
      <formula>NOT(ISERROR(SEARCH("No aceptable",AD14)))</formula>
    </cfRule>
    <cfRule type="containsText" dxfId="982" priority="44" stopIfTrue="1" operator="containsText" text="No Aceptable o aceptable con control específico">
      <formula>NOT(ISERROR(SEARCH("No Aceptable o aceptable con control específico",AD14)))</formula>
    </cfRule>
  </conditionalFormatting>
  <conditionalFormatting sqref="AD14">
    <cfRule type="containsText" dxfId="981" priority="40" stopIfTrue="1" operator="containsText" text="No aceptable">
      <formula>NOT(ISERROR(SEARCH("No aceptable",AD14)))</formula>
    </cfRule>
    <cfRule type="containsText" dxfId="980" priority="41" stopIfTrue="1" operator="containsText" text="No Aceptable o aceptable con control específico">
      <formula>NOT(ISERROR(SEARCH("No Aceptable o aceptable con control específico",AD14)))</formula>
    </cfRule>
  </conditionalFormatting>
  <conditionalFormatting sqref="AB15:AD15">
    <cfRule type="cellIs" dxfId="979" priority="37" stopIfTrue="1" operator="equal">
      <formula>"I"</formula>
    </cfRule>
    <cfRule type="cellIs" dxfId="978" priority="38" stopIfTrue="1" operator="equal">
      <formula>"II"</formula>
    </cfRule>
    <cfRule type="cellIs" dxfId="977" priority="39" stopIfTrue="1" operator="between">
      <formula>"III"</formula>
      <formula>"IV"</formula>
    </cfRule>
  </conditionalFormatting>
  <conditionalFormatting sqref="AD15">
    <cfRule type="cellIs" dxfId="976" priority="35" stopIfTrue="1" operator="equal">
      <formula>"Aceptable"</formula>
    </cfRule>
    <cfRule type="cellIs" dxfId="975" priority="36" stopIfTrue="1" operator="equal">
      <formula>"No aceptable"</formula>
    </cfRule>
  </conditionalFormatting>
  <conditionalFormatting sqref="AD15">
    <cfRule type="containsText" dxfId="974" priority="32" stopIfTrue="1" operator="containsText" text="No aceptable o aceptable con control específico">
      <formula>NOT(ISERROR(SEARCH("No aceptable o aceptable con control específico",AD15)))</formula>
    </cfRule>
    <cfRule type="containsText" dxfId="973" priority="33" stopIfTrue="1" operator="containsText" text="No aceptable">
      <formula>NOT(ISERROR(SEARCH("No aceptable",AD15)))</formula>
    </cfRule>
    <cfRule type="containsText" dxfId="972" priority="34" stopIfTrue="1" operator="containsText" text="No Aceptable o aceptable con control específico">
      <formula>NOT(ISERROR(SEARCH("No Aceptable o aceptable con control específico",AD15)))</formula>
    </cfRule>
  </conditionalFormatting>
  <conditionalFormatting sqref="AB25:AD25">
    <cfRule type="cellIs" dxfId="971" priority="29" stopIfTrue="1" operator="equal">
      <formula>"I"</formula>
    </cfRule>
    <cfRule type="cellIs" dxfId="970" priority="30" stopIfTrue="1" operator="equal">
      <formula>"II"</formula>
    </cfRule>
    <cfRule type="cellIs" dxfId="969" priority="31" stopIfTrue="1" operator="between">
      <formula>"III"</formula>
      <formula>"IV"</formula>
    </cfRule>
  </conditionalFormatting>
  <conditionalFormatting sqref="AD25">
    <cfRule type="cellIs" dxfId="968" priority="27" stopIfTrue="1" operator="equal">
      <formula>"Aceptable"</formula>
    </cfRule>
    <cfRule type="cellIs" dxfId="967" priority="28" stopIfTrue="1" operator="equal">
      <formula>"No aceptable"</formula>
    </cfRule>
  </conditionalFormatting>
  <conditionalFormatting sqref="AD25">
    <cfRule type="containsText" dxfId="966" priority="24" stopIfTrue="1" operator="containsText" text="No aceptable o aceptable con control específico">
      <formula>NOT(ISERROR(SEARCH("No aceptable o aceptable con control específico",AD25)))</formula>
    </cfRule>
    <cfRule type="containsText" dxfId="965" priority="25" stopIfTrue="1" operator="containsText" text="No aceptable">
      <formula>NOT(ISERROR(SEARCH("No aceptable",AD25)))</formula>
    </cfRule>
    <cfRule type="containsText" dxfId="964" priority="26" stopIfTrue="1" operator="containsText" text="No Aceptable o aceptable con control específico">
      <formula>NOT(ISERROR(SEARCH("No Aceptable o aceptable con control específico",AD25)))</formula>
    </cfRule>
  </conditionalFormatting>
  <conditionalFormatting sqref="AE25">
    <cfRule type="cellIs" dxfId="963" priority="21" stopIfTrue="1" operator="equal">
      <formula>"I"</formula>
    </cfRule>
    <cfRule type="cellIs" dxfId="962" priority="22" stopIfTrue="1" operator="equal">
      <formula>"II"</formula>
    </cfRule>
    <cfRule type="cellIs" dxfId="961" priority="23" stopIfTrue="1" operator="between">
      <formula>"III"</formula>
      <formula>"IV"</formula>
    </cfRule>
  </conditionalFormatting>
  <conditionalFormatting sqref="AE25">
    <cfRule type="cellIs" dxfId="960" priority="19" stopIfTrue="1" operator="equal">
      <formula>"Aceptable"</formula>
    </cfRule>
    <cfRule type="cellIs" dxfId="959" priority="20" stopIfTrue="1" operator="equal">
      <formula>"No aceptable"</formula>
    </cfRule>
  </conditionalFormatting>
  <conditionalFormatting sqref="AB11:AD11">
    <cfRule type="cellIs" dxfId="958" priority="16" stopIfTrue="1" operator="equal">
      <formula>"I"</formula>
    </cfRule>
    <cfRule type="cellIs" dxfId="957" priority="17" stopIfTrue="1" operator="equal">
      <formula>"II"</formula>
    </cfRule>
    <cfRule type="cellIs" dxfId="956" priority="18" stopIfTrue="1" operator="between">
      <formula>"III"</formula>
      <formula>"IV"</formula>
    </cfRule>
  </conditionalFormatting>
  <conditionalFormatting sqref="AD11">
    <cfRule type="cellIs" dxfId="955" priority="14" stopIfTrue="1" operator="equal">
      <formula>"Aceptable"</formula>
    </cfRule>
    <cfRule type="cellIs" dxfId="954" priority="15" stopIfTrue="1" operator="equal">
      <formula>"No aceptable"</formula>
    </cfRule>
  </conditionalFormatting>
  <conditionalFormatting sqref="AD11">
    <cfRule type="containsText" dxfId="953" priority="11" stopIfTrue="1" operator="containsText" text="No aceptable o aceptable con control específico">
      <formula>NOT(ISERROR(SEARCH("No aceptable o aceptable con control específico",AD11)))</formula>
    </cfRule>
    <cfRule type="containsText" dxfId="952" priority="12" stopIfTrue="1" operator="containsText" text="No aceptable">
      <formula>NOT(ISERROR(SEARCH("No aceptable",AD11)))</formula>
    </cfRule>
    <cfRule type="containsText" dxfId="951" priority="13" stopIfTrue="1" operator="containsText" text="No Aceptable o aceptable con control específico">
      <formula>NOT(ISERROR(SEARCH("No Aceptable o aceptable con control específico",AD11)))</formula>
    </cfRule>
  </conditionalFormatting>
  <conditionalFormatting sqref="AE11">
    <cfRule type="cellIs" dxfId="950" priority="8" stopIfTrue="1" operator="equal">
      <formula>"I"</formula>
    </cfRule>
    <cfRule type="cellIs" dxfId="949" priority="9" stopIfTrue="1" operator="equal">
      <formula>"II"</formula>
    </cfRule>
    <cfRule type="cellIs" dxfId="948" priority="10" stopIfTrue="1" operator="between">
      <formula>"III"</formula>
      <formula>"IV"</formula>
    </cfRule>
  </conditionalFormatting>
  <conditionalFormatting sqref="AE11">
    <cfRule type="cellIs" dxfId="947" priority="6" stopIfTrue="1" operator="equal">
      <formula>"Aceptable"</formula>
    </cfRule>
    <cfRule type="cellIs" dxfId="946" priority="7" stopIfTrue="1" operator="equal">
      <formula>"No aceptable"</formula>
    </cfRule>
  </conditionalFormatting>
  <conditionalFormatting sqref="AE24">
    <cfRule type="cellIs" dxfId="945" priority="3" stopIfTrue="1" operator="equal">
      <formula>"I"</formula>
    </cfRule>
    <cfRule type="cellIs" dxfId="944" priority="4" stopIfTrue="1" operator="equal">
      <formula>"II"</formula>
    </cfRule>
    <cfRule type="cellIs" dxfId="943" priority="5" stopIfTrue="1" operator="between">
      <formula>"III"</formula>
      <formula>"IV"</formula>
    </cfRule>
  </conditionalFormatting>
  <conditionalFormatting sqref="AE24">
    <cfRule type="cellIs" dxfId="942" priority="1" stopIfTrue="1" operator="equal">
      <formula>"Aceptable"</formula>
    </cfRule>
    <cfRule type="cellIs" dxfId="941"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3:Z15 Z23:Z25 Z11">
      <formula1>"100,60,25,10"</formula1>
    </dataValidation>
    <dataValidation type="list" allowBlank="1" showInputMessage="1" prompt="4 = Continua_x000a_3 = Frecuente_x000a_2 = Ocasional_x000a_1 = Esporádica" sqref="V13:V15 V23:V25 V11">
      <formula1>"4, 3, 2, 1"</formula1>
    </dataValidation>
    <dataValidation type="list" allowBlank="1" showInputMessage="1" showErrorMessage="1" prompt="10 = Muy Alto_x000a_6 = Alto_x000a_2 = Medio_x000a_0 = Bajo" sqref="U13:U15 U23:U25 U11">
      <formula1>"10, 6, 2, 0, "</formula1>
    </dataValidation>
    <dataValidation allowBlank="1" sqref="AA13:AA15 AA23:AA25"/>
  </dataValidations>
  <pageMargins left="0.7" right="0.7" top="0.75" bottom="0.75" header="0.3" footer="0.3"/>
  <pageSetup scale="20" fitToHeight="0" orientation="portrait" r:id="rId1"/>
  <colBreaks count="1" manualBreakCount="1">
    <brk id="37" max="2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BL26"/>
  <sheetViews>
    <sheetView view="pageBreakPreview" topLeftCell="F23" zoomScale="60" zoomScaleNormal="70" workbookViewId="0">
      <selection activeCell="AK22" sqref="AJ21:AK22"/>
    </sheetView>
  </sheetViews>
  <sheetFormatPr baseColWidth="10" defaultColWidth="5.7265625" defaultRowHeight="41.25" customHeight="1" x14ac:dyDescent="0.25"/>
  <cols>
    <col min="8" max="36" width="11.26953125" customWidth="1"/>
    <col min="37" max="37" width="13.54296875" customWidth="1"/>
    <col min="38" max="38" width="0.90625" customWidth="1"/>
  </cols>
  <sheetData>
    <row r="1" spans="2:64" ht="40.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3"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41.2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48"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2:64" s="1" customFormat="1" ht="36"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62.2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87.75" customHeight="1" x14ac:dyDescent="0.35">
      <c r="B9" s="268" t="s">
        <v>121</v>
      </c>
      <c r="C9" s="268" t="s">
        <v>719</v>
      </c>
      <c r="D9" s="268" t="s">
        <v>720</v>
      </c>
      <c r="E9" s="358" t="s">
        <v>716</v>
      </c>
      <c r="F9" s="356" t="s">
        <v>120</v>
      </c>
      <c r="G9" s="24" t="s">
        <v>42</v>
      </c>
      <c r="H9" s="78" t="s">
        <v>46</v>
      </c>
      <c r="I9" s="79" t="s">
        <v>269</v>
      </c>
      <c r="J9" s="79" t="s">
        <v>270</v>
      </c>
      <c r="K9" s="79" t="s">
        <v>271</v>
      </c>
      <c r="L9" s="88">
        <v>0</v>
      </c>
      <c r="M9" s="81">
        <v>5</v>
      </c>
      <c r="N9" s="88">
        <v>0</v>
      </c>
      <c r="O9" s="88">
        <f>SUM(L9:N9)</f>
        <v>5</v>
      </c>
      <c r="P9" s="79" t="s">
        <v>271</v>
      </c>
      <c r="Q9" s="81">
        <v>8</v>
      </c>
      <c r="R9" s="79" t="s">
        <v>499</v>
      </c>
      <c r="S9" s="79" t="s">
        <v>273</v>
      </c>
      <c r="T9" s="79" t="s">
        <v>272</v>
      </c>
      <c r="U9" s="82">
        <v>2</v>
      </c>
      <c r="V9" s="82">
        <v>4</v>
      </c>
      <c r="W9" s="82">
        <f t="shared" ref="W9:W24" si="0">V9*U9</f>
        <v>8</v>
      </c>
      <c r="X9" s="83" t="str">
        <f t="shared" ref="X9:X24" si="1">+IF(AND(U9*V9&gt;=24,U9*V9&lt;=40),"MA",IF(AND(U9*V9&gt;=10,U9*V9&lt;=20),"A",IF(AND(U9*V9&gt;=6,U9*V9&lt;=8),"M",IF(AND(U9*V9&gt;=0,U9*V9&lt;=4),"B",""))))</f>
        <v>M</v>
      </c>
      <c r="Y9" s="78" t="str">
        <f t="shared" ref="Y9:Y24"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 t="shared" ref="AA9:AA24" si="3">W9*Z9</f>
        <v>80</v>
      </c>
      <c r="AB9" s="85" t="str">
        <f t="shared" ref="AB9:AB24" si="4">+IF(AND(U9*V9*Z9&gt;=600,U9*V9*Z9&lt;=4000),"I",IF(AND(U9*V9*Z9&gt;=150,U9*V9*Z9&lt;=500),"II",IF(AND(U9*V9*Z9&gt;=40,U9*V9*Z9&lt;=120),"III",IF(AND(U9*V9*Z9&gt;=0,U9*V9*Z9&lt;=20),"IV",""))))</f>
        <v>III</v>
      </c>
      <c r="AC9" s="78" t="str">
        <f t="shared" ref="AC9:AC24"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 t="shared" ref="AD9:AD24" si="6">+IF(AB9="I","No aceptable",IF(AB9="II","No aceptable o aceptable con control específico",IF(AB9="III","Aceptable",IF(AB9="IV","Aceptable",""))))</f>
        <v>Aceptable</v>
      </c>
      <c r="AE9" s="78" t="s">
        <v>55</v>
      </c>
      <c r="AF9" s="81" t="s">
        <v>34</v>
      </c>
      <c r="AG9" s="81" t="s">
        <v>34</v>
      </c>
      <c r="AH9" s="81" t="s">
        <v>278</v>
      </c>
      <c r="AI9" s="78" t="s">
        <v>274</v>
      </c>
      <c r="AJ9" s="81" t="s">
        <v>34</v>
      </c>
      <c r="AK9" s="100" t="s">
        <v>575</v>
      </c>
    </row>
    <row r="10" spans="2:64" s="1" customFormat="1" ht="87.75" customHeight="1" x14ac:dyDescent="0.35">
      <c r="B10" s="269"/>
      <c r="C10" s="269"/>
      <c r="D10" s="269"/>
      <c r="E10" s="358"/>
      <c r="F10" s="276"/>
      <c r="G10" s="24" t="s">
        <v>42</v>
      </c>
      <c r="H10" s="78" t="s">
        <v>107</v>
      </c>
      <c r="I10" s="79" t="s">
        <v>275</v>
      </c>
      <c r="J10" s="87" t="s">
        <v>276</v>
      </c>
      <c r="K10" s="79" t="s">
        <v>271</v>
      </c>
      <c r="L10" s="88">
        <v>0</v>
      </c>
      <c r="M10" s="81">
        <v>5</v>
      </c>
      <c r="N10" s="88">
        <v>0</v>
      </c>
      <c r="O10" s="88">
        <f t="shared" ref="O10:O24" si="7">SUM(L10:N10)</f>
        <v>5</v>
      </c>
      <c r="P10" s="79" t="s">
        <v>271</v>
      </c>
      <c r="Q10" s="81">
        <v>8</v>
      </c>
      <c r="R10" s="87" t="s">
        <v>500</v>
      </c>
      <c r="S10" s="87" t="s">
        <v>273</v>
      </c>
      <c r="T10" s="87" t="s">
        <v>272</v>
      </c>
      <c r="U10" s="82">
        <v>2</v>
      </c>
      <c r="V10" s="82">
        <v>4</v>
      </c>
      <c r="W10" s="82">
        <f t="shared" ref="W10" si="8">V10*U10</f>
        <v>8</v>
      </c>
      <c r="X10" s="83" t="str">
        <f t="shared" ref="X10" si="9">+IF(AND(U10*V10&gt;=24,U10*V10&lt;=40),"MA",IF(AND(U10*V10&gt;=10,U10*V10&lt;=20),"A",IF(AND(U10*V10&gt;=6,U10*V10&lt;=8),"M",IF(AND(U10*V10&gt;=0,U10*V10&lt;=4),"B",""))))</f>
        <v>M</v>
      </c>
      <c r="Y10" s="78" t="str">
        <f t="shared" ref="Y10:Y11"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82">
        <v>10</v>
      </c>
      <c r="AA10" s="82">
        <f t="shared" ref="AA10:AA11" si="11">W10*Z10</f>
        <v>80</v>
      </c>
      <c r="AB10" s="85" t="str">
        <f t="shared" ref="AB10" si="12">+IF(AND(U10*V10*Z10&gt;=600,U10*V10*Z10&lt;=4000),"I",IF(AND(U10*V10*Z10&gt;=150,U10*V10*Z10&lt;=500),"II",IF(AND(U10*V10*Z10&gt;=40,U10*V10*Z10&lt;=120),"III",IF(AND(U10*V10*Z10&gt;=0,U10*V10*Z10&lt;=20),"IV",""))))</f>
        <v>III</v>
      </c>
      <c r="AC10" s="78" t="str">
        <f t="shared" ref="AC10"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8" t="str">
        <f t="shared" ref="AD10" si="14">+IF(AB10="I","No aceptable",IF(AB10="II","No aceptable o aceptable con control específico",IF(AB10="III","Aceptable",IF(AB10="IV","Aceptable",""))))</f>
        <v>Aceptable</v>
      </c>
      <c r="AE10" s="78" t="s">
        <v>108</v>
      </c>
      <c r="AF10" s="81" t="s">
        <v>34</v>
      </c>
      <c r="AG10" s="81" t="s">
        <v>34</v>
      </c>
      <c r="AH10" s="81" t="s">
        <v>279</v>
      </c>
      <c r="AI10" s="78" t="s">
        <v>274</v>
      </c>
      <c r="AJ10" s="81" t="s">
        <v>34</v>
      </c>
      <c r="AK10" s="81" t="s">
        <v>35</v>
      </c>
    </row>
    <row r="11" spans="2:64" s="1" customFormat="1" ht="87.75" customHeight="1" x14ac:dyDescent="0.35">
      <c r="B11" s="269"/>
      <c r="C11" s="269"/>
      <c r="D11" s="269"/>
      <c r="E11" s="358"/>
      <c r="F11" s="276"/>
      <c r="G11" s="24" t="s">
        <v>33</v>
      </c>
      <c r="H11" s="87" t="s">
        <v>230</v>
      </c>
      <c r="I11" s="87" t="s">
        <v>422</v>
      </c>
      <c r="J11" s="87" t="s">
        <v>424</v>
      </c>
      <c r="K11" s="87" t="s">
        <v>423</v>
      </c>
      <c r="L11" s="88">
        <v>0</v>
      </c>
      <c r="M11" s="81">
        <v>5</v>
      </c>
      <c r="N11" s="88">
        <v>0</v>
      </c>
      <c r="O11" s="88">
        <f t="shared" si="7"/>
        <v>5</v>
      </c>
      <c r="P11" s="87" t="s">
        <v>425</v>
      </c>
      <c r="Q11" s="81">
        <v>8</v>
      </c>
      <c r="R11" s="87" t="s">
        <v>426</v>
      </c>
      <c r="S11" s="87" t="s">
        <v>428</v>
      </c>
      <c r="T11" s="87" t="s">
        <v>427</v>
      </c>
      <c r="U11" s="82">
        <v>2</v>
      </c>
      <c r="V11" s="82">
        <v>4</v>
      </c>
      <c r="W11" s="82">
        <f>V11*U11</f>
        <v>8</v>
      </c>
      <c r="X11" s="83" t="str">
        <f>+IF(AND(U11*V11&gt;=24,U11*V11&lt;=40),"MA",IF(AND(U11*V11&gt;=10,U11*V11&lt;=20),"A",IF(AND(U11*V11&gt;=6,U11*V11&lt;=8),"M",IF(AND(U11*V11&gt;=0,U11*V11&lt;=4),"B",""))))</f>
        <v>M</v>
      </c>
      <c r="Y11" s="78" t="str">
        <f t="shared" si="10"/>
        <v>Situación deficiente con exposición esporádica, o bien situación mejorable con exposición continuada o frecuente. Es posible que suceda el daño alguna vez.</v>
      </c>
      <c r="Z11" s="82">
        <v>10</v>
      </c>
      <c r="AA11" s="82">
        <f t="shared" si="11"/>
        <v>80</v>
      </c>
      <c r="AB11" s="85" t="str">
        <f>+IF(AND(U11*V11*Z11&gt;=600,U11*V11*Z11&lt;=4000),"I",IF(AND(U11*V11*Z11&gt;=150,U11*V11*Z11&lt;=500),"II",IF(AND(U11*V11*Z11&gt;=40,U11*V11*Z11&lt;=120),"III",IF(AND(U11*V11*Z11&gt;=0,U11*V11*Z11&lt;=20),"IV",""))))</f>
        <v>III</v>
      </c>
      <c r="AC11" s="78"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+IF(AB11="I","No aceptable",IF(AB11="II","No aceptable o aceptable con control específico",IF(AB11="III","Aceptable",IF(AB11="IV","Aceptable",""))))</f>
        <v>Aceptable</v>
      </c>
      <c r="AE11" s="97" t="s">
        <v>560</v>
      </c>
      <c r="AF11" s="78" t="s">
        <v>34</v>
      </c>
      <c r="AG11" s="78" t="s">
        <v>34</v>
      </c>
      <c r="AH11" s="78" t="s">
        <v>34</v>
      </c>
      <c r="AI11" s="82" t="s">
        <v>420</v>
      </c>
      <c r="AJ11" s="81" t="s">
        <v>429</v>
      </c>
      <c r="AK11" s="81" t="s">
        <v>35</v>
      </c>
    </row>
    <row r="12" spans="2:64" s="1" customFormat="1" ht="87.75" customHeight="1" x14ac:dyDescent="0.35">
      <c r="B12" s="269"/>
      <c r="C12" s="269"/>
      <c r="D12" s="269"/>
      <c r="E12" s="358"/>
      <c r="F12" s="276"/>
      <c r="G12" s="24" t="s">
        <v>42</v>
      </c>
      <c r="H12" s="81" t="s">
        <v>51</v>
      </c>
      <c r="I12" s="78" t="s">
        <v>48</v>
      </c>
      <c r="J12" s="78" t="s">
        <v>57</v>
      </c>
      <c r="K12" s="81" t="s">
        <v>487</v>
      </c>
      <c r="L12" s="88">
        <v>0</v>
      </c>
      <c r="M12" s="81">
        <v>5</v>
      </c>
      <c r="N12" s="88">
        <v>0</v>
      </c>
      <c r="O12" s="88">
        <f t="shared" si="7"/>
        <v>5</v>
      </c>
      <c r="P12" s="81" t="s">
        <v>486</v>
      </c>
      <c r="Q12" s="81">
        <v>8</v>
      </c>
      <c r="R12" s="81" t="s">
        <v>33</v>
      </c>
      <c r="S12" s="81" t="s">
        <v>488</v>
      </c>
      <c r="T12" s="81" t="s">
        <v>489</v>
      </c>
      <c r="U12" s="82">
        <v>2</v>
      </c>
      <c r="V12" s="82">
        <v>4</v>
      </c>
      <c r="W12" s="82">
        <f t="shared" si="0"/>
        <v>8</v>
      </c>
      <c r="X12" s="83" t="str">
        <f t="shared" si="1"/>
        <v>M</v>
      </c>
      <c r="Y12" s="78" t="str">
        <f t="shared" si="2"/>
        <v>Situación deficiente con exposición esporádica, o bien situación mejorable con exposición continuada o frecuente. Es posible que suceda el daño alguna vez.</v>
      </c>
      <c r="Z12" s="82">
        <v>10</v>
      </c>
      <c r="AA12" s="82">
        <f t="shared" si="3"/>
        <v>80</v>
      </c>
      <c r="AB12" s="85" t="str">
        <f t="shared" si="4"/>
        <v>III</v>
      </c>
      <c r="AC12" s="78" t="str">
        <f t="shared" si="5"/>
        <v>Mejorar si es posible. Sería conveniente justificar la intervención y su rentabilidad.</v>
      </c>
      <c r="AD12" s="78" t="str">
        <f t="shared" si="6"/>
        <v>Aceptable</v>
      </c>
      <c r="AE12" s="78" t="s">
        <v>58</v>
      </c>
      <c r="AF12" s="78" t="s">
        <v>34</v>
      </c>
      <c r="AG12" s="78" t="s">
        <v>34</v>
      </c>
      <c r="AH12" s="78" t="s">
        <v>164</v>
      </c>
      <c r="AI12" s="78" t="s">
        <v>214</v>
      </c>
      <c r="AJ12" s="78" t="s">
        <v>162</v>
      </c>
      <c r="AK12" s="81" t="s">
        <v>35</v>
      </c>
    </row>
    <row r="13" spans="2:64" s="1" customFormat="1" ht="87.75" customHeight="1" x14ac:dyDescent="0.35">
      <c r="B13" s="269"/>
      <c r="C13" s="269"/>
      <c r="D13" s="269"/>
      <c r="E13" s="358"/>
      <c r="F13" s="276"/>
      <c r="G13" s="24" t="s">
        <v>42</v>
      </c>
      <c r="H13" s="331" t="s">
        <v>44</v>
      </c>
      <c r="I13" s="78" t="s">
        <v>505</v>
      </c>
      <c r="J13" s="78" t="s">
        <v>506</v>
      </c>
      <c r="K13" s="78" t="s">
        <v>507</v>
      </c>
      <c r="L13" s="88">
        <v>0</v>
      </c>
      <c r="M13" s="81">
        <v>5</v>
      </c>
      <c r="N13" s="88">
        <v>0</v>
      </c>
      <c r="O13" s="88">
        <f t="shared" si="7"/>
        <v>5</v>
      </c>
      <c r="P13" s="78" t="s">
        <v>508</v>
      </c>
      <c r="Q13" s="81">
        <v>8</v>
      </c>
      <c r="R13" s="78" t="s">
        <v>254</v>
      </c>
      <c r="S13" s="78" t="s">
        <v>509</v>
      </c>
      <c r="T13" s="78" t="s">
        <v>510</v>
      </c>
      <c r="U13" s="82">
        <v>2</v>
      </c>
      <c r="V13" s="82">
        <v>3</v>
      </c>
      <c r="W13" s="82">
        <f t="shared" ref="W13:W15" si="15">V13*U13</f>
        <v>6</v>
      </c>
      <c r="X13" s="83" t="str">
        <f t="shared" ref="X13:X15" si="16">+IF(AND(U13*V13&gt;=24,U13*V13&lt;=40),"MA",IF(AND(U13*V13&gt;=10,U13*V13&lt;=20),"A",IF(AND(U13*V13&gt;=6,U13*V13&lt;=8),"M",IF(AND(U13*V13&gt;=0,U13*V13&lt;=4),"B",""))))</f>
        <v>M</v>
      </c>
      <c r="Y13" s="78" t="str">
        <f t="shared" ref="Y13:Y15" si="17">+IF(X13="MA","Situación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82">
        <v>10</v>
      </c>
      <c r="AA13" s="82">
        <f t="shared" ref="AA13:AA15" si="18">W13*Z13</f>
        <v>60</v>
      </c>
      <c r="AB13" s="85" t="str">
        <f t="shared" ref="AB13:AB15" si="19">+IF(AND(U13*V13*Z13&gt;=600,U13*V13*Z13&lt;=4000),"I",IF(AND(U13*V13*Z13&gt;=150,U13*V13*Z13&lt;=500),"II",IF(AND(U13*V13*Z13&gt;=40,U13*V13*Z13&lt;=120),"III",IF(AND(U13*V13*Z13&gt;=0,U13*V13*Z13&lt;=20),"IV",""))))</f>
        <v>III</v>
      </c>
      <c r="AC13" s="78" t="str">
        <f t="shared" ref="AC13:AC15" si="20">+IF(AB13="I","Situación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8" t="str">
        <f t="shared" ref="AD13:AD15" si="21">+IF(AB13="I","No aceptable",IF(AB13="II","No aceptable o aceptable con control específico",IF(AB13="III","Aceptable",IF(AB13="IV","Aceptable",""))))</f>
        <v>Aceptable</v>
      </c>
      <c r="AE13" s="330" t="s">
        <v>565</v>
      </c>
      <c r="AF13" s="78" t="s">
        <v>34</v>
      </c>
      <c r="AG13" s="78" t="s">
        <v>34</v>
      </c>
      <c r="AH13" s="78" t="s">
        <v>34</v>
      </c>
      <c r="AI13" s="78" t="s">
        <v>257</v>
      </c>
      <c r="AJ13" s="78" t="s">
        <v>34</v>
      </c>
      <c r="AK13" s="81" t="s">
        <v>511</v>
      </c>
    </row>
    <row r="14" spans="2:64" s="1" customFormat="1" ht="87.75" customHeight="1" x14ac:dyDescent="0.35">
      <c r="B14" s="269"/>
      <c r="C14" s="269"/>
      <c r="D14" s="269"/>
      <c r="E14" s="358"/>
      <c r="F14" s="276"/>
      <c r="G14" s="24" t="s">
        <v>42</v>
      </c>
      <c r="H14" s="331"/>
      <c r="I14" s="90" t="s">
        <v>550</v>
      </c>
      <c r="J14" s="118" t="s">
        <v>519</v>
      </c>
      <c r="K14" s="90" t="s">
        <v>520</v>
      </c>
      <c r="L14" s="88">
        <v>0</v>
      </c>
      <c r="M14" s="81">
        <v>5</v>
      </c>
      <c r="N14" s="88">
        <v>0</v>
      </c>
      <c r="O14" s="88">
        <f t="shared" si="7"/>
        <v>5</v>
      </c>
      <c r="P14" s="90" t="s">
        <v>521</v>
      </c>
      <c r="Q14" s="94">
        <v>8</v>
      </c>
      <c r="R14" s="90" t="s">
        <v>549</v>
      </c>
      <c r="S14" s="90" t="s">
        <v>551</v>
      </c>
      <c r="T14" s="90" t="s">
        <v>525</v>
      </c>
      <c r="U14" s="95">
        <v>2</v>
      </c>
      <c r="V14" s="95">
        <v>3</v>
      </c>
      <c r="W14" s="95">
        <f t="shared" si="15"/>
        <v>6</v>
      </c>
      <c r="X14" s="96" t="str">
        <f t="shared" si="16"/>
        <v>M</v>
      </c>
      <c r="Y14" s="97" t="str">
        <f t="shared" si="17"/>
        <v>Situación deficiente con exposición esporádica, o bien situación mejorable con exposición continuada o frecuente. Es posible que suceda el daño alguna vez.</v>
      </c>
      <c r="Z14" s="95">
        <v>10</v>
      </c>
      <c r="AA14" s="95">
        <f t="shared" si="18"/>
        <v>60</v>
      </c>
      <c r="AB14" s="98" t="str">
        <f t="shared" si="19"/>
        <v>III</v>
      </c>
      <c r="AC14" s="97" t="str">
        <f t="shared" si="20"/>
        <v>Mejorar si es posible. Sería conveniente justificar la intervención y su rentabilidad.</v>
      </c>
      <c r="AD14" s="90" t="str">
        <f t="shared" si="21"/>
        <v>Aceptable</v>
      </c>
      <c r="AE14" s="331"/>
      <c r="AF14" s="90" t="s">
        <v>34</v>
      </c>
      <c r="AG14" s="90" t="s">
        <v>34</v>
      </c>
      <c r="AH14" s="90" t="s">
        <v>34</v>
      </c>
      <c r="AI14" s="90" t="s">
        <v>552</v>
      </c>
      <c r="AJ14" s="90" t="s">
        <v>34</v>
      </c>
      <c r="AK14" s="100" t="s">
        <v>511</v>
      </c>
    </row>
    <row r="15" spans="2:64" s="1" customFormat="1" ht="87.75" customHeight="1" x14ac:dyDescent="0.35">
      <c r="B15" s="269"/>
      <c r="C15" s="269"/>
      <c r="D15" s="269"/>
      <c r="E15" s="358"/>
      <c r="F15" s="276"/>
      <c r="G15" s="24" t="s">
        <v>42</v>
      </c>
      <c r="H15" s="331"/>
      <c r="I15" s="94" t="s">
        <v>61</v>
      </c>
      <c r="J15" s="118" t="s">
        <v>262</v>
      </c>
      <c r="K15" s="90" t="s">
        <v>250</v>
      </c>
      <c r="L15" s="88">
        <v>0</v>
      </c>
      <c r="M15" s="81">
        <v>5</v>
      </c>
      <c r="N15" s="88">
        <v>0</v>
      </c>
      <c r="O15" s="88">
        <f t="shared" si="7"/>
        <v>5</v>
      </c>
      <c r="P15" s="90" t="s">
        <v>259</v>
      </c>
      <c r="Q15" s="94">
        <v>8</v>
      </c>
      <c r="R15" s="90" t="s">
        <v>549</v>
      </c>
      <c r="S15" s="90" t="s">
        <v>252</v>
      </c>
      <c r="T15" s="90" t="s">
        <v>354</v>
      </c>
      <c r="U15" s="95">
        <v>2</v>
      </c>
      <c r="V15" s="95">
        <v>3</v>
      </c>
      <c r="W15" s="95">
        <f t="shared" si="15"/>
        <v>6</v>
      </c>
      <c r="X15" s="96" t="str">
        <f t="shared" si="16"/>
        <v>M</v>
      </c>
      <c r="Y15" s="97" t="str">
        <f t="shared" si="17"/>
        <v>Situación deficiente con exposición esporádica, o bien situación mejorable con exposición continuada o frecuente. Es posible que suceda el daño alguna vez.</v>
      </c>
      <c r="Z15" s="95">
        <v>10</v>
      </c>
      <c r="AA15" s="95">
        <f t="shared" si="18"/>
        <v>60</v>
      </c>
      <c r="AB15" s="98" t="str">
        <f t="shared" si="19"/>
        <v>III</v>
      </c>
      <c r="AC15" s="97" t="str">
        <f t="shared" si="20"/>
        <v>Mejorar si es posible. Sería conveniente justificar la intervención y su rentabilidad.</v>
      </c>
      <c r="AD15" s="90" t="str">
        <f t="shared" si="21"/>
        <v>Aceptable</v>
      </c>
      <c r="AE15" s="331"/>
      <c r="AF15" s="90" t="s">
        <v>34</v>
      </c>
      <c r="AG15" s="90" t="s">
        <v>34</v>
      </c>
      <c r="AH15" s="90" t="s">
        <v>34</v>
      </c>
      <c r="AI15" s="90" t="s">
        <v>552</v>
      </c>
      <c r="AJ15" s="90" t="s">
        <v>34</v>
      </c>
      <c r="AK15" s="100" t="s">
        <v>554</v>
      </c>
    </row>
    <row r="16" spans="2:64" s="1" customFormat="1" ht="87.75" customHeight="1" x14ac:dyDescent="0.35">
      <c r="B16" s="269"/>
      <c r="C16" s="269"/>
      <c r="D16" s="269"/>
      <c r="E16" s="358"/>
      <c r="F16" s="276"/>
      <c r="G16" s="24" t="s">
        <v>206</v>
      </c>
      <c r="H16" s="332"/>
      <c r="I16" s="78" t="s">
        <v>59</v>
      </c>
      <c r="J16" s="121" t="s">
        <v>261</v>
      </c>
      <c r="K16" s="78" t="s">
        <v>250</v>
      </c>
      <c r="L16" s="88">
        <v>0</v>
      </c>
      <c r="M16" s="81">
        <v>5</v>
      </c>
      <c r="N16" s="88">
        <v>0</v>
      </c>
      <c r="O16" s="88">
        <f t="shared" si="7"/>
        <v>5</v>
      </c>
      <c r="P16" s="78" t="s">
        <v>259</v>
      </c>
      <c r="Q16" s="78">
        <v>8</v>
      </c>
      <c r="R16" s="78" t="s">
        <v>254</v>
      </c>
      <c r="S16" s="78" t="s">
        <v>252</v>
      </c>
      <c r="T16" s="78" t="s">
        <v>354</v>
      </c>
      <c r="U16" s="82">
        <v>2</v>
      </c>
      <c r="V16" s="82">
        <v>4</v>
      </c>
      <c r="W16" s="82">
        <f t="shared" si="0"/>
        <v>8</v>
      </c>
      <c r="X16" s="83" t="str">
        <f t="shared" si="1"/>
        <v>M</v>
      </c>
      <c r="Y16" s="78" t="str">
        <f t="shared" si="2"/>
        <v>Situación deficiente con exposición esporádica, o bien situación mejorable con exposición continuada o frecuente. Es posible que suceda el daño alguna vez.</v>
      </c>
      <c r="Z16" s="82">
        <v>10</v>
      </c>
      <c r="AA16" s="82">
        <f t="shared" si="3"/>
        <v>80</v>
      </c>
      <c r="AB16" s="85" t="str">
        <f t="shared" si="4"/>
        <v>III</v>
      </c>
      <c r="AC16" s="78" t="str">
        <f t="shared" si="5"/>
        <v>Mejorar si es posible. Sería conveniente justificar la intervención y su rentabilidad.</v>
      </c>
      <c r="AD16" s="78" t="str">
        <f t="shared" si="6"/>
        <v>Aceptable</v>
      </c>
      <c r="AE16" s="332"/>
      <c r="AF16" s="78" t="s">
        <v>34</v>
      </c>
      <c r="AG16" s="78" t="s">
        <v>34</v>
      </c>
      <c r="AH16" s="78" t="s">
        <v>34</v>
      </c>
      <c r="AI16" s="78" t="s">
        <v>260</v>
      </c>
      <c r="AJ16" s="78" t="s">
        <v>34</v>
      </c>
      <c r="AK16" s="81" t="s">
        <v>35</v>
      </c>
    </row>
    <row r="17" spans="2:37" s="1" customFormat="1" ht="87.75" customHeight="1" x14ac:dyDescent="0.35">
      <c r="B17" s="269"/>
      <c r="C17" s="269"/>
      <c r="D17" s="269"/>
      <c r="E17" s="358"/>
      <c r="F17" s="276"/>
      <c r="G17" s="24" t="s">
        <v>42</v>
      </c>
      <c r="H17" s="330" t="s">
        <v>49</v>
      </c>
      <c r="I17" s="87" t="s">
        <v>236</v>
      </c>
      <c r="J17" s="87" t="s">
        <v>468</v>
      </c>
      <c r="K17" s="87" t="s">
        <v>238</v>
      </c>
      <c r="L17" s="88">
        <v>0</v>
      </c>
      <c r="M17" s="81">
        <v>5</v>
      </c>
      <c r="N17" s="88">
        <v>0</v>
      </c>
      <c r="O17" s="88">
        <f t="shared" si="7"/>
        <v>5</v>
      </c>
      <c r="P17" s="87" t="s">
        <v>241</v>
      </c>
      <c r="Q17" s="81">
        <v>8</v>
      </c>
      <c r="R17" s="87" t="s">
        <v>245</v>
      </c>
      <c r="S17" s="87" t="s">
        <v>246</v>
      </c>
      <c r="T17" s="87" t="s">
        <v>247</v>
      </c>
      <c r="U17" s="81">
        <v>2</v>
      </c>
      <c r="V17" s="81">
        <v>4</v>
      </c>
      <c r="W17" s="81">
        <f t="shared" si="0"/>
        <v>8</v>
      </c>
      <c r="X17" s="81" t="str">
        <f t="shared" si="1"/>
        <v>M</v>
      </c>
      <c r="Y17" s="78" t="str">
        <f t="shared" si="2"/>
        <v>Situación deficiente con exposición esporádica, o bien situación mejorable con exposición continuada o frecuente. Es posible que suceda el daño alguna vez.</v>
      </c>
      <c r="Z17" s="82">
        <v>10</v>
      </c>
      <c r="AA17" s="82">
        <f t="shared" si="3"/>
        <v>80</v>
      </c>
      <c r="AB17" s="85" t="str">
        <f t="shared" si="4"/>
        <v>III</v>
      </c>
      <c r="AC17" s="78" t="str">
        <f t="shared" si="5"/>
        <v>Mejorar si es posible. Sería conveniente justificar la intervención y su rentabilidad.</v>
      </c>
      <c r="AD17" s="78" t="str">
        <f t="shared" si="6"/>
        <v>Aceptable</v>
      </c>
      <c r="AE17" s="330" t="s">
        <v>566</v>
      </c>
      <c r="AF17" s="78" t="s">
        <v>34</v>
      </c>
      <c r="AG17" s="78" t="s">
        <v>34</v>
      </c>
      <c r="AH17" s="87" t="s">
        <v>248</v>
      </c>
      <c r="AI17" s="87" t="s">
        <v>249</v>
      </c>
      <c r="AJ17" s="81" t="s">
        <v>34</v>
      </c>
      <c r="AK17" s="81" t="s">
        <v>35</v>
      </c>
    </row>
    <row r="18" spans="2:37" s="1" customFormat="1" ht="87.75" customHeight="1" x14ac:dyDescent="0.35">
      <c r="B18" s="269"/>
      <c r="C18" s="269"/>
      <c r="D18" s="269"/>
      <c r="E18" s="358"/>
      <c r="F18" s="276"/>
      <c r="G18" s="24" t="s">
        <v>42</v>
      </c>
      <c r="H18" s="332"/>
      <c r="I18" s="87" t="s">
        <v>469</v>
      </c>
      <c r="J18" s="87" t="s">
        <v>237</v>
      </c>
      <c r="K18" s="87" t="s">
        <v>242</v>
      </c>
      <c r="L18" s="88">
        <v>0</v>
      </c>
      <c r="M18" s="81">
        <v>5</v>
      </c>
      <c r="N18" s="88">
        <v>0</v>
      </c>
      <c r="O18" s="88">
        <f t="shared" si="7"/>
        <v>5</v>
      </c>
      <c r="P18" s="87" t="s">
        <v>240</v>
      </c>
      <c r="Q18" s="81">
        <v>8</v>
      </c>
      <c r="R18" s="87" t="s">
        <v>242</v>
      </c>
      <c r="S18" s="87" t="s">
        <v>243</v>
      </c>
      <c r="T18" s="87" t="s">
        <v>244</v>
      </c>
      <c r="U18" s="81">
        <v>2</v>
      </c>
      <c r="V18" s="81">
        <v>4</v>
      </c>
      <c r="W18" s="81">
        <f t="shared" si="0"/>
        <v>8</v>
      </c>
      <c r="X18" s="81" t="str">
        <f t="shared" si="1"/>
        <v>M</v>
      </c>
      <c r="Y18" s="78" t="str">
        <f t="shared" si="2"/>
        <v>Situación deficiente con exposición esporádica, o bien situación mejorable con exposición continuada o frecuente. Es posible que suceda el daño alguna vez.</v>
      </c>
      <c r="Z18" s="82">
        <v>10</v>
      </c>
      <c r="AA18" s="82">
        <f t="shared" si="3"/>
        <v>80</v>
      </c>
      <c r="AB18" s="85" t="str">
        <f t="shared" si="4"/>
        <v>III</v>
      </c>
      <c r="AC18" s="78" t="str">
        <f t="shared" si="5"/>
        <v>Mejorar si es posible. Sería conveniente justificar la intervención y su rentabilidad.</v>
      </c>
      <c r="AD18" s="78" t="str">
        <f t="shared" si="6"/>
        <v>Aceptable</v>
      </c>
      <c r="AE18" s="332"/>
      <c r="AF18" s="78" t="s">
        <v>34</v>
      </c>
      <c r="AG18" s="78" t="s">
        <v>34</v>
      </c>
      <c r="AH18" s="87" t="s">
        <v>248</v>
      </c>
      <c r="AI18" s="87" t="s">
        <v>249</v>
      </c>
      <c r="AJ18" s="81" t="s">
        <v>34</v>
      </c>
      <c r="AK18" s="81" t="s">
        <v>35</v>
      </c>
    </row>
    <row r="19" spans="2:37" s="1" customFormat="1" ht="87.75" customHeight="1" x14ac:dyDescent="0.35">
      <c r="B19" s="269"/>
      <c r="C19" s="269"/>
      <c r="D19" s="269"/>
      <c r="E19" s="358"/>
      <c r="F19" s="276"/>
      <c r="G19" s="24" t="s">
        <v>42</v>
      </c>
      <c r="H19" s="327" t="s">
        <v>45</v>
      </c>
      <c r="I19" s="87" t="s">
        <v>63</v>
      </c>
      <c r="J19" s="87" t="s">
        <v>597</v>
      </c>
      <c r="K19" s="87" t="s">
        <v>599</v>
      </c>
      <c r="L19" s="88">
        <v>0</v>
      </c>
      <c r="M19" s="81">
        <v>5</v>
      </c>
      <c r="N19" s="88">
        <v>0</v>
      </c>
      <c r="O19" s="88">
        <f t="shared" si="7"/>
        <v>5</v>
      </c>
      <c r="P19" s="87" t="s">
        <v>598</v>
      </c>
      <c r="Q19" s="81">
        <v>8</v>
      </c>
      <c r="R19" s="78" t="s">
        <v>168</v>
      </c>
      <c r="S19" s="87" t="s">
        <v>326</v>
      </c>
      <c r="T19" s="78" t="s">
        <v>359</v>
      </c>
      <c r="U19" s="82">
        <v>2</v>
      </c>
      <c r="V19" s="82">
        <v>3</v>
      </c>
      <c r="W19" s="82">
        <f t="shared" si="0"/>
        <v>6</v>
      </c>
      <c r="X19" s="83" t="str">
        <f t="shared" si="1"/>
        <v>M</v>
      </c>
      <c r="Y19" s="78" t="str">
        <f t="shared" si="2"/>
        <v>Situación deficiente con exposición esporádica, o bien situación mejorable con exposición continuada o frecuente. Es posible que suceda el daño alguna vez.</v>
      </c>
      <c r="Z19" s="82">
        <v>10</v>
      </c>
      <c r="AA19" s="82">
        <f t="shared" si="3"/>
        <v>60</v>
      </c>
      <c r="AB19" s="85" t="str">
        <f t="shared" si="4"/>
        <v>III</v>
      </c>
      <c r="AC19" s="78" t="str">
        <f t="shared" si="5"/>
        <v>Mejorar si es posible. Sería conveniente justificar la intervención y su rentabilidad.</v>
      </c>
      <c r="AD19" s="78" t="str">
        <f t="shared" si="6"/>
        <v>Aceptable</v>
      </c>
      <c r="AE19" s="78" t="s">
        <v>65</v>
      </c>
      <c r="AF19" s="81" t="s">
        <v>34</v>
      </c>
      <c r="AG19" s="81" t="s">
        <v>34</v>
      </c>
      <c r="AH19" s="87" t="s">
        <v>327</v>
      </c>
      <c r="AI19" s="87" t="s">
        <v>328</v>
      </c>
      <c r="AJ19" s="81" t="s">
        <v>34</v>
      </c>
      <c r="AK19" s="81" t="s">
        <v>35</v>
      </c>
    </row>
    <row r="20" spans="2:37" s="1" customFormat="1" ht="87.75" customHeight="1" x14ac:dyDescent="0.35">
      <c r="B20" s="269"/>
      <c r="C20" s="269"/>
      <c r="D20" s="269"/>
      <c r="E20" s="358"/>
      <c r="F20" s="276"/>
      <c r="G20" s="24" t="s">
        <v>42</v>
      </c>
      <c r="H20" s="328"/>
      <c r="I20" s="87" t="s">
        <v>88</v>
      </c>
      <c r="J20" s="87" t="s">
        <v>337</v>
      </c>
      <c r="K20" s="87" t="s">
        <v>315</v>
      </c>
      <c r="L20" s="88">
        <v>0</v>
      </c>
      <c r="M20" s="81">
        <v>5</v>
      </c>
      <c r="N20" s="88">
        <v>0</v>
      </c>
      <c r="O20" s="88">
        <f t="shared" si="7"/>
        <v>5</v>
      </c>
      <c r="P20" s="87" t="s">
        <v>336</v>
      </c>
      <c r="Q20" s="81">
        <v>8</v>
      </c>
      <c r="R20" s="87" t="s">
        <v>168</v>
      </c>
      <c r="S20" s="78" t="s">
        <v>350</v>
      </c>
      <c r="T20" s="78" t="s">
        <v>356</v>
      </c>
      <c r="U20" s="82">
        <v>2</v>
      </c>
      <c r="V20" s="82">
        <v>3</v>
      </c>
      <c r="W20" s="82">
        <f t="shared" ref="W20" si="22">V20*U20</f>
        <v>6</v>
      </c>
      <c r="X20" s="83" t="str">
        <f t="shared" ref="X20" si="23">+IF(AND(U20*V20&gt;=24,U20*V20&lt;=40),"MA",IF(AND(U20*V20&gt;=10,U20*V20&lt;=20),"A",IF(AND(U20*V20&gt;=6,U20*V20&lt;=8),"M",IF(AND(U20*V20&gt;=0,U20*V20&lt;=4),"B",""))))</f>
        <v>M</v>
      </c>
      <c r="Y20" s="78" t="str">
        <f t="shared" ref="Y20" si="24">+IF(X20="MA","Situación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0" s="82">
        <v>10</v>
      </c>
      <c r="AA20" s="82">
        <f t="shared" ref="AA20" si="25">W20*Z20</f>
        <v>60</v>
      </c>
      <c r="AB20" s="85" t="str">
        <f t="shared" ref="AB20" si="26">+IF(AND(U20*V20*Z20&gt;=600,U20*V20*Z20&lt;=4000),"I",IF(AND(U20*V20*Z20&gt;=150,U20*V20*Z20&lt;=500),"II",IF(AND(U20*V20*Z20&gt;=40,U20*V20*Z20&lt;=120),"III",IF(AND(U20*V20*Z20&gt;=0,U20*V20*Z20&lt;=20),"IV",""))))</f>
        <v>III</v>
      </c>
      <c r="AC20" s="78" t="str">
        <f t="shared" ref="AC20" si="27">+IF(AB20="I","Situación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78" t="str">
        <f t="shared" ref="AD20" si="28">+IF(AB20="I","No aceptable",IF(AB20="II","No aceptable o aceptable con control específico",IF(AB20="III","Aceptable",IF(AB20="IV","Aceptable",""))))</f>
        <v>Aceptable</v>
      </c>
      <c r="AE20" s="78" t="s">
        <v>65</v>
      </c>
      <c r="AF20" s="81" t="s">
        <v>34</v>
      </c>
      <c r="AG20" s="81" t="s">
        <v>34</v>
      </c>
      <c r="AH20" s="87" t="s">
        <v>158</v>
      </c>
      <c r="AI20" s="87" t="s">
        <v>357</v>
      </c>
      <c r="AJ20" s="81" t="s">
        <v>34</v>
      </c>
      <c r="AK20" s="81" t="s">
        <v>35</v>
      </c>
    </row>
    <row r="21" spans="2:37" s="1" customFormat="1" ht="87.75" customHeight="1" x14ac:dyDescent="0.35">
      <c r="B21" s="269"/>
      <c r="C21" s="269"/>
      <c r="D21" s="269"/>
      <c r="E21" s="358"/>
      <c r="F21" s="276"/>
      <c r="G21" s="24" t="s">
        <v>33</v>
      </c>
      <c r="H21" s="328"/>
      <c r="I21" s="87" t="s">
        <v>63</v>
      </c>
      <c r="J21" s="87" t="s">
        <v>329</v>
      </c>
      <c r="K21" s="87" t="s">
        <v>315</v>
      </c>
      <c r="L21" s="88">
        <v>0</v>
      </c>
      <c r="M21" s="81">
        <v>5</v>
      </c>
      <c r="N21" s="88">
        <v>0</v>
      </c>
      <c r="O21" s="88">
        <f t="shared" si="7"/>
        <v>5</v>
      </c>
      <c r="P21" s="87" t="s">
        <v>330</v>
      </c>
      <c r="Q21" s="81">
        <v>1</v>
      </c>
      <c r="R21" s="87" t="s">
        <v>332</v>
      </c>
      <c r="S21" s="87" t="s">
        <v>531</v>
      </c>
      <c r="T21" s="78" t="s">
        <v>355</v>
      </c>
      <c r="U21" s="82">
        <v>6</v>
      </c>
      <c r="V21" s="82">
        <v>2</v>
      </c>
      <c r="W21" s="82">
        <f t="shared" si="0"/>
        <v>12</v>
      </c>
      <c r="X21" s="83" t="str">
        <f t="shared" si="1"/>
        <v>A</v>
      </c>
      <c r="Y21" s="78" t="str">
        <f t="shared" si="2"/>
        <v>Situación deficiente con exposición frecuente u ocasional, o bien situación muy deficiente con exposición ocasional o esporádica. La materialización de Riesgo es posible que suceda varias veces en la vida laboral</v>
      </c>
      <c r="Z21" s="82">
        <v>10</v>
      </c>
      <c r="AA21" s="82">
        <f t="shared" si="3"/>
        <v>120</v>
      </c>
      <c r="AB21" s="85" t="str">
        <f t="shared" si="4"/>
        <v>III</v>
      </c>
      <c r="AC21" s="78" t="str">
        <f t="shared" si="5"/>
        <v>Mejorar si es posible. Sería conveniente justificar la intervención y su rentabilidad.</v>
      </c>
      <c r="AD21" s="78" t="str">
        <f t="shared" si="6"/>
        <v>Aceptable</v>
      </c>
      <c r="AE21" s="78" t="s">
        <v>115</v>
      </c>
      <c r="AF21" s="78" t="s">
        <v>34</v>
      </c>
      <c r="AG21" s="78" t="s">
        <v>168</v>
      </c>
      <c r="AH21" s="87" t="s">
        <v>333</v>
      </c>
      <c r="AI21" s="87" t="s">
        <v>334</v>
      </c>
      <c r="AJ21" s="81" t="s">
        <v>34</v>
      </c>
      <c r="AK21" s="81" t="s">
        <v>35</v>
      </c>
    </row>
    <row r="22" spans="2:37" s="1" customFormat="1" ht="87.75" customHeight="1" x14ac:dyDescent="0.35">
      <c r="B22" s="269"/>
      <c r="C22" s="269"/>
      <c r="D22" s="269"/>
      <c r="E22" s="358"/>
      <c r="F22" s="276"/>
      <c r="G22" s="24" t="s">
        <v>33</v>
      </c>
      <c r="H22" s="328"/>
      <c r="I22" s="87" t="s">
        <v>207</v>
      </c>
      <c r="J22" s="87" t="s">
        <v>322</v>
      </c>
      <c r="K22" s="87" t="s">
        <v>320</v>
      </c>
      <c r="L22" s="88">
        <v>0</v>
      </c>
      <c r="M22" s="81">
        <v>5</v>
      </c>
      <c r="N22" s="88">
        <v>0</v>
      </c>
      <c r="O22" s="88">
        <f t="shared" si="7"/>
        <v>5</v>
      </c>
      <c r="P22" s="87" t="s">
        <v>321</v>
      </c>
      <c r="Q22" s="81">
        <v>2</v>
      </c>
      <c r="R22" s="78" t="s">
        <v>168</v>
      </c>
      <c r="S22" s="87" t="s">
        <v>362</v>
      </c>
      <c r="T22" s="78" t="s">
        <v>364</v>
      </c>
      <c r="U22" s="82">
        <v>2</v>
      </c>
      <c r="V22" s="82">
        <v>2</v>
      </c>
      <c r="W22" s="82">
        <f t="shared" ref="W22:W23" si="29">V22*U22</f>
        <v>4</v>
      </c>
      <c r="X22" s="83" t="str">
        <f t="shared" ref="X22:X23" si="30">+IF(AND(U22*V22&gt;=24,U22*V22&lt;=40),"MA",IF(AND(U22*V22&gt;=10,U22*V22&lt;=20),"A",IF(AND(U22*V22&gt;=6,U22*V22&lt;=8),"M",IF(AND(U22*V22&gt;=0,U22*V22&lt;=4),"B",""))))</f>
        <v>B</v>
      </c>
      <c r="Y22" s="78" t="str">
        <f t="shared" ref="Y22:Y23" si="31">+IF(X22="MA","Situación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2" s="82">
        <v>25</v>
      </c>
      <c r="AA22" s="82">
        <v>120</v>
      </c>
      <c r="AB22" s="85" t="str">
        <f t="shared" ref="AB22:AB23" si="32">+IF(AND(U22*V22*Z22&gt;=600,U22*V22*Z22&lt;=4000),"I",IF(AND(U22*V22*Z22&gt;=150,U22*V22*Z22&lt;=500),"II",IF(AND(U22*V22*Z22&gt;=40,U22*V22*Z22&lt;=120),"III",IF(AND(U22*V22*Z22&gt;=0,U22*V22*Z22&lt;=20),"IV",""))))</f>
        <v>III</v>
      </c>
      <c r="AC22" s="78" t="str">
        <f t="shared" ref="AC22:AC23" si="33">+IF(AB22="I","Situación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78" t="str">
        <f t="shared" ref="AD22:AD23" si="34">+IF(AB22="I","No aceptable",IF(AB22="II","No aceptable o aceptable con control específico",IF(AB22="III","Aceptable",IF(AB22="IV","Aceptable",""))))</f>
        <v>Aceptable</v>
      </c>
      <c r="AE22" s="99" t="s">
        <v>601</v>
      </c>
      <c r="AF22" s="78" t="s">
        <v>34</v>
      </c>
      <c r="AG22" s="78" t="s">
        <v>34</v>
      </c>
      <c r="AH22" s="87" t="s">
        <v>323</v>
      </c>
      <c r="AI22" s="78" t="s">
        <v>171</v>
      </c>
      <c r="AJ22" s="78" t="s">
        <v>34</v>
      </c>
      <c r="AK22" s="81" t="s">
        <v>35</v>
      </c>
    </row>
    <row r="23" spans="2:37" s="1" customFormat="1" ht="87.75" customHeight="1" x14ac:dyDescent="0.35">
      <c r="B23" s="269"/>
      <c r="C23" s="269"/>
      <c r="D23" s="269"/>
      <c r="E23" s="358"/>
      <c r="F23" s="276"/>
      <c r="G23" s="24" t="s">
        <v>33</v>
      </c>
      <c r="H23" s="328"/>
      <c r="I23" s="101" t="s">
        <v>558</v>
      </c>
      <c r="J23" s="101" t="s">
        <v>324</v>
      </c>
      <c r="K23" s="101" t="s">
        <v>315</v>
      </c>
      <c r="L23" s="88">
        <v>0</v>
      </c>
      <c r="M23" s="81">
        <v>5</v>
      </c>
      <c r="N23" s="88">
        <v>0</v>
      </c>
      <c r="O23" s="88">
        <f t="shared" si="7"/>
        <v>5</v>
      </c>
      <c r="P23" s="101" t="s">
        <v>330</v>
      </c>
      <c r="Q23" s="94">
        <v>1</v>
      </c>
      <c r="R23" s="101" t="s">
        <v>168</v>
      </c>
      <c r="S23" s="90" t="s">
        <v>351</v>
      </c>
      <c r="T23" s="101" t="s">
        <v>360</v>
      </c>
      <c r="U23" s="95">
        <v>2</v>
      </c>
      <c r="V23" s="95">
        <v>2</v>
      </c>
      <c r="W23" s="95">
        <f t="shared" si="29"/>
        <v>4</v>
      </c>
      <c r="X23" s="96" t="str">
        <f t="shared" si="30"/>
        <v>B</v>
      </c>
      <c r="Y23" s="97" t="str">
        <f t="shared" si="31"/>
        <v>Situación mejorable con exposición ocasional o esporádica, o situación sin anomalía destacable con cualquier nivel de exposición. No es esperable que se materialice el riesgo, aunque puede ser concebible.</v>
      </c>
      <c r="Z23" s="95">
        <v>25</v>
      </c>
      <c r="AA23" s="95">
        <f t="shared" ref="AA23" si="35">W23*Z23</f>
        <v>100</v>
      </c>
      <c r="AB23" s="98" t="str">
        <f t="shared" si="32"/>
        <v>III</v>
      </c>
      <c r="AC23" s="97" t="str">
        <f t="shared" si="33"/>
        <v>Mejorar si es posible. Sería conveniente justificar la intervención y su rentabilidad.</v>
      </c>
      <c r="AD23" s="90" t="str">
        <f t="shared" si="34"/>
        <v>Aceptable</v>
      </c>
      <c r="AE23" s="97" t="s">
        <v>548</v>
      </c>
      <c r="AF23" s="90" t="s">
        <v>34</v>
      </c>
      <c r="AG23" s="90" t="s">
        <v>34</v>
      </c>
      <c r="AH23" s="101" t="s">
        <v>67</v>
      </c>
      <c r="AI23" s="101" t="s">
        <v>557</v>
      </c>
      <c r="AJ23" s="90" t="s">
        <v>34</v>
      </c>
      <c r="AK23" s="100" t="s">
        <v>559</v>
      </c>
    </row>
    <row r="24" spans="2:37" s="1" customFormat="1" ht="87.75" customHeight="1" thickBot="1" x14ac:dyDescent="0.4">
      <c r="B24" s="270"/>
      <c r="C24" s="270"/>
      <c r="D24" s="270"/>
      <c r="E24" s="359"/>
      <c r="F24" s="277"/>
      <c r="G24" s="24" t="s">
        <v>33</v>
      </c>
      <c r="H24" s="87" t="s">
        <v>70</v>
      </c>
      <c r="I24" s="87" t="s">
        <v>313</v>
      </c>
      <c r="J24" s="87" t="s">
        <v>314</v>
      </c>
      <c r="K24" s="87" t="s">
        <v>315</v>
      </c>
      <c r="L24" s="88">
        <v>0</v>
      </c>
      <c r="M24" s="81">
        <v>5</v>
      </c>
      <c r="N24" s="88">
        <v>0</v>
      </c>
      <c r="O24" s="88">
        <f t="shared" si="7"/>
        <v>5</v>
      </c>
      <c r="P24" s="87" t="s">
        <v>316</v>
      </c>
      <c r="Q24" s="81">
        <v>8</v>
      </c>
      <c r="R24" s="87" t="s">
        <v>317</v>
      </c>
      <c r="S24" s="87" t="s">
        <v>318</v>
      </c>
      <c r="T24" s="78" t="s">
        <v>379</v>
      </c>
      <c r="U24" s="82">
        <v>1</v>
      </c>
      <c r="V24" s="82">
        <v>2</v>
      </c>
      <c r="W24" s="82">
        <f t="shared" si="0"/>
        <v>2</v>
      </c>
      <c r="X24" s="83" t="str">
        <f t="shared" si="1"/>
        <v>B</v>
      </c>
      <c r="Y24" s="78" t="str">
        <f t="shared" si="2"/>
        <v>Situación mejorable con exposición ocasional o esporádica, o situación sin anomalía destacable con cualquier nivel de exposición. No es esperable que se materialice el riesgo, aunque puede ser concebible.</v>
      </c>
      <c r="Z24" s="82">
        <v>10</v>
      </c>
      <c r="AA24" s="82">
        <f t="shared" si="3"/>
        <v>20</v>
      </c>
      <c r="AB24" s="85" t="str">
        <f t="shared" si="4"/>
        <v>IV</v>
      </c>
      <c r="AC24" s="78" t="str">
        <f t="shared" si="5"/>
        <v>Mantener las medidas de control existentes, pero se deberían considerar soluciones o mejoras y se deben hacer comprobaciones periódicas para asegurar que el riesgo aún es tolerable.</v>
      </c>
      <c r="AD24" s="78" t="str">
        <f t="shared" si="6"/>
        <v>Aceptable</v>
      </c>
      <c r="AE24" s="78" t="s">
        <v>514</v>
      </c>
      <c r="AF24" s="81" t="s">
        <v>34</v>
      </c>
      <c r="AG24" s="81" t="s">
        <v>34</v>
      </c>
      <c r="AH24" s="87" t="s">
        <v>71</v>
      </c>
      <c r="AI24" s="87" t="s">
        <v>319</v>
      </c>
      <c r="AJ24" s="81" t="s">
        <v>34</v>
      </c>
      <c r="AK24" s="81" t="s">
        <v>515</v>
      </c>
    </row>
    <row r="25" spans="2:37" ht="41.25" customHeight="1" x14ac:dyDescent="0.25">
      <c r="AI25" s="54"/>
    </row>
    <row r="26" spans="2:37" ht="41.25" customHeight="1" x14ac:dyDescent="0.25">
      <c r="AI26" s="54"/>
    </row>
  </sheetData>
  <mergeCells count="46">
    <mergeCell ref="B4:T4"/>
    <mergeCell ref="D7:D8"/>
    <mergeCell ref="U4:AK4"/>
    <mergeCell ref="B5:T6"/>
    <mergeCell ref="U5:AC6"/>
    <mergeCell ref="AD5:AD6"/>
    <mergeCell ref="AE5:AK5"/>
    <mergeCell ref="AE6:AK6"/>
    <mergeCell ref="R7:T7"/>
    <mergeCell ref="Y7:Y8"/>
    <mergeCell ref="K7:K8"/>
    <mergeCell ref="L7:O7"/>
    <mergeCell ref="B7:B8"/>
    <mergeCell ref="C7:C8"/>
    <mergeCell ref="H7:J7"/>
    <mergeCell ref="AH7:AH8"/>
    <mergeCell ref="AK7:AK8"/>
    <mergeCell ref="B9:B24"/>
    <mergeCell ref="C9:C24"/>
    <mergeCell ref="D9:D24"/>
    <mergeCell ref="E9:E24"/>
    <mergeCell ref="F9:F24"/>
    <mergeCell ref="E7:E8"/>
    <mergeCell ref="F7:F8"/>
    <mergeCell ref="G7:G8"/>
    <mergeCell ref="W7:W8"/>
    <mergeCell ref="H19:H23"/>
    <mergeCell ref="AG7:AG8"/>
    <mergeCell ref="P7:P8"/>
    <mergeCell ref="Q7:Q8"/>
    <mergeCell ref="AI7:AI8"/>
    <mergeCell ref="AJ7:AJ8"/>
    <mergeCell ref="H17:H18"/>
    <mergeCell ref="H13:H16"/>
    <mergeCell ref="AE7:AE8"/>
    <mergeCell ref="AF7:AF8"/>
    <mergeCell ref="U7:U8"/>
    <mergeCell ref="V7:V8"/>
    <mergeCell ref="AA7:AA8"/>
    <mergeCell ref="AB7:AB8"/>
    <mergeCell ref="AC7:AC8"/>
    <mergeCell ref="X7:X8"/>
    <mergeCell ref="AD7:AD8"/>
    <mergeCell ref="Z7:Z8"/>
    <mergeCell ref="AE17:AE18"/>
    <mergeCell ref="AE13:AE16"/>
  </mergeCells>
  <conditionalFormatting sqref="AB747:AF747 AE579:AF579 AE567:AF567 AE299:AF299 AE67:AF67 AE65:AF65 AE56:AF56 AE54:AE55 AE57:AE64 AE66 AE39:AF39 AE27:AF27 AE42:AF42 AE53:AF53 AE28:AE38 AE40:AE41 AE43:AE52 AB115:AF115 AB100:AF100 AB94:AF97 AB85:AF85 AB79:AF82 AB70:AF70 AB68:AE69 AB71:AE78 AB83:AE84 AB86:AE93 AB98:AE99 AB109:AF112 AB101:AE108 AB113:AE114 AB127:AF128 AB116:AE126 AB130:AF130 AB129:AE129 AB140:AF141 AB131:AE139 AB143:AF143 AB142:AE142 AB155:AF156 AB144:AE154 AB158:AF158 AB157:AE157 AB159:AE168 AF154 AF168:AF169 AE171:AF171 AE169:AE170 AE172:AE181 AF181 AE182:AF183 AE185:AF185 AE184 AE186:AE195 AF195 AE196:AF197 AE199:AF199 AE198 AE200:AE209 AF209 AE210:AF211 AE213:AF213 AE212 AE214:AE223 AF223 AB169:AD223 AB224:AF296 AE311:AF312 AE314:AF314 AE313 AE315:AE324 AF324 AB325:AF325 AE326:AF564 AE565:AE566 AE568:AE578 AB326:AD579 AB580:AF665 AB742:AF742 AB677:AF678 AB668:AF668 AB666:AE667 AB669:AE676 AB680:AF739 AB679:AE679 AB740:AE741 AB743:AE746 AB751:AF752 AB748:AE750 AB754:AF814 AB753:AE753 AB297:AE298 AE300:AE310 AB299:AD324 AB24:AD67 AE25:AE26 AB16:AD16 AB12:AE12 AB9:AD10 AB21:AB22 AB19:AD20">
    <cfRule type="cellIs" dxfId="940" priority="202" stopIfTrue="1" operator="equal">
      <formula>"I"</formula>
    </cfRule>
    <cfRule type="cellIs" dxfId="939" priority="203" stopIfTrue="1" operator="equal">
      <formula>"II"</formula>
    </cfRule>
    <cfRule type="cellIs" dxfId="938" priority="204" stopIfTrue="1" operator="between">
      <formula>"III"</formula>
      <formula>"IV"</formula>
    </cfRule>
  </conditionalFormatting>
  <conditionalFormatting sqref="AD747:AF747 AE579:AF579 AE567:AF567 AD299:AF299 AD297:AE298 AD300:AE311 AD115:AF115 AD100:AF100 AD94:AF97 AD85:AF85 AD67:AF67 AD65:AF65 AD56:AF56 AD39:AF39 AD27:AF27 AD28:AE38 AD42:AF42 AD40:AE41 AD53:AF53 AD43:AE52 AD54:AE55 AD57:AE64 AD66:AE66 AD79:AF82 AD70:AF70 AD68:AE69 AD71:AE78 AD83:AE84 AD86:AE93 AD98:AE99 AD109:AF112 AD101:AE108 AD113:AE114 AD127:AF128 AD116:AE126 AD130:AF130 AD129:AE129 AD140:AF141 AD131:AE139 AD143:AF143 AD142:AE142 AD155:AF156 AD144:AE154 AD158:AF158 AD157:AE157 AD159:AE168 AF154 AF168:AF169 AE171:AF171 AE169:AE170 AE172:AE181 AF181 AE182:AF183 AE185:AF185 AE184 AE186:AE195 AF195 AE196:AF197 AE199:AF199 AE198 AE200:AE209 AF209 AE210:AF211 AE213:AF213 AE212 AE214:AE223 AF223 AD169:AD223 AD224:AF296 AF311:AF312 AE314:AF314 AE312:AE313 AE315:AE324 AF324 AD312:AD324 AD325:AF325 AE326:AF564 AE565:AE566 AE568:AE578 AD326:AD579 AD580:AF665 AD742:AF742 AD677:AF678 AD668:AF668 AD666:AE667 AD669:AE676 AD680:AF739 AD679:AE679 AD740:AE741 AD743:AE746 AD751:AF752 AD748:AE750 AD754:AF814 AD753:AE753 AD25:AE26 AD16 AD12:AE12 AD9:AD10 AD24 AD19:AD20">
    <cfRule type="cellIs" dxfId="937" priority="200" stopIfTrue="1" operator="equal">
      <formula>"Aceptable"</formula>
    </cfRule>
    <cfRule type="cellIs" dxfId="936" priority="201" stopIfTrue="1" operator="equal">
      <formula>"No aceptable"</formula>
    </cfRule>
  </conditionalFormatting>
  <conditionalFormatting sqref="AD24:AD814 AD16 AD9:AD10 AD19:AD20 AD12">
    <cfRule type="containsText" dxfId="935" priority="195" stopIfTrue="1" operator="containsText" text="No aceptable o aceptable con control específico">
      <formula>NOT(ISERROR(SEARCH("No aceptable o aceptable con control específico",AD9)))</formula>
    </cfRule>
    <cfRule type="containsText" dxfId="934" priority="198" stopIfTrue="1" operator="containsText" text="No aceptable">
      <formula>NOT(ISERROR(SEARCH("No aceptable",AD9)))</formula>
    </cfRule>
    <cfRule type="containsText" dxfId="933" priority="199" stopIfTrue="1" operator="containsText" text="No Aceptable o aceptable con control específico">
      <formula>NOT(ISERROR(SEARCH("No Aceptable o aceptable con control específico",AD9)))</formula>
    </cfRule>
  </conditionalFormatting>
  <conditionalFormatting sqref="AD16">
    <cfRule type="containsText" dxfId="932" priority="196" stopIfTrue="1" operator="containsText" text="No aceptable">
      <formula>NOT(ISERROR(SEARCH("No aceptable",AD16)))</formula>
    </cfRule>
    <cfRule type="containsText" dxfId="931" priority="197" stopIfTrue="1" operator="containsText" text="No Aceptable o aceptable con control específico">
      <formula>NOT(ISERROR(SEARCH("No Aceptable o aceptable con control específico",AD16)))</formula>
    </cfRule>
  </conditionalFormatting>
  <conditionalFormatting sqref="AD21:AD22">
    <cfRule type="containsText" dxfId="930" priority="187" stopIfTrue="1" operator="containsText" text="No aceptable o aceptable con control específico">
      <formula>NOT(ISERROR(SEARCH("No aceptable o aceptable con control específico",AD21)))</formula>
    </cfRule>
    <cfRule type="containsText" dxfId="929" priority="188" stopIfTrue="1" operator="containsText" text="No aceptable">
      <formula>NOT(ISERROR(SEARCH("No aceptable",AD21)))</formula>
    </cfRule>
    <cfRule type="containsText" dxfId="928" priority="189" stopIfTrue="1" operator="containsText" text="No Aceptable o aceptable con control específico">
      <formula>NOT(ISERROR(SEARCH("No Aceptable o aceptable con control específico",AD21)))</formula>
    </cfRule>
  </conditionalFormatting>
  <conditionalFormatting sqref="AD21:AD22">
    <cfRule type="cellIs" dxfId="927" priority="190" stopIfTrue="1" operator="equal">
      <formula>"Aceptable"</formula>
    </cfRule>
    <cfRule type="cellIs" dxfId="926" priority="191" stopIfTrue="1" operator="equal">
      <formula>"No aceptable"</formula>
    </cfRule>
  </conditionalFormatting>
  <conditionalFormatting sqref="AE9:AE10">
    <cfRule type="cellIs" dxfId="925" priority="143" stopIfTrue="1" operator="equal">
      <formula>"I"</formula>
    </cfRule>
    <cfRule type="cellIs" dxfId="924" priority="144" stopIfTrue="1" operator="equal">
      <formula>"II"</formula>
    </cfRule>
    <cfRule type="cellIs" dxfId="923" priority="145" stopIfTrue="1" operator="between">
      <formula>"III"</formula>
      <formula>"IV"</formula>
    </cfRule>
  </conditionalFormatting>
  <conditionalFormatting sqref="AE9:AE10">
    <cfRule type="cellIs" dxfId="922" priority="141" stopIfTrue="1" operator="equal">
      <formula>"Aceptable"</formula>
    </cfRule>
    <cfRule type="cellIs" dxfId="921" priority="142" stopIfTrue="1" operator="equal">
      <formula>"No aceptable"</formula>
    </cfRule>
  </conditionalFormatting>
  <conditionalFormatting sqref="AE20">
    <cfRule type="cellIs" dxfId="920" priority="138" stopIfTrue="1" operator="equal">
      <formula>"I"</formula>
    </cfRule>
    <cfRule type="cellIs" dxfId="919" priority="139" stopIfTrue="1" operator="equal">
      <formula>"II"</formula>
    </cfRule>
    <cfRule type="cellIs" dxfId="918" priority="140" stopIfTrue="1" operator="between">
      <formula>"III"</formula>
      <formula>"IV"</formula>
    </cfRule>
  </conditionalFormatting>
  <conditionalFormatting sqref="AE20">
    <cfRule type="cellIs" dxfId="917" priority="136" stopIfTrue="1" operator="equal">
      <formula>"Aceptable"</formula>
    </cfRule>
    <cfRule type="cellIs" dxfId="916" priority="137" stopIfTrue="1" operator="equal">
      <formula>"No aceptable"</formula>
    </cfRule>
  </conditionalFormatting>
  <conditionalFormatting sqref="AE21">
    <cfRule type="cellIs" dxfId="915" priority="129" stopIfTrue="1" operator="equal">
      <formula>"Aceptable"</formula>
    </cfRule>
    <cfRule type="cellIs" dxfId="914" priority="130" stopIfTrue="1" operator="equal">
      <formula>"No aceptable"</formula>
    </cfRule>
  </conditionalFormatting>
  <conditionalFormatting sqref="AE19">
    <cfRule type="cellIs" dxfId="913" priority="126" stopIfTrue="1" operator="equal">
      <formula>"I"</formula>
    </cfRule>
    <cfRule type="cellIs" dxfId="912" priority="127" stopIfTrue="1" operator="equal">
      <formula>"II"</formula>
    </cfRule>
    <cfRule type="cellIs" dxfId="911" priority="128" stopIfTrue="1" operator="between">
      <formula>"III"</formula>
      <formula>"IV"</formula>
    </cfRule>
  </conditionalFormatting>
  <conditionalFormatting sqref="AE19">
    <cfRule type="cellIs" dxfId="910" priority="124" stopIfTrue="1" operator="equal">
      <formula>"Aceptable"</formula>
    </cfRule>
    <cfRule type="cellIs" dxfId="909" priority="125" stopIfTrue="1" operator="equal">
      <formula>"No aceptable"</formula>
    </cfRule>
  </conditionalFormatting>
  <conditionalFormatting sqref="AE17">
    <cfRule type="cellIs" dxfId="908" priority="106" stopIfTrue="1" operator="equal">
      <formula>"I"</formula>
    </cfRule>
    <cfRule type="cellIs" dxfId="907" priority="107" stopIfTrue="1" operator="equal">
      <formula>"II"</formula>
    </cfRule>
    <cfRule type="cellIs" dxfId="906" priority="108" stopIfTrue="1" operator="between">
      <formula>"III"</formula>
      <formula>"IV"</formula>
    </cfRule>
  </conditionalFormatting>
  <conditionalFormatting sqref="AE17">
    <cfRule type="cellIs" dxfId="905" priority="104" stopIfTrue="1" operator="equal">
      <formula>"Aceptable"</formula>
    </cfRule>
    <cfRule type="cellIs" dxfId="904" priority="105" stopIfTrue="1" operator="equal">
      <formula>"No aceptable"</formula>
    </cfRule>
  </conditionalFormatting>
  <conditionalFormatting sqref="AB17:AD18">
    <cfRule type="cellIs" dxfId="903" priority="88" stopIfTrue="1" operator="equal">
      <formula>"I"</formula>
    </cfRule>
    <cfRule type="cellIs" dxfId="902" priority="89" stopIfTrue="1" operator="equal">
      <formula>"II"</formula>
    </cfRule>
    <cfRule type="cellIs" dxfId="901" priority="90" stopIfTrue="1" operator="between">
      <formula>"III"</formula>
      <formula>"IV"</formula>
    </cfRule>
  </conditionalFormatting>
  <conditionalFormatting sqref="AD17:AD18">
    <cfRule type="cellIs" dxfId="900" priority="86" stopIfTrue="1" operator="equal">
      <formula>"Aceptable"</formula>
    </cfRule>
    <cfRule type="cellIs" dxfId="899" priority="87" stopIfTrue="1" operator="equal">
      <formula>"No aceptable"</formula>
    </cfRule>
  </conditionalFormatting>
  <conditionalFormatting sqref="AD17:AD18">
    <cfRule type="containsText" dxfId="898" priority="83" stopIfTrue="1" operator="containsText" text="No aceptable o aceptable con control específico">
      <formula>NOT(ISERROR(SEARCH("No aceptable o aceptable con control específico",AD17)))</formula>
    </cfRule>
    <cfRule type="containsText" dxfId="897" priority="84" stopIfTrue="1" operator="containsText" text="No aceptable">
      <formula>NOT(ISERROR(SEARCH("No aceptable",AD17)))</formula>
    </cfRule>
    <cfRule type="containsText" dxfId="896" priority="85" stopIfTrue="1" operator="containsText" text="No Aceptable o aceptable con control específico">
      <formula>NOT(ISERROR(SEARCH("No Aceptable o aceptable con control específico",AD17)))</formula>
    </cfRule>
  </conditionalFormatting>
  <conditionalFormatting sqref="AB13:AC13">
    <cfRule type="cellIs" dxfId="895" priority="80" stopIfTrue="1" operator="equal">
      <formula>"I"</formula>
    </cfRule>
    <cfRule type="cellIs" dxfId="894" priority="81" stopIfTrue="1" operator="equal">
      <formula>"II"</formula>
    </cfRule>
    <cfRule type="cellIs" dxfId="893" priority="82" stopIfTrue="1" operator="between">
      <formula>"III"</formula>
      <formula>"IV"</formula>
    </cfRule>
  </conditionalFormatting>
  <conditionalFormatting sqref="AD13">
    <cfRule type="cellIs" dxfId="892" priority="77" stopIfTrue="1" operator="equal">
      <formula>"I"</formula>
    </cfRule>
    <cfRule type="cellIs" dxfId="891" priority="78" stopIfTrue="1" operator="equal">
      <formula>"II"</formula>
    </cfRule>
    <cfRule type="cellIs" dxfId="890" priority="79" stopIfTrue="1" operator="between">
      <formula>"III"</formula>
      <formula>"IV"</formula>
    </cfRule>
  </conditionalFormatting>
  <conditionalFormatting sqref="AD13">
    <cfRule type="cellIs" dxfId="889" priority="75" stopIfTrue="1" operator="equal">
      <formula>"Aceptable"</formula>
    </cfRule>
    <cfRule type="cellIs" dxfId="888" priority="76" stopIfTrue="1" operator="equal">
      <formula>"No aceptable"</formula>
    </cfRule>
  </conditionalFormatting>
  <conditionalFormatting sqref="AD13">
    <cfRule type="containsText" dxfId="887" priority="72" stopIfTrue="1" operator="containsText" text="No aceptable o aceptable con control específico">
      <formula>NOT(ISERROR(SEARCH("No aceptable o aceptable con control específico",AD13)))</formula>
    </cfRule>
    <cfRule type="containsText" dxfId="886" priority="73" stopIfTrue="1" operator="containsText" text="No aceptable">
      <formula>NOT(ISERROR(SEARCH("No aceptable",AD13)))</formula>
    </cfRule>
    <cfRule type="containsText" dxfId="885" priority="74" stopIfTrue="1" operator="containsText" text="No Aceptable o aceptable con control específico">
      <formula>NOT(ISERROR(SEARCH("No Aceptable o aceptable con control específico",AD13)))</formula>
    </cfRule>
  </conditionalFormatting>
  <conditionalFormatting sqref="AD13">
    <cfRule type="containsText" dxfId="884" priority="70" stopIfTrue="1" operator="containsText" text="No aceptable">
      <formula>NOT(ISERROR(SEARCH("No aceptable",AD13)))</formula>
    </cfRule>
    <cfRule type="containsText" dxfId="883" priority="71" stopIfTrue="1" operator="containsText" text="No Aceptable o aceptable con control específico">
      <formula>NOT(ISERROR(SEARCH("No Aceptable o aceptable con control específico",AD13)))</formula>
    </cfRule>
  </conditionalFormatting>
  <conditionalFormatting sqref="AE24">
    <cfRule type="cellIs" dxfId="882" priority="52" stopIfTrue="1" operator="equal">
      <formula>"I"</formula>
    </cfRule>
    <cfRule type="cellIs" dxfId="881" priority="53" stopIfTrue="1" operator="equal">
      <formula>"II"</formula>
    </cfRule>
    <cfRule type="cellIs" dxfId="880" priority="54" stopIfTrue="1" operator="between">
      <formula>"III"</formula>
      <formula>"IV"</formula>
    </cfRule>
  </conditionalFormatting>
  <conditionalFormatting sqref="AE24">
    <cfRule type="cellIs" dxfId="879" priority="50" stopIfTrue="1" operator="equal">
      <formula>"Aceptable"</formula>
    </cfRule>
    <cfRule type="cellIs" dxfId="878" priority="51" stopIfTrue="1" operator="equal">
      <formula>"No aceptable"</formula>
    </cfRule>
  </conditionalFormatting>
  <conditionalFormatting sqref="AB14:AD14">
    <cfRule type="cellIs" dxfId="877" priority="47" stopIfTrue="1" operator="equal">
      <formula>"I"</formula>
    </cfRule>
    <cfRule type="cellIs" dxfId="876" priority="48" stopIfTrue="1" operator="equal">
      <formula>"II"</formula>
    </cfRule>
    <cfRule type="cellIs" dxfId="875" priority="49" stopIfTrue="1" operator="between">
      <formula>"III"</formula>
      <formula>"IV"</formula>
    </cfRule>
  </conditionalFormatting>
  <conditionalFormatting sqref="AD14">
    <cfRule type="cellIs" dxfId="874" priority="45" stopIfTrue="1" operator="equal">
      <formula>"Aceptable"</formula>
    </cfRule>
    <cfRule type="cellIs" dxfId="873" priority="46" stopIfTrue="1" operator="equal">
      <formula>"No aceptable"</formula>
    </cfRule>
  </conditionalFormatting>
  <conditionalFormatting sqref="AD14">
    <cfRule type="containsText" dxfId="872" priority="42" stopIfTrue="1" operator="containsText" text="No aceptable o aceptable con control específico">
      <formula>NOT(ISERROR(SEARCH("No aceptable o aceptable con control específico",AD14)))</formula>
    </cfRule>
    <cfRule type="containsText" dxfId="871" priority="43" stopIfTrue="1" operator="containsText" text="No aceptable">
      <formula>NOT(ISERROR(SEARCH("No aceptable",AD14)))</formula>
    </cfRule>
    <cfRule type="containsText" dxfId="870" priority="44" stopIfTrue="1" operator="containsText" text="No Aceptable o aceptable con control específico">
      <formula>NOT(ISERROR(SEARCH("No Aceptable o aceptable con control específico",AD14)))</formula>
    </cfRule>
  </conditionalFormatting>
  <conditionalFormatting sqref="AD14">
    <cfRule type="containsText" dxfId="869" priority="40" stopIfTrue="1" operator="containsText" text="No aceptable">
      <formula>NOT(ISERROR(SEARCH("No aceptable",AD14)))</formula>
    </cfRule>
    <cfRule type="containsText" dxfId="868" priority="41" stopIfTrue="1" operator="containsText" text="No Aceptable o aceptable con control específico">
      <formula>NOT(ISERROR(SEARCH("No Aceptable o aceptable con control específico",AD14)))</formula>
    </cfRule>
  </conditionalFormatting>
  <conditionalFormatting sqref="AB15:AD15">
    <cfRule type="cellIs" dxfId="867" priority="37" stopIfTrue="1" operator="equal">
      <formula>"I"</formula>
    </cfRule>
    <cfRule type="cellIs" dxfId="866" priority="38" stopIfTrue="1" operator="equal">
      <formula>"II"</formula>
    </cfRule>
    <cfRule type="cellIs" dxfId="865" priority="39" stopIfTrue="1" operator="between">
      <formula>"III"</formula>
      <formula>"IV"</formula>
    </cfRule>
  </conditionalFormatting>
  <conditionalFormatting sqref="AD15">
    <cfRule type="cellIs" dxfId="864" priority="35" stopIfTrue="1" operator="equal">
      <formula>"Aceptable"</formula>
    </cfRule>
    <cfRule type="cellIs" dxfId="863" priority="36" stopIfTrue="1" operator="equal">
      <formula>"No aceptable"</formula>
    </cfRule>
  </conditionalFormatting>
  <conditionalFormatting sqref="AD15">
    <cfRule type="containsText" dxfId="862" priority="32" stopIfTrue="1" operator="containsText" text="No aceptable o aceptable con control específico">
      <formula>NOT(ISERROR(SEARCH("No aceptable o aceptable con control específico",AD15)))</formula>
    </cfRule>
    <cfRule type="containsText" dxfId="861" priority="33" stopIfTrue="1" operator="containsText" text="No aceptable">
      <formula>NOT(ISERROR(SEARCH("No aceptable",AD15)))</formula>
    </cfRule>
    <cfRule type="containsText" dxfId="860" priority="34" stopIfTrue="1" operator="containsText" text="No Aceptable o aceptable con control específico">
      <formula>NOT(ISERROR(SEARCH("No Aceptable o aceptable con control específico",AD15)))</formula>
    </cfRule>
  </conditionalFormatting>
  <conditionalFormatting sqref="AB23:AD23">
    <cfRule type="cellIs" dxfId="859" priority="29" stopIfTrue="1" operator="equal">
      <formula>"I"</formula>
    </cfRule>
    <cfRule type="cellIs" dxfId="858" priority="30" stopIfTrue="1" operator="equal">
      <formula>"II"</formula>
    </cfRule>
    <cfRule type="cellIs" dxfId="857" priority="31" stopIfTrue="1" operator="between">
      <formula>"III"</formula>
      <formula>"IV"</formula>
    </cfRule>
  </conditionalFormatting>
  <conditionalFormatting sqref="AD23">
    <cfRule type="cellIs" dxfId="856" priority="27" stopIfTrue="1" operator="equal">
      <formula>"Aceptable"</formula>
    </cfRule>
    <cfRule type="cellIs" dxfId="855" priority="28" stopIfTrue="1" operator="equal">
      <formula>"No aceptable"</formula>
    </cfRule>
  </conditionalFormatting>
  <conditionalFormatting sqref="AD23">
    <cfRule type="containsText" dxfId="854" priority="24" stopIfTrue="1" operator="containsText" text="No aceptable o aceptable con control específico">
      <formula>NOT(ISERROR(SEARCH("No aceptable o aceptable con control específico",AD23)))</formula>
    </cfRule>
    <cfRule type="containsText" dxfId="853" priority="25" stopIfTrue="1" operator="containsText" text="No aceptable">
      <formula>NOT(ISERROR(SEARCH("No aceptable",AD23)))</formula>
    </cfRule>
    <cfRule type="containsText" dxfId="852" priority="26" stopIfTrue="1" operator="containsText" text="No Aceptable o aceptable con control específico">
      <formula>NOT(ISERROR(SEARCH("No Aceptable o aceptable con control específico",AD23)))</formula>
    </cfRule>
  </conditionalFormatting>
  <conditionalFormatting sqref="AE23">
    <cfRule type="cellIs" dxfId="851" priority="21" stopIfTrue="1" operator="equal">
      <formula>"I"</formula>
    </cfRule>
    <cfRule type="cellIs" dxfId="850" priority="22" stopIfTrue="1" operator="equal">
      <formula>"II"</formula>
    </cfRule>
    <cfRule type="cellIs" dxfId="849" priority="23" stopIfTrue="1" operator="between">
      <formula>"III"</formula>
      <formula>"IV"</formula>
    </cfRule>
  </conditionalFormatting>
  <conditionalFormatting sqref="AE23">
    <cfRule type="cellIs" dxfId="848" priority="19" stopIfTrue="1" operator="equal">
      <formula>"Aceptable"</formula>
    </cfRule>
    <cfRule type="cellIs" dxfId="847" priority="20" stopIfTrue="1" operator="equal">
      <formula>"No aceptable"</formula>
    </cfRule>
  </conditionalFormatting>
  <conditionalFormatting sqref="AB11:AD11">
    <cfRule type="cellIs" dxfId="846" priority="16" stopIfTrue="1" operator="equal">
      <formula>"I"</formula>
    </cfRule>
    <cfRule type="cellIs" dxfId="845" priority="17" stopIfTrue="1" operator="equal">
      <formula>"II"</formula>
    </cfRule>
    <cfRule type="cellIs" dxfId="844" priority="18" stopIfTrue="1" operator="between">
      <formula>"III"</formula>
      <formula>"IV"</formula>
    </cfRule>
  </conditionalFormatting>
  <conditionalFormatting sqref="AD11">
    <cfRule type="cellIs" dxfId="843" priority="14" stopIfTrue="1" operator="equal">
      <formula>"Aceptable"</formula>
    </cfRule>
    <cfRule type="cellIs" dxfId="842" priority="15" stopIfTrue="1" operator="equal">
      <formula>"No aceptable"</formula>
    </cfRule>
  </conditionalFormatting>
  <conditionalFormatting sqref="AD11">
    <cfRule type="containsText" dxfId="841" priority="11" stopIfTrue="1" operator="containsText" text="No aceptable o aceptable con control específico">
      <formula>NOT(ISERROR(SEARCH("No aceptable o aceptable con control específico",AD11)))</formula>
    </cfRule>
    <cfRule type="containsText" dxfId="840" priority="12" stopIfTrue="1" operator="containsText" text="No aceptable">
      <formula>NOT(ISERROR(SEARCH("No aceptable",AD11)))</formula>
    </cfRule>
    <cfRule type="containsText" dxfId="839" priority="13" stopIfTrue="1" operator="containsText" text="No Aceptable o aceptable con control específico">
      <formula>NOT(ISERROR(SEARCH("No Aceptable o aceptable con control específico",AD11)))</formula>
    </cfRule>
  </conditionalFormatting>
  <conditionalFormatting sqref="AE11">
    <cfRule type="cellIs" dxfId="838" priority="8" stopIfTrue="1" operator="equal">
      <formula>"I"</formula>
    </cfRule>
    <cfRule type="cellIs" dxfId="837" priority="9" stopIfTrue="1" operator="equal">
      <formula>"II"</formula>
    </cfRule>
    <cfRule type="cellIs" dxfId="836" priority="10" stopIfTrue="1" operator="between">
      <formula>"III"</formula>
      <formula>"IV"</formula>
    </cfRule>
  </conditionalFormatting>
  <conditionalFormatting sqref="AE11">
    <cfRule type="cellIs" dxfId="835" priority="6" stopIfTrue="1" operator="equal">
      <formula>"Aceptable"</formula>
    </cfRule>
    <cfRule type="cellIs" dxfId="834" priority="7" stopIfTrue="1" operator="equal">
      <formula>"No aceptable"</formula>
    </cfRule>
  </conditionalFormatting>
  <conditionalFormatting sqref="AE22">
    <cfRule type="cellIs" dxfId="833" priority="3" stopIfTrue="1" operator="equal">
      <formula>"I"</formula>
    </cfRule>
    <cfRule type="cellIs" dxfId="832" priority="4" stopIfTrue="1" operator="equal">
      <formula>"II"</formula>
    </cfRule>
    <cfRule type="cellIs" dxfId="831" priority="5" stopIfTrue="1" operator="between">
      <formula>"III"</formula>
      <formula>"IV"</formula>
    </cfRule>
  </conditionalFormatting>
  <conditionalFormatting sqref="AE22">
    <cfRule type="cellIs" dxfId="830" priority="1" stopIfTrue="1" operator="equal">
      <formula>"Aceptable"</formula>
    </cfRule>
    <cfRule type="cellIs" dxfId="829" priority="2" stopIfTrue="1" operator="equal">
      <formula>"No aceptable"</formula>
    </cfRule>
  </conditionalFormatting>
  <dataValidations count="4">
    <dataValidation allowBlank="1" sqref="AA17:AA18 AA13:AA15 AA21:AA23"/>
    <dataValidation type="list" allowBlank="1" showInputMessage="1" showErrorMessage="1" prompt="10 = Muy Alto_x000a_6 = Alto_x000a_2 = Medio_x000a_0 = Bajo" sqref="U17:U18 U13:U15 U21:U23 U11">
      <formula1>"10, 6, 2, 0, "</formula1>
    </dataValidation>
    <dataValidation type="list" allowBlank="1" showInputMessage="1" prompt="4 = Continua_x000a_3 = Frecuente_x000a_2 = Ocasional_x000a_1 = Esporádica" sqref="V17:V18 V13:V15 V21:V23 V11">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7:Z18 Z13:Z15 Z21:Z23 Z11">
      <formula1>"100,60,25,10"</formula1>
    </dataValidation>
  </dataValidations>
  <pageMargins left="0.7" right="0.7" top="0.75" bottom="0.75" header="0.3" footer="0.3"/>
  <pageSetup scale="17" fitToHeight="0" orientation="portrait" r:id="rId1"/>
  <colBreaks count="1" manualBreakCount="1">
    <brk id="38"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L26"/>
  <sheetViews>
    <sheetView view="pageBreakPreview" topLeftCell="A18" zoomScale="60" zoomScaleNormal="70" workbookViewId="0">
      <selection activeCell="K26" sqref="K26"/>
    </sheetView>
  </sheetViews>
  <sheetFormatPr baseColWidth="10" defaultColWidth="6.81640625" defaultRowHeight="63" customHeight="1" x14ac:dyDescent="0.25"/>
  <cols>
    <col min="36" max="36" width="13.1796875" customWidth="1"/>
    <col min="37" max="37" width="14.7265625" customWidth="1"/>
  </cols>
  <sheetData>
    <row r="1" spans="1:64" ht="41.25" customHeight="1" x14ac:dyDescent="0.35">
      <c r="A1" s="32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ht="51" customHeight="1" x14ac:dyDescent="0.35">
      <c r="A2" s="32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ht="51" customHeight="1" x14ac:dyDescent="0.35">
      <c r="A3" s="32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2" customFormat="1" ht="63" customHeight="1" x14ac:dyDescent="0.35">
      <c r="A4" s="32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1:64" s="1" customFormat="1" ht="63" customHeight="1" x14ac:dyDescent="0.35">
      <c r="A5" s="32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64" s="1" customFormat="1" ht="63" customHeight="1" x14ac:dyDescent="0.35">
      <c r="A6" s="32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64" s="1" customFormat="1" ht="63" customHeight="1" x14ac:dyDescent="0.35">
      <c r="A7" s="32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64" s="1" customFormat="1" ht="63" customHeight="1" x14ac:dyDescent="0.35">
      <c r="A8" s="32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1:64" s="1" customFormat="1" ht="63" customHeight="1" x14ac:dyDescent="0.35">
      <c r="A9" s="325"/>
      <c r="B9" s="268" t="s">
        <v>203</v>
      </c>
      <c r="C9" s="268" t="s">
        <v>204</v>
      </c>
      <c r="D9" s="268" t="s">
        <v>715</v>
      </c>
      <c r="E9" s="276" t="s">
        <v>716</v>
      </c>
      <c r="F9" s="361" t="s">
        <v>717</v>
      </c>
      <c r="G9" s="24" t="s">
        <v>42</v>
      </c>
      <c r="H9" s="333" t="s">
        <v>36</v>
      </c>
      <c r="I9" s="78" t="s">
        <v>46</v>
      </c>
      <c r="J9" s="79" t="s">
        <v>269</v>
      </c>
      <c r="K9" s="79" t="s">
        <v>270</v>
      </c>
      <c r="L9" s="88">
        <v>0</v>
      </c>
      <c r="M9" s="81">
        <v>2</v>
      </c>
      <c r="N9" s="88">
        <v>2</v>
      </c>
      <c r="O9" s="88">
        <f>SUM(L9:N9)</f>
        <v>4</v>
      </c>
      <c r="P9" s="79" t="s">
        <v>271</v>
      </c>
      <c r="Q9" s="81">
        <v>8</v>
      </c>
      <c r="R9" s="79" t="s">
        <v>499</v>
      </c>
      <c r="S9" s="79" t="s">
        <v>273</v>
      </c>
      <c r="T9" s="79" t="s">
        <v>272</v>
      </c>
      <c r="U9" s="82">
        <v>2</v>
      </c>
      <c r="V9" s="82">
        <v>4</v>
      </c>
      <c r="W9" s="82">
        <f t="shared" ref="W9:W18" si="0">V9*U9</f>
        <v>8</v>
      </c>
      <c r="X9" s="83" t="str">
        <f t="shared" ref="X9:X25" si="1">+IF(AND(U9*V9&gt;=24,U9*V9&lt;=40),"MA",IF(AND(U9*V9&gt;=10,U9*V9&lt;=20),"A",IF(AND(U9*V9&gt;=6,U9*V9&lt;=8),"M",IF(AND(U9*V9&gt;=0,U9*V9&lt;=4),"B",""))))</f>
        <v>M</v>
      </c>
      <c r="Y9" s="78" t="str">
        <f t="shared" ref="Y9:Y25"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 t="shared" ref="AA9:AA25" si="3">W9*Z9</f>
        <v>80</v>
      </c>
      <c r="AB9" s="85" t="str">
        <f t="shared" ref="AB9:AB25" si="4">+IF(AND(U9*V9*Z9&gt;=600,U9*V9*Z9&lt;=4000),"I",IF(AND(U9*V9*Z9&gt;=150,U9*V9*Z9&lt;=500),"II",IF(AND(U9*V9*Z9&gt;=40,U9*V9*Z9&lt;=120),"III",IF(AND(U9*V9*Z9&gt;=0,U9*V9*Z9&lt;=20),"IV",""))))</f>
        <v>III</v>
      </c>
      <c r="AC9" s="78" t="str">
        <f t="shared" ref="AC9:AC18"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 t="shared" ref="AD9:AD25" si="6">+IF(AB9="I","No aceptable",IF(AB9="II","No aceptable o aceptable con control específico",IF(AB9="III","Aceptable",IF(AB9="IV","Aceptable",""))))</f>
        <v>Aceptable</v>
      </c>
      <c r="AE9" s="78" t="s">
        <v>55</v>
      </c>
      <c r="AF9" s="81" t="s">
        <v>34</v>
      </c>
      <c r="AG9" s="81" t="s">
        <v>34</v>
      </c>
      <c r="AH9" s="81" t="s">
        <v>278</v>
      </c>
      <c r="AI9" s="78" t="s">
        <v>274</v>
      </c>
      <c r="AJ9" s="81" t="s">
        <v>34</v>
      </c>
      <c r="AK9" s="100" t="s">
        <v>575</v>
      </c>
    </row>
    <row r="10" spans="1:64" s="1" customFormat="1" ht="63" customHeight="1" x14ac:dyDescent="0.35">
      <c r="A10" s="325"/>
      <c r="B10" s="269"/>
      <c r="C10" s="269"/>
      <c r="D10" s="269"/>
      <c r="E10" s="276"/>
      <c r="F10" s="361"/>
      <c r="G10" s="24" t="s">
        <v>42</v>
      </c>
      <c r="H10" s="333"/>
      <c r="I10" s="78" t="s">
        <v>296</v>
      </c>
      <c r="J10" s="78" t="s">
        <v>304</v>
      </c>
      <c r="K10" s="81" t="s">
        <v>298</v>
      </c>
      <c r="L10" s="88">
        <v>0</v>
      </c>
      <c r="M10" s="81">
        <v>2</v>
      </c>
      <c r="N10" s="88">
        <v>2</v>
      </c>
      <c r="O10" s="88">
        <f t="shared" ref="O10:O25" si="7">SUM(L10:N10)</f>
        <v>4</v>
      </c>
      <c r="P10" s="81" t="s">
        <v>306</v>
      </c>
      <c r="Q10" s="81">
        <v>8</v>
      </c>
      <c r="R10" s="81" t="s">
        <v>33</v>
      </c>
      <c r="S10" s="81" t="s">
        <v>299</v>
      </c>
      <c r="T10" s="81" t="s">
        <v>300</v>
      </c>
      <c r="U10" s="82">
        <v>2</v>
      </c>
      <c r="V10" s="82">
        <v>4</v>
      </c>
      <c r="W10" s="82">
        <f t="shared" si="0"/>
        <v>8</v>
      </c>
      <c r="X10" s="83" t="str">
        <f t="shared" si="1"/>
        <v>M</v>
      </c>
      <c r="Y10" s="78" t="str">
        <f t="shared" si="2"/>
        <v>Situación deficiente con exposición esporádica, o bien situación mejorable con exposición continuada o frecuente. Es posible que suceda el daño alguna vez.</v>
      </c>
      <c r="Z10" s="82">
        <v>10</v>
      </c>
      <c r="AA10" s="82">
        <f t="shared" si="3"/>
        <v>80</v>
      </c>
      <c r="AB10" s="85" t="str">
        <f t="shared" si="4"/>
        <v>III</v>
      </c>
      <c r="AC10" s="78" t="str">
        <f t="shared" si="5"/>
        <v>Mejorar si es posible. Sería conveniente justificar la intervención y su rentabilidad.</v>
      </c>
      <c r="AD10" s="78" t="str">
        <f t="shared" si="6"/>
        <v>Aceptable</v>
      </c>
      <c r="AE10" s="78" t="s">
        <v>54</v>
      </c>
      <c r="AF10" s="78" t="s">
        <v>34</v>
      </c>
      <c r="AG10" s="78" t="s">
        <v>34</v>
      </c>
      <c r="AH10" s="78" t="s">
        <v>163</v>
      </c>
      <c r="AI10" s="78" t="s">
        <v>215</v>
      </c>
      <c r="AJ10" s="81" t="s">
        <v>34</v>
      </c>
      <c r="AK10" s="81" t="s">
        <v>35</v>
      </c>
    </row>
    <row r="11" spans="1:64" s="1" customFormat="1" ht="63" customHeight="1" x14ac:dyDescent="0.35">
      <c r="B11" s="269"/>
      <c r="C11" s="269"/>
      <c r="D11" s="269"/>
      <c r="E11" s="276"/>
      <c r="F11" s="361"/>
      <c r="G11" s="24" t="s">
        <v>33</v>
      </c>
      <c r="H11" s="87" t="s">
        <v>230</v>
      </c>
      <c r="I11" s="87" t="s">
        <v>718</v>
      </c>
      <c r="J11" s="87" t="s">
        <v>424</v>
      </c>
      <c r="K11" s="87" t="s">
        <v>423</v>
      </c>
      <c r="L11" s="88">
        <v>0</v>
      </c>
      <c r="M11" s="81">
        <v>2</v>
      </c>
      <c r="N11" s="88">
        <v>2</v>
      </c>
      <c r="O11" s="88">
        <f t="shared" si="7"/>
        <v>4</v>
      </c>
      <c r="P11" s="87" t="s">
        <v>425</v>
      </c>
      <c r="Q11" s="81">
        <v>8</v>
      </c>
      <c r="R11" s="87" t="s">
        <v>426</v>
      </c>
      <c r="S11" s="87" t="s">
        <v>428</v>
      </c>
      <c r="T11" s="87" t="s">
        <v>427</v>
      </c>
      <c r="U11" s="82">
        <v>2</v>
      </c>
      <c r="V11" s="82">
        <v>4</v>
      </c>
      <c r="W11" s="82">
        <f>V11*U11</f>
        <v>8</v>
      </c>
      <c r="X11" s="83" t="str">
        <f>+IF(AND(U11*V11&gt;=24,U11*V11&lt;=40),"MA",IF(AND(U11*V11&gt;=10,U11*V11&lt;=20),"A",IF(AND(U11*V11&gt;=6,U11*V11&lt;=8),"M",IF(AND(U11*V11&gt;=0,U11*V11&lt;=4),"B",""))))</f>
        <v>M</v>
      </c>
      <c r="Y11" s="78" t="str">
        <f t="shared" si="2"/>
        <v>Situación deficiente con exposición esporádica, o bien situación mejorable con exposición continuada o frecuente. Es posible que suceda el daño alguna vez.</v>
      </c>
      <c r="Z11" s="82">
        <v>10</v>
      </c>
      <c r="AA11" s="82">
        <f t="shared" si="3"/>
        <v>80</v>
      </c>
      <c r="AB11" s="85" t="str">
        <f>+IF(AND(U11*V11*Z11&gt;=600,U11*V11*Z11&lt;=4000),"I",IF(AND(U11*V11*Z11&gt;=150,U11*V11*Z11&lt;=500),"II",IF(AND(U11*V11*Z11&gt;=40,U11*V11*Z11&lt;=120),"III",IF(AND(U11*V11*Z11&gt;=0,U11*V11*Z11&lt;=20),"IV",""))))</f>
        <v>III</v>
      </c>
      <c r="AC11" s="78"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+IF(AB11="I","No aceptable",IF(AB11="II","No aceptable o aceptable con control específico",IF(AB11="III","Aceptable",IF(AB11="IV","Aceptable",""))))</f>
        <v>Aceptable</v>
      </c>
      <c r="AE11" s="97" t="s">
        <v>560</v>
      </c>
      <c r="AF11" s="78" t="s">
        <v>34</v>
      </c>
      <c r="AG11" s="78" t="s">
        <v>34</v>
      </c>
      <c r="AH11" s="78" t="s">
        <v>34</v>
      </c>
      <c r="AI11" s="82" t="s">
        <v>420</v>
      </c>
      <c r="AJ11" s="81" t="s">
        <v>429</v>
      </c>
      <c r="AK11" s="81" t="s">
        <v>35</v>
      </c>
    </row>
    <row r="12" spans="1:64" s="1" customFormat="1" ht="63" customHeight="1" x14ac:dyDescent="0.35">
      <c r="B12" s="269"/>
      <c r="C12" s="269"/>
      <c r="D12" s="269"/>
      <c r="E12" s="276"/>
      <c r="F12" s="361"/>
      <c r="G12" s="24" t="s">
        <v>42</v>
      </c>
      <c r="H12" s="81" t="s">
        <v>51</v>
      </c>
      <c r="I12" s="78" t="s">
        <v>48</v>
      </c>
      <c r="J12" s="78" t="s">
        <v>57</v>
      </c>
      <c r="K12" s="81" t="s">
        <v>487</v>
      </c>
      <c r="L12" s="88">
        <v>0</v>
      </c>
      <c r="M12" s="81">
        <v>2</v>
      </c>
      <c r="N12" s="88">
        <v>2</v>
      </c>
      <c r="O12" s="88">
        <f t="shared" si="7"/>
        <v>4</v>
      </c>
      <c r="P12" s="81" t="s">
        <v>486</v>
      </c>
      <c r="Q12" s="81">
        <v>8</v>
      </c>
      <c r="R12" s="81" t="s">
        <v>33</v>
      </c>
      <c r="S12" s="81" t="s">
        <v>488</v>
      </c>
      <c r="T12" s="81" t="s">
        <v>489</v>
      </c>
      <c r="U12" s="82">
        <v>2</v>
      </c>
      <c r="V12" s="82">
        <v>4</v>
      </c>
      <c r="W12" s="82">
        <f t="shared" si="0"/>
        <v>8</v>
      </c>
      <c r="X12" s="83" t="str">
        <f t="shared" si="1"/>
        <v>M</v>
      </c>
      <c r="Y12" s="78" t="str">
        <f t="shared" si="2"/>
        <v>Situación deficiente con exposición esporádica, o bien situación mejorable con exposición continuada o frecuente. Es posible que suceda el daño alguna vez.</v>
      </c>
      <c r="Z12" s="82">
        <v>10</v>
      </c>
      <c r="AA12" s="82">
        <f t="shared" si="3"/>
        <v>80</v>
      </c>
      <c r="AB12" s="85" t="str">
        <f t="shared" si="4"/>
        <v>III</v>
      </c>
      <c r="AC12" s="78" t="str">
        <f t="shared" si="5"/>
        <v>Mejorar si es posible. Sería conveniente justificar la intervención y su rentabilidad.</v>
      </c>
      <c r="AD12" s="78" t="str">
        <f t="shared" si="6"/>
        <v>Aceptable</v>
      </c>
      <c r="AE12" s="78" t="s">
        <v>58</v>
      </c>
      <c r="AF12" s="78" t="s">
        <v>34</v>
      </c>
      <c r="AG12" s="78" t="s">
        <v>34</v>
      </c>
      <c r="AH12" s="78" t="s">
        <v>164</v>
      </c>
      <c r="AI12" s="78" t="s">
        <v>214</v>
      </c>
      <c r="AJ12" s="78" t="s">
        <v>162</v>
      </c>
      <c r="AK12" s="81" t="s">
        <v>35</v>
      </c>
    </row>
    <row r="13" spans="1:64" s="1" customFormat="1" ht="63" customHeight="1" x14ac:dyDescent="0.35">
      <c r="B13" s="269"/>
      <c r="C13" s="269"/>
      <c r="D13" s="269"/>
      <c r="E13" s="276"/>
      <c r="F13" s="361"/>
      <c r="G13" s="24" t="s">
        <v>42</v>
      </c>
      <c r="H13" s="333" t="s">
        <v>44</v>
      </c>
      <c r="I13" s="78" t="s">
        <v>505</v>
      </c>
      <c r="J13" s="78" t="s">
        <v>506</v>
      </c>
      <c r="K13" s="78" t="s">
        <v>507</v>
      </c>
      <c r="L13" s="88">
        <v>0</v>
      </c>
      <c r="M13" s="81">
        <v>2</v>
      </c>
      <c r="N13" s="88">
        <v>2</v>
      </c>
      <c r="O13" s="88">
        <f t="shared" si="7"/>
        <v>4</v>
      </c>
      <c r="P13" s="78" t="s">
        <v>508</v>
      </c>
      <c r="Q13" s="81">
        <v>8</v>
      </c>
      <c r="R13" s="78" t="s">
        <v>254</v>
      </c>
      <c r="S13" s="78" t="s">
        <v>509</v>
      </c>
      <c r="T13" s="78" t="s">
        <v>510</v>
      </c>
      <c r="U13" s="82">
        <v>2</v>
      </c>
      <c r="V13" s="82">
        <v>1</v>
      </c>
      <c r="W13" s="82">
        <f t="shared" ref="W13" si="8">V13*U13</f>
        <v>2</v>
      </c>
      <c r="X13" s="83" t="str">
        <f t="shared" ref="X13" si="9">+IF(AND(U13*V13&gt;=24,U13*V13&lt;=40),"MA",IF(AND(U13*V13&gt;=10,U13*V13&lt;=20),"A",IF(AND(U13*V13&gt;=6,U13*V13&lt;=8),"M",IF(AND(U13*V13&gt;=0,U13*V13&lt;=4),"B",""))))</f>
        <v>B</v>
      </c>
      <c r="Y13" s="78" t="str">
        <f t="shared" ref="Y13" si="10">+IF(X13="MA","Situación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3" s="82">
        <v>10</v>
      </c>
      <c r="AA13" s="82">
        <f t="shared" ref="AA13" si="11">W13*Z13</f>
        <v>20</v>
      </c>
      <c r="AB13" s="85" t="str">
        <f t="shared" ref="AB13" si="12">+IF(AND(U13*V13*Z13&gt;=600,U13*V13*Z13&lt;=4000),"I",IF(AND(U13*V13*Z13&gt;=150,U13*V13*Z13&lt;=500),"II",IF(AND(U13*V13*Z13&gt;=40,U13*V13*Z13&lt;=120),"III",IF(AND(U13*V13*Z13&gt;=0,U13*V13*Z13&lt;=20),"IV",""))))</f>
        <v>IV</v>
      </c>
      <c r="AC13" s="78" t="str">
        <f t="shared" ref="AC13" si="13">+IF(AB13="I","Situación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3" s="78" t="str">
        <f t="shared" ref="AD13" si="14">+IF(AB13="I","No aceptable",IF(AB13="II","No aceptable o aceptable con control específico",IF(AB13="III","Aceptable",IF(AB13="IV","Aceptable",""))))</f>
        <v>Aceptable</v>
      </c>
      <c r="AE13" s="330" t="s">
        <v>565</v>
      </c>
      <c r="AF13" s="78" t="s">
        <v>34</v>
      </c>
      <c r="AG13" s="78" t="s">
        <v>34</v>
      </c>
      <c r="AH13" s="78" t="s">
        <v>34</v>
      </c>
      <c r="AI13" s="78" t="s">
        <v>257</v>
      </c>
      <c r="AJ13" s="78" t="s">
        <v>34</v>
      </c>
      <c r="AK13" s="81" t="s">
        <v>511</v>
      </c>
    </row>
    <row r="14" spans="1:64" s="1" customFormat="1" ht="63" customHeight="1" x14ac:dyDescent="0.35">
      <c r="B14" s="269"/>
      <c r="C14" s="269"/>
      <c r="D14" s="269"/>
      <c r="E14" s="276"/>
      <c r="F14" s="361"/>
      <c r="G14" s="24" t="s">
        <v>206</v>
      </c>
      <c r="H14" s="333"/>
      <c r="I14" s="78" t="s">
        <v>59</v>
      </c>
      <c r="J14" s="78" t="s">
        <v>261</v>
      </c>
      <c r="K14" s="78" t="s">
        <v>250</v>
      </c>
      <c r="L14" s="88">
        <v>0</v>
      </c>
      <c r="M14" s="81">
        <v>2</v>
      </c>
      <c r="N14" s="88">
        <v>2</v>
      </c>
      <c r="O14" s="88">
        <f t="shared" si="7"/>
        <v>4</v>
      </c>
      <c r="P14" s="78" t="s">
        <v>259</v>
      </c>
      <c r="Q14" s="78">
        <v>8</v>
      </c>
      <c r="R14" s="78" t="s">
        <v>254</v>
      </c>
      <c r="S14" s="78" t="s">
        <v>252</v>
      </c>
      <c r="T14" s="78" t="s">
        <v>354</v>
      </c>
      <c r="U14" s="82">
        <v>2</v>
      </c>
      <c r="V14" s="82">
        <v>4</v>
      </c>
      <c r="W14" s="82">
        <f t="shared" si="0"/>
        <v>8</v>
      </c>
      <c r="X14" s="83" t="str">
        <f t="shared" si="1"/>
        <v>M</v>
      </c>
      <c r="Y14" s="78" t="str">
        <f t="shared" si="2"/>
        <v>Situación deficiente con exposición esporádica, o bien situación mejorable con exposición continuada o frecuente. Es posible que suceda el daño alguna vez.</v>
      </c>
      <c r="Z14" s="82">
        <v>10</v>
      </c>
      <c r="AA14" s="82">
        <f t="shared" si="3"/>
        <v>80</v>
      </c>
      <c r="AB14" s="85" t="str">
        <f t="shared" si="4"/>
        <v>III</v>
      </c>
      <c r="AC14" s="78" t="str">
        <f t="shared" si="5"/>
        <v>Mejorar si es posible. Sería conveniente justificar la intervención y su rentabilidad.</v>
      </c>
      <c r="AD14" s="78" t="str">
        <f t="shared" si="6"/>
        <v>Aceptable</v>
      </c>
      <c r="AE14" s="332"/>
      <c r="AF14" s="78" t="s">
        <v>34</v>
      </c>
      <c r="AG14" s="78" t="s">
        <v>34</v>
      </c>
      <c r="AH14" s="78" t="s">
        <v>34</v>
      </c>
      <c r="AI14" s="78" t="s">
        <v>260</v>
      </c>
      <c r="AJ14" s="78" t="s">
        <v>34</v>
      </c>
      <c r="AK14" s="81" t="s">
        <v>35</v>
      </c>
    </row>
    <row r="15" spans="1:64" s="1" customFormat="1" ht="63" customHeight="1" x14ac:dyDescent="0.35">
      <c r="B15" s="269"/>
      <c r="C15" s="269"/>
      <c r="D15" s="269"/>
      <c r="E15" s="276"/>
      <c r="F15" s="361"/>
      <c r="G15" s="24" t="s">
        <v>42</v>
      </c>
      <c r="H15" s="333" t="s">
        <v>49</v>
      </c>
      <c r="I15" s="87" t="s">
        <v>236</v>
      </c>
      <c r="J15" s="87" t="s">
        <v>468</v>
      </c>
      <c r="K15" s="87" t="s">
        <v>238</v>
      </c>
      <c r="L15" s="88">
        <v>0</v>
      </c>
      <c r="M15" s="81">
        <v>2</v>
      </c>
      <c r="N15" s="88">
        <v>2</v>
      </c>
      <c r="O15" s="88">
        <f t="shared" si="7"/>
        <v>4</v>
      </c>
      <c r="P15" s="87" t="s">
        <v>241</v>
      </c>
      <c r="Q15" s="81">
        <v>8</v>
      </c>
      <c r="R15" s="87" t="s">
        <v>245</v>
      </c>
      <c r="S15" s="87" t="s">
        <v>246</v>
      </c>
      <c r="T15" s="87" t="s">
        <v>247</v>
      </c>
      <c r="U15" s="82">
        <v>2</v>
      </c>
      <c r="V15" s="82">
        <v>4</v>
      </c>
      <c r="W15" s="82">
        <f t="shared" si="0"/>
        <v>8</v>
      </c>
      <c r="X15" s="83" t="str">
        <f t="shared" si="1"/>
        <v>M</v>
      </c>
      <c r="Y15" s="78" t="str">
        <f t="shared" si="2"/>
        <v>Situación deficiente con exposición esporádica, o bien situación mejorable con exposición continuada o frecuente. Es posible que suceda el daño alguna vez.</v>
      </c>
      <c r="Z15" s="82">
        <v>10</v>
      </c>
      <c r="AA15" s="82">
        <f t="shared" si="3"/>
        <v>80</v>
      </c>
      <c r="AB15" s="85" t="str">
        <f t="shared" si="4"/>
        <v>III</v>
      </c>
      <c r="AC15" s="78" t="str">
        <f>+IF(AB15="I","Situación crìtica. Suspender actividades hasta que el riesgo esté bajo control. Intervención urgente.",IF(AB15="II","Corregir y adoptar medidas de control de inmediato. Sin embargo suspenda actividades si el nivel de riesgo está por encima o igual de 360.",IF(AB15="III","Mejorar si es posible. Sería conveniente justificar la intervención y su rentabilidad.",IF(AB15="IV","Mantener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5" s="78" t="str">
        <f t="shared" si="6"/>
        <v>Aceptable</v>
      </c>
      <c r="AE15" s="330" t="s">
        <v>566</v>
      </c>
      <c r="AF15" s="78" t="s">
        <v>34</v>
      </c>
      <c r="AG15" s="78" t="s">
        <v>34</v>
      </c>
      <c r="AH15" s="78" t="s">
        <v>34</v>
      </c>
      <c r="AI15" s="87" t="s">
        <v>437</v>
      </c>
      <c r="AJ15" s="81" t="s">
        <v>34</v>
      </c>
      <c r="AK15" s="81" t="s">
        <v>35</v>
      </c>
    </row>
    <row r="16" spans="1:64" s="1" customFormat="1" ht="63" customHeight="1" x14ac:dyDescent="0.35">
      <c r="B16" s="269"/>
      <c r="C16" s="269"/>
      <c r="D16" s="269"/>
      <c r="E16" s="276"/>
      <c r="F16" s="361"/>
      <c r="G16" s="24" t="s">
        <v>42</v>
      </c>
      <c r="H16" s="333"/>
      <c r="I16" s="87" t="s">
        <v>462</v>
      </c>
      <c r="J16" s="87" t="s">
        <v>463</v>
      </c>
      <c r="K16" s="87" t="s">
        <v>464</v>
      </c>
      <c r="L16" s="88">
        <v>0</v>
      </c>
      <c r="M16" s="81">
        <v>2</v>
      </c>
      <c r="N16" s="88">
        <v>2</v>
      </c>
      <c r="O16" s="88">
        <f t="shared" si="7"/>
        <v>4</v>
      </c>
      <c r="P16" s="87" t="s">
        <v>433</v>
      </c>
      <c r="Q16" s="81">
        <v>8</v>
      </c>
      <c r="R16" s="87" t="s">
        <v>465</v>
      </c>
      <c r="S16" s="87" t="s">
        <v>466</v>
      </c>
      <c r="T16" s="87" t="s">
        <v>467</v>
      </c>
      <c r="U16" s="82">
        <v>2</v>
      </c>
      <c r="V16" s="82">
        <v>4</v>
      </c>
      <c r="W16" s="82">
        <f t="shared" ref="W16:W17" si="15">V16*U16</f>
        <v>8</v>
      </c>
      <c r="X16" s="83" t="str">
        <f t="shared" ref="X16:X17" si="16">+IF(AND(U16*V16&gt;=24,U16*V16&lt;=40),"MA",IF(AND(U16*V16&gt;=10,U16*V16&lt;=20),"A",IF(AND(U16*V16&gt;=6,U16*V16&lt;=8),"M",IF(AND(U16*V16&gt;=0,U16*V16&lt;=4),"B",""))))</f>
        <v>M</v>
      </c>
      <c r="Y16" s="78" t="str">
        <f t="shared" ref="Y16:Y17" si="17">+IF(X16="MA","Situación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82">
        <v>25</v>
      </c>
      <c r="AA16" s="82">
        <f t="shared" ref="AA16:AA17" si="18">W16*Z16</f>
        <v>200</v>
      </c>
      <c r="AB16" s="85" t="str">
        <f t="shared" ref="AB16:AB17" si="19">+IF(AND(U16*V16*Z16&gt;=600,U16*V16*Z16&lt;=4000),"I",IF(AND(U16*V16*Z16&gt;=150,U16*V16*Z16&lt;=500),"II",IF(AND(U16*V16*Z16&gt;=40,U16*V16*Z16&lt;=120),"III",IF(AND(U16*V16*Z16&gt;=0,U16*V16*Z16&lt;=20),"IV",""))))</f>
        <v>II</v>
      </c>
      <c r="AC16" s="78" t="str">
        <f t="shared" ref="AC16:AC17" si="20">+IF(AB16="I","Situación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78" t="str">
        <f t="shared" ref="AD16:AD17" si="21">+IF(AB16="I","No aceptable",IF(AB16="II","No aceptable o aceptable con control específico",IF(AB16="III","Aceptable",IF(AB16="IV","Aceptable",""))))</f>
        <v>No aceptable o aceptable con control específico</v>
      </c>
      <c r="AE16" s="331"/>
      <c r="AF16" s="78" t="s">
        <v>34</v>
      </c>
      <c r="AG16" s="78" t="s">
        <v>34</v>
      </c>
      <c r="AH16" s="78" t="s">
        <v>34</v>
      </c>
      <c r="AI16" s="87" t="s">
        <v>437</v>
      </c>
      <c r="AJ16" s="81" t="s">
        <v>34</v>
      </c>
      <c r="AK16" s="81" t="s">
        <v>35</v>
      </c>
    </row>
    <row r="17" spans="2:37" s="1" customFormat="1" ht="63" customHeight="1" x14ac:dyDescent="0.35">
      <c r="B17" s="269"/>
      <c r="C17" s="269"/>
      <c r="D17" s="269"/>
      <c r="E17" s="276"/>
      <c r="F17" s="361"/>
      <c r="G17" s="24" t="s">
        <v>42</v>
      </c>
      <c r="H17" s="333"/>
      <c r="I17" s="87" t="s">
        <v>430</v>
      </c>
      <c r="J17" s="87" t="s">
        <v>431</v>
      </c>
      <c r="K17" s="87" t="s">
        <v>432</v>
      </c>
      <c r="L17" s="88">
        <v>0</v>
      </c>
      <c r="M17" s="81">
        <v>2</v>
      </c>
      <c r="N17" s="88">
        <v>2</v>
      </c>
      <c r="O17" s="88">
        <f t="shared" si="7"/>
        <v>4</v>
      </c>
      <c r="P17" s="89" t="s">
        <v>433</v>
      </c>
      <c r="Q17" s="81">
        <v>8</v>
      </c>
      <c r="R17" s="89" t="s">
        <v>434</v>
      </c>
      <c r="S17" s="89" t="s">
        <v>435</v>
      </c>
      <c r="T17" s="89" t="s">
        <v>436</v>
      </c>
      <c r="U17" s="82">
        <v>2</v>
      </c>
      <c r="V17" s="82">
        <v>4</v>
      </c>
      <c r="W17" s="82">
        <f t="shared" si="15"/>
        <v>8</v>
      </c>
      <c r="X17" s="83" t="str">
        <f t="shared" si="16"/>
        <v>M</v>
      </c>
      <c r="Y17" s="78" t="str">
        <f t="shared" si="17"/>
        <v>Situación deficiente con exposición esporádica, o bien situación mejorable con exposición continuada o frecuente. Es posible que suceda el daño alguna vez.</v>
      </c>
      <c r="Z17" s="82">
        <v>10</v>
      </c>
      <c r="AA17" s="82">
        <f t="shared" si="18"/>
        <v>80</v>
      </c>
      <c r="AB17" s="85" t="str">
        <f t="shared" si="19"/>
        <v>III</v>
      </c>
      <c r="AC17" s="78" t="str">
        <f t="shared" si="20"/>
        <v>Mejorar si es posible. Sería conveniente justificar la intervención y su rentabilidad.</v>
      </c>
      <c r="AD17" s="78" t="str">
        <f t="shared" si="21"/>
        <v>Aceptable</v>
      </c>
      <c r="AE17" s="331"/>
      <c r="AF17" s="78" t="s">
        <v>34</v>
      </c>
      <c r="AG17" s="78" t="s">
        <v>34</v>
      </c>
      <c r="AH17" s="78" t="s">
        <v>34</v>
      </c>
      <c r="AI17" s="87" t="s">
        <v>437</v>
      </c>
      <c r="AJ17" s="81" t="s">
        <v>34</v>
      </c>
      <c r="AK17" s="81" t="s">
        <v>35</v>
      </c>
    </row>
    <row r="18" spans="2:37" s="1" customFormat="1" ht="63" customHeight="1" x14ac:dyDescent="0.35">
      <c r="B18" s="269"/>
      <c r="C18" s="269"/>
      <c r="D18" s="269"/>
      <c r="E18" s="276"/>
      <c r="F18" s="361"/>
      <c r="G18" s="24" t="s">
        <v>42</v>
      </c>
      <c r="H18" s="333"/>
      <c r="I18" s="87" t="s">
        <v>443</v>
      </c>
      <c r="J18" s="87" t="s">
        <v>452</v>
      </c>
      <c r="K18" s="87" t="s">
        <v>444</v>
      </c>
      <c r="L18" s="88">
        <v>0</v>
      </c>
      <c r="M18" s="81">
        <v>2</v>
      </c>
      <c r="N18" s="88">
        <v>2</v>
      </c>
      <c r="O18" s="88">
        <f t="shared" si="7"/>
        <v>4</v>
      </c>
      <c r="P18" s="87" t="s">
        <v>433</v>
      </c>
      <c r="Q18" s="81">
        <v>8</v>
      </c>
      <c r="R18" s="87" t="s">
        <v>446</v>
      </c>
      <c r="S18" s="87" t="s">
        <v>447</v>
      </c>
      <c r="T18" s="87" t="s">
        <v>448</v>
      </c>
      <c r="U18" s="82">
        <v>2</v>
      </c>
      <c r="V18" s="82">
        <v>6</v>
      </c>
      <c r="W18" s="82">
        <f t="shared" si="0"/>
        <v>12</v>
      </c>
      <c r="X18" s="83" t="str">
        <f t="shared" si="1"/>
        <v>A</v>
      </c>
      <c r="Y18" s="78" t="str">
        <f t="shared" si="2"/>
        <v>Situación deficiente con exposición frecuente u ocasional, o bien situación muy deficiente con exposición ocasional o esporádica. La materialización de Riesgo es posible que suceda varias veces en la vida laboral</v>
      </c>
      <c r="Z18" s="82">
        <v>25</v>
      </c>
      <c r="AA18" s="82">
        <f t="shared" si="3"/>
        <v>300</v>
      </c>
      <c r="AB18" s="85" t="str">
        <f t="shared" si="4"/>
        <v>II</v>
      </c>
      <c r="AC18" s="78" t="str">
        <f t="shared" si="5"/>
        <v>Corregir y adoptar medidas de control de inmediato. Sin embargo suspenda actividades si el nivel de riesgo está por encima o igual de 360.</v>
      </c>
      <c r="AD18" s="78" t="str">
        <f t="shared" si="6"/>
        <v>No aceptable o aceptable con control específico</v>
      </c>
      <c r="AE18" s="332"/>
      <c r="AF18" s="78" t="s">
        <v>34</v>
      </c>
      <c r="AG18" s="78" t="s">
        <v>34</v>
      </c>
      <c r="AH18" s="78" t="s">
        <v>34</v>
      </c>
      <c r="AI18" s="87" t="s">
        <v>449</v>
      </c>
      <c r="AJ18" s="81" t="s">
        <v>34</v>
      </c>
      <c r="AK18" s="81" t="s">
        <v>35</v>
      </c>
    </row>
    <row r="19" spans="2:37" s="1" customFormat="1" ht="63" customHeight="1" x14ac:dyDescent="0.35">
      <c r="B19" s="269"/>
      <c r="C19" s="269"/>
      <c r="D19" s="269"/>
      <c r="E19" s="276"/>
      <c r="F19" s="361"/>
      <c r="G19" s="24" t="s">
        <v>33</v>
      </c>
      <c r="H19" s="333"/>
      <c r="I19" s="87" t="s">
        <v>63</v>
      </c>
      <c r="J19" s="87" t="s">
        <v>366</v>
      </c>
      <c r="K19" s="87" t="s">
        <v>376</v>
      </c>
      <c r="L19" s="88">
        <v>0</v>
      </c>
      <c r="M19" s="81">
        <v>2</v>
      </c>
      <c r="N19" s="88">
        <v>2</v>
      </c>
      <c r="O19" s="88">
        <f t="shared" si="7"/>
        <v>4</v>
      </c>
      <c r="P19" s="87" t="s">
        <v>369</v>
      </c>
      <c r="Q19" s="81">
        <v>8</v>
      </c>
      <c r="R19" s="87" t="s">
        <v>168</v>
      </c>
      <c r="S19" s="78" t="s">
        <v>377</v>
      </c>
      <c r="T19" s="78" t="s">
        <v>375</v>
      </c>
      <c r="U19" s="82">
        <v>2</v>
      </c>
      <c r="V19" s="82">
        <v>3</v>
      </c>
      <c r="W19" s="82">
        <f t="shared" ref="W19:W25" si="22">V19*U19</f>
        <v>6</v>
      </c>
      <c r="X19" s="83" t="str">
        <f>+IF(AND(U19*V19&gt;=24,U19*V19&lt;=40),"MA",IF(AND(U19*V19&gt;=10,U19*V19&lt;=20),"A",IF(AND(U19*V19&gt;=6,U19*V19&lt;=8),"M",IF(AND(U19*V19&gt;=0,U19*V19&lt;=4),"B",""))))</f>
        <v>M</v>
      </c>
      <c r="Y19" s="78" t="str">
        <f>+IF(X19="MA","Situación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82">
        <v>25</v>
      </c>
      <c r="AA19" s="82">
        <f>W19*Z19</f>
        <v>150</v>
      </c>
      <c r="AB19" s="85" t="str">
        <f t="shared" si="4"/>
        <v>II</v>
      </c>
      <c r="AC19" s="78" t="str">
        <f t="shared" ref="AC19:AC25" si="23">+IF(AB19="I","Situación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9" s="78" t="str">
        <f>+IF(AB19="I","No aceptable",IF(AB19="II","No aceptable o aceptable con control específico",IF(AB19="III","Aceptable",IF(AB19="IV","Aceptable",""))))</f>
        <v>No aceptable o aceptable con control específico</v>
      </c>
      <c r="AE19" s="78" t="s">
        <v>65</v>
      </c>
      <c r="AF19" s="81" t="s">
        <v>34</v>
      </c>
      <c r="AG19" s="81" t="s">
        <v>34</v>
      </c>
      <c r="AH19" s="81" t="s">
        <v>159</v>
      </c>
      <c r="AI19" s="87" t="s">
        <v>378</v>
      </c>
      <c r="AJ19" s="81" t="s">
        <v>34</v>
      </c>
      <c r="AK19" s="81" t="s">
        <v>35</v>
      </c>
    </row>
    <row r="20" spans="2:37" s="1" customFormat="1" ht="63" customHeight="1" x14ac:dyDescent="0.35">
      <c r="B20" s="269"/>
      <c r="C20" s="269"/>
      <c r="D20" s="269"/>
      <c r="E20" s="276"/>
      <c r="F20" s="361"/>
      <c r="G20" s="24" t="s">
        <v>33</v>
      </c>
      <c r="H20" s="333"/>
      <c r="I20" s="87" t="s">
        <v>63</v>
      </c>
      <c r="J20" s="87" t="s">
        <v>329</v>
      </c>
      <c r="K20" s="87" t="s">
        <v>315</v>
      </c>
      <c r="L20" s="88">
        <v>0</v>
      </c>
      <c r="M20" s="81">
        <v>2</v>
      </c>
      <c r="N20" s="88">
        <v>2</v>
      </c>
      <c r="O20" s="88">
        <f t="shared" si="7"/>
        <v>4</v>
      </c>
      <c r="P20" s="87" t="s">
        <v>330</v>
      </c>
      <c r="Q20" s="81">
        <v>1</v>
      </c>
      <c r="R20" s="87" t="s">
        <v>332</v>
      </c>
      <c r="S20" s="87" t="s">
        <v>531</v>
      </c>
      <c r="T20" s="78" t="s">
        <v>355</v>
      </c>
      <c r="U20" s="82">
        <v>6</v>
      </c>
      <c r="V20" s="82">
        <v>2</v>
      </c>
      <c r="W20" s="82">
        <f t="shared" si="22"/>
        <v>12</v>
      </c>
      <c r="X20" s="83" t="str">
        <f t="shared" si="1"/>
        <v>A</v>
      </c>
      <c r="Y20" s="78" t="str">
        <f t="shared" si="2"/>
        <v>Situación deficiente con exposición frecuente u ocasional, o bien situación muy deficiente con exposición ocasional o esporádica. La materialización de Riesgo es posible que suceda varias veces en la vida laboral</v>
      </c>
      <c r="Z20" s="82">
        <v>10</v>
      </c>
      <c r="AA20" s="82">
        <f t="shared" si="3"/>
        <v>120</v>
      </c>
      <c r="AB20" s="85" t="str">
        <f t="shared" si="4"/>
        <v>III</v>
      </c>
      <c r="AC20" s="78" t="str">
        <f t="shared" si="23"/>
        <v>Mejorar si es posible. Sería conveniente justificar la intervención y su rentabilidad.</v>
      </c>
      <c r="AD20" s="78" t="str">
        <f t="shared" si="6"/>
        <v>Aceptable</v>
      </c>
      <c r="AE20" s="78" t="s">
        <v>115</v>
      </c>
      <c r="AF20" s="78" t="s">
        <v>34</v>
      </c>
      <c r="AG20" s="78" t="s">
        <v>168</v>
      </c>
      <c r="AH20" s="87" t="s">
        <v>333</v>
      </c>
      <c r="AI20" s="87" t="s">
        <v>334</v>
      </c>
      <c r="AJ20" s="81" t="s">
        <v>34</v>
      </c>
      <c r="AK20" s="81" t="s">
        <v>35</v>
      </c>
    </row>
    <row r="21" spans="2:37" s="1" customFormat="1" ht="63" customHeight="1" x14ac:dyDescent="0.35">
      <c r="B21" s="269"/>
      <c r="C21" s="269"/>
      <c r="D21" s="269"/>
      <c r="E21" s="276"/>
      <c r="F21" s="361"/>
      <c r="G21" s="24" t="s">
        <v>33</v>
      </c>
      <c r="H21" s="333"/>
      <c r="I21" s="87" t="s">
        <v>88</v>
      </c>
      <c r="J21" s="87" t="s">
        <v>337</v>
      </c>
      <c r="K21" s="87" t="s">
        <v>315</v>
      </c>
      <c r="L21" s="88">
        <v>0</v>
      </c>
      <c r="M21" s="81">
        <v>2</v>
      </c>
      <c r="N21" s="88">
        <v>2</v>
      </c>
      <c r="O21" s="88">
        <f t="shared" si="7"/>
        <v>4</v>
      </c>
      <c r="P21" s="87" t="s">
        <v>336</v>
      </c>
      <c r="Q21" s="81">
        <v>8</v>
      </c>
      <c r="R21" s="87" t="s">
        <v>168</v>
      </c>
      <c r="S21" s="78" t="s">
        <v>350</v>
      </c>
      <c r="T21" s="78" t="s">
        <v>356</v>
      </c>
      <c r="U21" s="82">
        <v>6</v>
      </c>
      <c r="V21" s="82">
        <v>2</v>
      </c>
      <c r="W21" s="82">
        <f t="shared" si="22"/>
        <v>12</v>
      </c>
      <c r="X21" s="83" t="str">
        <f t="shared" si="1"/>
        <v>A</v>
      </c>
      <c r="Y21" s="78" t="str">
        <f t="shared" si="2"/>
        <v>Situación deficiente con exposición frecuente u ocasional, o bien situación muy deficiente con exposición ocasional o esporádica. La materialización de Riesgo es posible que suceda varias veces en la vida laboral</v>
      </c>
      <c r="Z21" s="82">
        <v>25</v>
      </c>
      <c r="AA21" s="82">
        <f t="shared" si="3"/>
        <v>300</v>
      </c>
      <c r="AB21" s="85" t="str">
        <f t="shared" si="4"/>
        <v>II</v>
      </c>
      <c r="AC21" s="78" t="str">
        <f t="shared" si="23"/>
        <v>Corregir y adoptar medidas de control de inmediato. Sin embargo suspenda actividades si el nivel de riesgo está por encima o igual de 360.</v>
      </c>
      <c r="AD21" s="78" t="str">
        <f t="shared" si="6"/>
        <v>No aceptable o aceptable con control específico</v>
      </c>
      <c r="AE21" s="78" t="s">
        <v>65</v>
      </c>
      <c r="AF21" s="81" t="s">
        <v>34</v>
      </c>
      <c r="AG21" s="81" t="s">
        <v>34</v>
      </c>
      <c r="AH21" s="87" t="s">
        <v>371</v>
      </c>
      <c r="AI21" s="87" t="s">
        <v>357</v>
      </c>
      <c r="AJ21" s="81" t="s">
        <v>34</v>
      </c>
      <c r="AK21" s="81" t="s">
        <v>35</v>
      </c>
    </row>
    <row r="22" spans="2:37" s="1" customFormat="1" ht="63" customHeight="1" x14ac:dyDescent="0.35">
      <c r="B22" s="269"/>
      <c r="C22" s="269"/>
      <c r="D22" s="269"/>
      <c r="E22" s="276"/>
      <c r="F22" s="361"/>
      <c r="G22" s="24" t="s">
        <v>33</v>
      </c>
      <c r="H22" s="333"/>
      <c r="I22" s="87" t="s">
        <v>88</v>
      </c>
      <c r="J22" s="87" t="s">
        <v>367</v>
      </c>
      <c r="K22" s="87" t="s">
        <v>368</v>
      </c>
      <c r="L22" s="88">
        <v>0</v>
      </c>
      <c r="M22" s="81">
        <v>2</v>
      </c>
      <c r="N22" s="88">
        <v>2</v>
      </c>
      <c r="O22" s="88">
        <f t="shared" si="7"/>
        <v>4</v>
      </c>
      <c r="P22" s="87" t="s">
        <v>369</v>
      </c>
      <c r="Q22" s="81">
        <v>8</v>
      </c>
      <c r="R22" s="87" t="s">
        <v>168</v>
      </c>
      <c r="S22" s="78" t="s">
        <v>373</v>
      </c>
      <c r="T22" s="78" t="s">
        <v>374</v>
      </c>
      <c r="U22" s="82">
        <v>6</v>
      </c>
      <c r="V22" s="82">
        <v>2</v>
      </c>
      <c r="W22" s="82">
        <f t="shared" ref="W22:W23" si="24">V22*U22</f>
        <v>12</v>
      </c>
      <c r="X22" s="83" t="str">
        <f t="shared" ref="X22:X23" si="25">+IF(AND(U22*V22&gt;=24,U22*V22&lt;=40),"MA",IF(AND(U22*V22&gt;=10,U22*V22&lt;=20),"A",IF(AND(U22*V22&gt;=6,U22*V22&lt;=8),"M",IF(AND(U22*V22&gt;=0,U22*V22&lt;=4),"B",""))))</f>
        <v>A</v>
      </c>
      <c r="Y22" s="78" t="str">
        <f t="shared" ref="Y22:Y23" si="26">+IF(X22="MA","Situación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22" s="82">
        <v>25</v>
      </c>
      <c r="AA22" s="82">
        <f t="shared" ref="AA22:AA23" si="27">W22*Z22</f>
        <v>300</v>
      </c>
      <c r="AB22" s="85" t="str">
        <f t="shared" ref="AB22:AB23" si="28">+IF(AND(U22*V22*Z22&gt;=600,U22*V22*Z22&lt;=4000),"I",IF(AND(U22*V22*Z22&gt;=150,U22*V22*Z22&lt;=500),"II",IF(AND(U22*V22*Z22&gt;=40,U22*V22*Z22&lt;=120),"III",IF(AND(U22*V22*Z22&gt;=0,U22*V22*Z22&lt;=20),"IV",""))))</f>
        <v>II</v>
      </c>
      <c r="AC22" s="78" t="str">
        <f t="shared" ref="AC22:AC23" si="29">+IF(AB22="I","Situación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2" s="78" t="str">
        <f t="shared" ref="AD22:AD23" si="30">+IF(AB22="I","No aceptable",IF(AB22="II","No aceptable o aceptable con control específico",IF(AB22="III","Aceptable",IF(AB22="IV","Aceptable",""))))</f>
        <v>No aceptable o aceptable con control específico</v>
      </c>
      <c r="AE22" s="78" t="s">
        <v>370</v>
      </c>
      <c r="AF22" s="81" t="s">
        <v>34</v>
      </c>
      <c r="AG22" s="81" t="s">
        <v>34</v>
      </c>
      <c r="AH22" s="87" t="s">
        <v>372</v>
      </c>
      <c r="AI22" s="87" t="s">
        <v>357</v>
      </c>
      <c r="AJ22" s="81" t="s">
        <v>34</v>
      </c>
      <c r="AK22" s="81" t="s">
        <v>35</v>
      </c>
    </row>
    <row r="23" spans="2:37" s="1" customFormat="1" ht="63" customHeight="1" x14ac:dyDescent="0.35">
      <c r="B23" s="269"/>
      <c r="C23" s="269"/>
      <c r="D23" s="269"/>
      <c r="E23" s="276"/>
      <c r="F23" s="361"/>
      <c r="G23" s="24" t="s">
        <v>42</v>
      </c>
      <c r="H23" s="333"/>
      <c r="I23" s="101" t="s">
        <v>558</v>
      </c>
      <c r="J23" s="101" t="s">
        <v>324</v>
      </c>
      <c r="K23" s="101" t="s">
        <v>315</v>
      </c>
      <c r="L23" s="88">
        <v>0</v>
      </c>
      <c r="M23" s="81">
        <v>2</v>
      </c>
      <c r="N23" s="88">
        <v>2</v>
      </c>
      <c r="O23" s="88">
        <f t="shared" si="7"/>
        <v>4</v>
      </c>
      <c r="P23" s="101" t="s">
        <v>330</v>
      </c>
      <c r="Q23" s="94">
        <v>1</v>
      </c>
      <c r="R23" s="101" t="s">
        <v>168</v>
      </c>
      <c r="S23" s="90" t="s">
        <v>351</v>
      </c>
      <c r="T23" s="101" t="s">
        <v>360</v>
      </c>
      <c r="U23" s="95">
        <v>2</v>
      </c>
      <c r="V23" s="95">
        <v>2</v>
      </c>
      <c r="W23" s="95">
        <f t="shared" si="24"/>
        <v>4</v>
      </c>
      <c r="X23" s="96" t="str">
        <f t="shared" si="25"/>
        <v>B</v>
      </c>
      <c r="Y23" s="97" t="str">
        <f t="shared" si="26"/>
        <v>Situación mejorable con exposición ocasional o esporádica, o situación sin anomalía destacable con cualquier nivel de exposición. No es esperable que se materialice el riesgo, aunque puede ser concebible.</v>
      </c>
      <c r="Z23" s="95">
        <v>25</v>
      </c>
      <c r="AA23" s="95">
        <f t="shared" si="27"/>
        <v>100</v>
      </c>
      <c r="AB23" s="98" t="str">
        <f t="shared" si="28"/>
        <v>III</v>
      </c>
      <c r="AC23" s="97" t="str">
        <f t="shared" si="29"/>
        <v>Mejorar si es posible. Sería conveniente justificar la intervención y su rentabilidad.</v>
      </c>
      <c r="AD23" s="90" t="str">
        <f t="shared" si="30"/>
        <v>Aceptable</v>
      </c>
      <c r="AE23" s="97" t="s">
        <v>548</v>
      </c>
      <c r="AF23" s="90" t="s">
        <v>34</v>
      </c>
      <c r="AG23" s="90" t="s">
        <v>34</v>
      </c>
      <c r="AH23" s="101" t="s">
        <v>67</v>
      </c>
      <c r="AI23" s="101" t="s">
        <v>557</v>
      </c>
      <c r="AJ23" s="90" t="s">
        <v>34</v>
      </c>
      <c r="AK23" s="100" t="s">
        <v>559</v>
      </c>
    </row>
    <row r="24" spans="2:37" s="1" customFormat="1" ht="63" customHeight="1" x14ac:dyDescent="0.35">
      <c r="B24" s="269"/>
      <c r="C24" s="269"/>
      <c r="D24" s="269"/>
      <c r="E24" s="276"/>
      <c r="F24" s="361"/>
      <c r="G24" s="24" t="s">
        <v>42</v>
      </c>
      <c r="H24" s="333"/>
      <c r="I24" s="87" t="s">
        <v>207</v>
      </c>
      <c r="J24" s="87" t="s">
        <v>322</v>
      </c>
      <c r="K24" s="87" t="s">
        <v>320</v>
      </c>
      <c r="L24" s="88">
        <v>0</v>
      </c>
      <c r="M24" s="81">
        <v>2</v>
      </c>
      <c r="N24" s="88">
        <v>2</v>
      </c>
      <c r="O24" s="88">
        <f t="shared" si="7"/>
        <v>4</v>
      </c>
      <c r="P24" s="87" t="s">
        <v>321</v>
      </c>
      <c r="Q24" s="81">
        <v>2</v>
      </c>
      <c r="R24" s="78" t="s">
        <v>168</v>
      </c>
      <c r="S24" s="87" t="s">
        <v>362</v>
      </c>
      <c r="T24" s="78" t="s">
        <v>364</v>
      </c>
      <c r="U24" s="82">
        <v>1</v>
      </c>
      <c r="V24" s="82">
        <v>2</v>
      </c>
      <c r="W24" s="82">
        <f t="shared" si="22"/>
        <v>2</v>
      </c>
      <c r="X24" s="83" t="str">
        <f t="shared" si="1"/>
        <v>B</v>
      </c>
      <c r="Y24" s="78" t="str">
        <f t="shared" si="2"/>
        <v>Situación mejorable con exposición ocasional o esporádica, o situación sin anomalía destacable con cualquier nivel de exposición. No es esperable que se materialice el riesgo, aunque puede ser concebible.</v>
      </c>
      <c r="Z24" s="82">
        <v>25</v>
      </c>
      <c r="AA24" s="82">
        <f t="shared" si="3"/>
        <v>50</v>
      </c>
      <c r="AB24" s="85" t="str">
        <f t="shared" si="4"/>
        <v>III</v>
      </c>
      <c r="AC24" s="78" t="str">
        <f t="shared" si="23"/>
        <v>Mejorar si es posible. Sería conveniente justificar la intervención y su rentabilidad.</v>
      </c>
      <c r="AD24" s="78" t="str">
        <f t="shared" si="6"/>
        <v>Aceptable</v>
      </c>
      <c r="AE24" s="99" t="s">
        <v>601</v>
      </c>
      <c r="AF24" s="78" t="s">
        <v>34</v>
      </c>
      <c r="AG24" s="78" t="s">
        <v>34</v>
      </c>
      <c r="AH24" s="87" t="s">
        <v>323</v>
      </c>
      <c r="AI24" s="78" t="s">
        <v>171</v>
      </c>
      <c r="AJ24" s="78" t="s">
        <v>34</v>
      </c>
      <c r="AK24" s="81" t="s">
        <v>35</v>
      </c>
    </row>
    <row r="25" spans="2:37" s="1" customFormat="1" ht="63" customHeight="1" x14ac:dyDescent="0.35">
      <c r="B25" s="270"/>
      <c r="C25" s="270"/>
      <c r="D25" s="270"/>
      <c r="E25" s="301"/>
      <c r="F25" s="362"/>
      <c r="G25" s="24" t="s">
        <v>33</v>
      </c>
      <c r="H25" s="87" t="s">
        <v>70</v>
      </c>
      <c r="I25" s="87" t="s">
        <v>313</v>
      </c>
      <c r="J25" s="87" t="s">
        <v>314</v>
      </c>
      <c r="K25" s="87" t="s">
        <v>315</v>
      </c>
      <c r="L25" s="88">
        <v>0</v>
      </c>
      <c r="M25" s="81">
        <v>2</v>
      </c>
      <c r="N25" s="88">
        <v>2</v>
      </c>
      <c r="O25" s="88">
        <f t="shared" si="7"/>
        <v>4</v>
      </c>
      <c r="P25" s="87" t="s">
        <v>316</v>
      </c>
      <c r="Q25" s="81">
        <v>8</v>
      </c>
      <c r="R25" s="87" t="s">
        <v>317</v>
      </c>
      <c r="S25" s="87" t="s">
        <v>318</v>
      </c>
      <c r="T25" s="78" t="s">
        <v>379</v>
      </c>
      <c r="U25" s="82">
        <v>1</v>
      </c>
      <c r="V25" s="82">
        <v>2</v>
      </c>
      <c r="W25" s="82">
        <f t="shared" si="22"/>
        <v>2</v>
      </c>
      <c r="X25" s="83" t="str">
        <f t="shared" si="1"/>
        <v>B</v>
      </c>
      <c r="Y25" s="78" t="str">
        <f t="shared" si="2"/>
        <v>Situación mejorable con exposición ocasional o esporádica, o situación sin anomalía destacable con cualquier nivel de exposición. No es esperable que se materialice el riesgo, aunque puede ser concebible.</v>
      </c>
      <c r="Z25" s="82">
        <v>10</v>
      </c>
      <c r="AA25" s="82">
        <f t="shared" si="3"/>
        <v>20</v>
      </c>
      <c r="AB25" s="85" t="str">
        <f t="shared" si="4"/>
        <v>IV</v>
      </c>
      <c r="AC25" s="78" t="str">
        <f t="shared" si="23"/>
        <v>Mantener las medidas de control existentes, pero se deberían considerar soluciones o mejoras y se deben hacer comprobaciones periódicas para asegurar que el riesgo aún es tolerable.</v>
      </c>
      <c r="AD25" s="78" t="str">
        <f t="shared" si="6"/>
        <v>Aceptable</v>
      </c>
      <c r="AE25" s="78" t="s">
        <v>514</v>
      </c>
      <c r="AF25" s="81" t="s">
        <v>34</v>
      </c>
      <c r="AG25" s="81" t="s">
        <v>34</v>
      </c>
      <c r="AH25" s="87" t="s">
        <v>71</v>
      </c>
      <c r="AI25" s="87" t="s">
        <v>319</v>
      </c>
      <c r="AJ25" s="81" t="s">
        <v>34</v>
      </c>
      <c r="AK25" s="81" t="s">
        <v>515</v>
      </c>
    </row>
    <row r="26" spans="2:37" ht="63" customHeight="1" x14ac:dyDescent="0.25">
      <c r="AI26" s="54"/>
    </row>
  </sheetData>
  <mergeCells count="48">
    <mergeCell ref="H19:H24"/>
    <mergeCell ref="R7:T7"/>
    <mergeCell ref="L7:O7"/>
    <mergeCell ref="AF7:AF8"/>
    <mergeCell ref="U7:U8"/>
    <mergeCell ref="AB7:AB8"/>
    <mergeCell ref="Z7:Z8"/>
    <mergeCell ref="AA7:AA8"/>
    <mergeCell ref="X7:X8"/>
    <mergeCell ref="Y7:Y8"/>
    <mergeCell ref="V7:V8"/>
    <mergeCell ref="H15:H18"/>
    <mergeCell ref="H7:J7"/>
    <mergeCell ref="K7:K8"/>
    <mergeCell ref="AE15:AE18"/>
    <mergeCell ref="AE13:AE14"/>
    <mergeCell ref="C7:C8"/>
    <mergeCell ref="D7:D8"/>
    <mergeCell ref="E7:E8"/>
    <mergeCell ref="F7:F8"/>
    <mergeCell ref="G7:G8"/>
    <mergeCell ref="B9:B25"/>
    <mergeCell ref="C9:C25"/>
    <mergeCell ref="D9:D25"/>
    <mergeCell ref="E9:E25"/>
    <mergeCell ref="F9:F25"/>
    <mergeCell ref="AE7:AE8"/>
    <mergeCell ref="AK7:AK8"/>
    <mergeCell ref="P7:P8"/>
    <mergeCell ref="Q7:Q8"/>
    <mergeCell ref="H13:H14"/>
    <mergeCell ref="H9:H10"/>
    <mergeCell ref="A1:A10"/>
    <mergeCell ref="B7:B8"/>
    <mergeCell ref="B4:T4"/>
    <mergeCell ref="U4:AK4"/>
    <mergeCell ref="B5:T6"/>
    <mergeCell ref="U5:AC6"/>
    <mergeCell ref="AD5:AD6"/>
    <mergeCell ref="AE5:AK5"/>
    <mergeCell ref="AE6:AK6"/>
    <mergeCell ref="AC7:AC8"/>
    <mergeCell ref="W7:W8"/>
    <mergeCell ref="AJ7:AJ8"/>
    <mergeCell ref="AG7:AG8"/>
    <mergeCell ref="AH7:AH8"/>
    <mergeCell ref="AI7:AI8"/>
    <mergeCell ref="AD7:AD8"/>
  </mergeCells>
  <phoneticPr fontId="22" type="noConversion"/>
  <conditionalFormatting sqref="AB748:AF748 AE580:AF580 AE568:AF568 AE300:AF300 AE68:AF68 AE66:AF66 AE57:AF57 AE55:AE56 AE58:AE65 AE67 AE40:AF40 AE28:AF28 AE43:AF43 AE54:AF54 AE29:AE39 AE41:AE42 AE44:AE53 AB116:AF116 AB101:AF101 AB95:AF98 AB86:AF86 AB80:AF83 AB71:AF71 AB69:AE70 AB72:AE79 AB84:AE85 AB87:AE94 AB99:AE100 AB110:AF113 AB102:AE109 AB114:AE115 AB128:AF129 AB117:AE127 AB131:AF131 AB130:AE130 AB141:AF142 AB132:AE140 AB144:AF144 AB143:AE143 AB156:AF157 AB145:AE155 AB159:AF159 AB158:AE158 AB160:AE169 AF155 AF169:AF170 AE172:AF172 AE170:AE171 AE173:AE182 AF182 AE183:AF184 AE186:AF186 AE185 AE187:AE196 AF196 AE197:AF198 AE200:AF200 AE199 AE201:AE210 AF210 AE211:AF212 AE214:AF214 AE213 AE215:AE224 AF224 AB170:AD224 AB225:AF297 AE312:AF313 AE315:AF315 AE314 AE316:AE325 AF325 AB326:AF326 AE327:AF565 AE566:AE567 AE569:AE579 AB327:AD580 AB581:AF666 AB743:AF743 AB678:AF679 AB669:AF669 AB667:AE668 AB670:AE677 AB681:AF740 AB680:AE680 AB741:AE742 AB744:AE747 AB752:AF753 AB749:AE751 AB755:AF815 AB754:AE754 AB298:AE299 AE301:AE311 AB300:AD325 AB25:AD68 AE26:AE27 AB12:AE12 AB9:AD10 AB19:AB22 AB14:AD18 AB24">
    <cfRule type="cellIs" dxfId="828" priority="229" stopIfTrue="1" operator="equal">
      <formula>"I"</formula>
    </cfRule>
    <cfRule type="cellIs" dxfId="827" priority="230" stopIfTrue="1" operator="equal">
      <formula>"II"</formula>
    </cfRule>
    <cfRule type="cellIs" dxfId="826" priority="231" stopIfTrue="1" operator="between">
      <formula>"III"</formula>
      <formula>"IV"</formula>
    </cfRule>
  </conditionalFormatting>
  <conditionalFormatting sqref="AD748:AF748 AE580:AF580 AE568:AF568 AD300:AF300 AD298:AE299 AD301:AE312 AD116:AF116 AD101:AF101 AD95:AF98 AD86:AF86 AD68:AF68 AD66:AF66 AD57:AF57 AD40:AF40 AD28:AF28 AD29:AE39 AD43:AF43 AD41:AE42 AD54:AF54 AD44:AE53 AD55:AE56 AD58:AE65 AD67:AE67 AD80:AF83 AD71:AF71 AD69:AE70 AD72:AE79 AD84:AE85 AD87:AE94 AD99:AE100 AD110:AF113 AD102:AE109 AD114:AE115 AD128:AF129 AD117:AE127 AD131:AF131 AD130:AE130 AD141:AF142 AD132:AE140 AD144:AF144 AD143:AE143 AD156:AF157 AD145:AE155 AD159:AF159 AD158:AE158 AD160:AE169 AF155 AF169:AF170 AE172:AF172 AE170:AE171 AE173:AE182 AF182 AE183:AF184 AE186:AF186 AE185 AE187:AE196 AF196 AE197:AF198 AE200:AF200 AE199 AE201:AE210 AF210 AE211:AF212 AE214:AF214 AE213 AE215:AE224 AF224 AD170:AD224 AD225:AF297 AF312:AF313 AE315:AF315 AE313:AE314 AE316:AE325 AF325 AD313:AD325 AD326:AF326 AE327:AF565 AE566:AE567 AE569:AE579 AD327:AD580 AD581:AF666 AD743:AF743 AD678:AF679 AD669:AF669 AD667:AE668 AD670:AE677 AD681:AF740 AD680:AE680 AD741:AE742 AD744:AE747 AD752:AF753 AD749:AE751 AD755:AF815 AD754:AE754 AD26:AE27 AD12:AE12 AD9:AD10 AD25 AD14:AD18">
    <cfRule type="cellIs" dxfId="825" priority="227" stopIfTrue="1" operator="equal">
      <formula>"Aceptable"</formula>
    </cfRule>
    <cfRule type="cellIs" dxfId="824" priority="228" stopIfTrue="1" operator="equal">
      <formula>"No aceptable"</formula>
    </cfRule>
  </conditionalFormatting>
  <conditionalFormatting sqref="AD9:AD10 AD25:AD815 AD14:AD18 AD12">
    <cfRule type="containsText" dxfId="823" priority="222" stopIfTrue="1" operator="containsText" text="No aceptable o aceptable con control específico">
      <formula>NOT(ISERROR(SEARCH("No aceptable o aceptable con control específico",AD9)))</formula>
    </cfRule>
    <cfRule type="containsText" dxfId="822" priority="225" stopIfTrue="1" operator="containsText" text="No aceptable">
      <formula>NOT(ISERROR(SEARCH("No aceptable",AD9)))</formula>
    </cfRule>
    <cfRule type="containsText" dxfId="821" priority="226" stopIfTrue="1" operator="containsText" text="No Aceptable o aceptable con control específico">
      <formula>NOT(ISERROR(SEARCH("No Aceptable o aceptable con control específico",AD9)))</formula>
    </cfRule>
  </conditionalFormatting>
  <conditionalFormatting sqref="AD14">
    <cfRule type="containsText" dxfId="820" priority="223" stopIfTrue="1" operator="containsText" text="No aceptable">
      <formula>NOT(ISERROR(SEARCH("No aceptable",AD14)))</formula>
    </cfRule>
    <cfRule type="containsText" dxfId="819" priority="224" stopIfTrue="1" operator="containsText" text="No Aceptable o aceptable con control específico">
      <formula>NOT(ISERROR(SEARCH("No Aceptable o aceptable con control específico",AD14)))</formula>
    </cfRule>
  </conditionalFormatting>
  <conditionalFormatting sqref="AD20">
    <cfRule type="containsText" dxfId="818" priority="214" stopIfTrue="1" operator="containsText" text="No aceptable o aceptable con control específico">
      <formula>NOT(ISERROR(SEARCH("No aceptable o aceptable con control específico",AD20)))</formula>
    </cfRule>
    <cfRule type="containsText" dxfId="817" priority="215" stopIfTrue="1" operator="containsText" text="No aceptable">
      <formula>NOT(ISERROR(SEARCH("No aceptable",AD20)))</formula>
    </cfRule>
    <cfRule type="containsText" dxfId="816" priority="216" stopIfTrue="1" operator="containsText" text="No Aceptable o aceptable con control específico">
      <formula>NOT(ISERROR(SEARCH("No Aceptable o aceptable con control específico",AD20)))</formula>
    </cfRule>
  </conditionalFormatting>
  <conditionalFormatting sqref="AD20">
    <cfRule type="cellIs" dxfId="815" priority="217" stopIfTrue="1" operator="equal">
      <formula>"Aceptable"</formula>
    </cfRule>
    <cfRule type="cellIs" dxfId="814" priority="218" stopIfTrue="1" operator="equal">
      <formula>"No aceptable"</formula>
    </cfRule>
  </conditionalFormatting>
  <conditionalFormatting sqref="AD24">
    <cfRule type="cellIs" dxfId="813" priority="196" stopIfTrue="1" operator="equal">
      <formula>"Aceptable"</formula>
    </cfRule>
    <cfRule type="cellIs" dxfId="812" priority="197" stopIfTrue="1" operator="equal">
      <formula>"No aceptable"</formula>
    </cfRule>
  </conditionalFormatting>
  <conditionalFormatting sqref="AD24">
    <cfRule type="containsText" dxfId="811" priority="193" stopIfTrue="1" operator="containsText" text="No aceptable o aceptable con control específico">
      <formula>NOT(ISERROR(SEARCH("No aceptable o aceptable con control específico",AD24)))</formula>
    </cfRule>
    <cfRule type="containsText" dxfId="810" priority="194" stopIfTrue="1" operator="containsText" text="No aceptable">
      <formula>NOT(ISERROR(SEARCH("No aceptable",AD24)))</formula>
    </cfRule>
    <cfRule type="containsText" dxfId="809" priority="195" stopIfTrue="1" operator="containsText" text="No Aceptable o aceptable con control específico">
      <formula>NOT(ISERROR(SEARCH("No Aceptable o aceptable con control específico",AD24)))</formula>
    </cfRule>
  </conditionalFormatting>
  <conditionalFormatting sqref="AD19:AE19">
    <cfRule type="cellIs" dxfId="808" priority="183" stopIfTrue="1" operator="equal">
      <formula>"Aceptable"</formula>
    </cfRule>
    <cfRule type="cellIs" dxfId="807" priority="184" stopIfTrue="1" operator="equal">
      <formula>"No aceptable"</formula>
    </cfRule>
  </conditionalFormatting>
  <conditionalFormatting sqref="AD19">
    <cfRule type="containsText" dxfId="806" priority="180" stopIfTrue="1" operator="containsText" text="No aceptable o aceptable con control específico">
      <formula>NOT(ISERROR(SEARCH("No aceptable o aceptable con control específico",AD19)))</formula>
    </cfRule>
    <cfRule type="containsText" dxfId="805" priority="181" stopIfTrue="1" operator="containsText" text="No aceptable">
      <formula>NOT(ISERROR(SEARCH("No aceptable",AD19)))</formula>
    </cfRule>
    <cfRule type="containsText" dxfId="804" priority="182" stopIfTrue="1" operator="containsText" text="No Aceptable o aceptable con control específico">
      <formula>NOT(ISERROR(SEARCH("No Aceptable o aceptable con control específico",AD19)))</formula>
    </cfRule>
  </conditionalFormatting>
  <conditionalFormatting sqref="AD21:AD22">
    <cfRule type="containsText" dxfId="803" priority="172" stopIfTrue="1" operator="containsText" text="No aceptable o aceptable con control específico">
      <formula>NOT(ISERROR(SEARCH("No aceptable o aceptable con control específico",AD21)))</formula>
    </cfRule>
    <cfRule type="containsText" dxfId="802" priority="173" stopIfTrue="1" operator="containsText" text="No aceptable">
      <formula>NOT(ISERROR(SEARCH("No aceptable",AD21)))</formula>
    </cfRule>
    <cfRule type="containsText" dxfId="801" priority="174" stopIfTrue="1" operator="containsText" text="No Aceptable o aceptable con control específico">
      <formula>NOT(ISERROR(SEARCH("No Aceptable o aceptable con control específico",AD21)))</formula>
    </cfRule>
  </conditionalFormatting>
  <conditionalFormatting sqref="AD21:AD22">
    <cfRule type="cellIs" dxfId="800" priority="175" stopIfTrue="1" operator="equal">
      <formula>"Aceptable"</formula>
    </cfRule>
    <cfRule type="cellIs" dxfId="799" priority="176" stopIfTrue="1" operator="equal">
      <formula>"No aceptable"</formula>
    </cfRule>
  </conditionalFormatting>
  <conditionalFormatting sqref="AE10">
    <cfRule type="cellIs" dxfId="798" priority="149" stopIfTrue="1" operator="equal">
      <formula>"I"</formula>
    </cfRule>
    <cfRule type="cellIs" dxfId="797" priority="150" stopIfTrue="1" operator="equal">
      <formula>"II"</formula>
    </cfRule>
    <cfRule type="cellIs" dxfId="796" priority="151" stopIfTrue="1" operator="between">
      <formula>"III"</formula>
      <formula>"IV"</formula>
    </cfRule>
  </conditionalFormatting>
  <conditionalFormatting sqref="AE10">
    <cfRule type="cellIs" dxfId="795" priority="147" stopIfTrue="1" operator="equal">
      <formula>"Aceptable"</formula>
    </cfRule>
    <cfRule type="cellIs" dxfId="794" priority="148" stopIfTrue="1" operator="equal">
      <formula>"No aceptable"</formula>
    </cfRule>
  </conditionalFormatting>
  <conditionalFormatting sqref="AF10">
    <cfRule type="cellIs" dxfId="793" priority="145" stopIfTrue="1" operator="equal">
      <formula>"Aceptable"</formula>
    </cfRule>
    <cfRule type="cellIs" dxfId="792" priority="146" stopIfTrue="1" operator="equal">
      <formula>"No aceptable"</formula>
    </cfRule>
  </conditionalFormatting>
  <conditionalFormatting sqref="AE9">
    <cfRule type="cellIs" dxfId="791" priority="142" stopIfTrue="1" operator="equal">
      <formula>"I"</formula>
    </cfRule>
    <cfRule type="cellIs" dxfId="790" priority="143" stopIfTrue="1" operator="equal">
      <formula>"II"</formula>
    </cfRule>
    <cfRule type="cellIs" dxfId="789" priority="144" stopIfTrue="1" operator="between">
      <formula>"III"</formula>
      <formula>"IV"</formula>
    </cfRule>
  </conditionalFormatting>
  <conditionalFormatting sqref="AE9">
    <cfRule type="cellIs" dxfId="788" priority="140" stopIfTrue="1" operator="equal">
      <formula>"Aceptable"</formula>
    </cfRule>
    <cfRule type="cellIs" dxfId="787" priority="141" stopIfTrue="1" operator="equal">
      <formula>"No aceptable"</formula>
    </cfRule>
  </conditionalFormatting>
  <conditionalFormatting sqref="AE21:AE22">
    <cfRule type="cellIs" dxfId="786" priority="137" stopIfTrue="1" operator="equal">
      <formula>"I"</formula>
    </cfRule>
    <cfRule type="cellIs" dxfId="785" priority="138" stopIfTrue="1" operator="equal">
      <formula>"II"</formula>
    </cfRule>
    <cfRule type="cellIs" dxfId="784" priority="139" stopIfTrue="1" operator="between">
      <formula>"III"</formula>
      <formula>"IV"</formula>
    </cfRule>
  </conditionalFormatting>
  <conditionalFormatting sqref="AE21:AE22">
    <cfRule type="cellIs" dxfId="783" priority="135" stopIfTrue="1" operator="equal">
      <formula>"Aceptable"</formula>
    </cfRule>
    <cfRule type="cellIs" dxfId="782" priority="136" stopIfTrue="1" operator="equal">
      <formula>"No aceptable"</formula>
    </cfRule>
  </conditionalFormatting>
  <conditionalFormatting sqref="AE20">
    <cfRule type="cellIs" dxfId="781" priority="133" stopIfTrue="1" operator="equal">
      <formula>"Aceptable"</formula>
    </cfRule>
    <cfRule type="cellIs" dxfId="780" priority="134" stopIfTrue="1" operator="equal">
      <formula>"No aceptable"</formula>
    </cfRule>
  </conditionalFormatting>
  <conditionalFormatting sqref="AE15">
    <cfRule type="cellIs" dxfId="779" priority="85" stopIfTrue="1" operator="equal">
      <formula>"I"</formula>
    </cfRule>
    <cfRule type="cellIs" dxfId="778" priority="86" stopIfTrue="1" operator="equal">
      <formula>"II"</formula>
    </cfRule>
    <cfRule type="cellIs" dxfId="777" priority="87" stopIfTrue="1" operator="between">
      <formula>"III"</formula>
      <formula>"IV"</formula>
    </cfRule>
  </conditionalFormatting>
  <conditionalFormatting sqref="AE15">
    <cfRule type="cellIs" dxfId="776" priority="83" stopIfTrue="1" operator="equal">
      <formula>"Aceptable"</formula>
    </cfRule>
    <cfRule type="cellIs" dxfId="775" priority="84" stopIfTrue="1" operator="equal">
      <formula>"No aceptable"</formula>
    </cfRule>
  </conditionalFormatting>
  <conditionalFormatting sqref="AB13:AC13">
    <cfRule type="cellIs" dxfId="774" priority="72" stopIfTrue="1" operator="equal">
      <formula>"I"</formula>
    </cfRule>
    <cfRule type="cellIs" dxfId="773" priority="73" stopIfTrue="1" operator="equal">
      <formula>"II"</formula>
    </cfRule>
    <cfRule type="cellIs" dxfId="772" priority="74" stopIfTrue="1" operator="between">
      <formula>"III"</formula>
      <formula>"IV"</formula>
    </cfRule>
  </conditionalFormatting>
  <conditionalFormatting sqref="AD13">
    <cfRule type="cellIs" dxfId="771" priority="69" stopIfTrue="1" operator="equal">
      <formula>"I"</formula>
    </cfRule>
    <cfRule type="cellIs" dxfId="770" priority="70" stopIfTrue="1" operator="equal">
      <formula>"II"</formula>
    </cfRule>
    <cfRule type="cellIs" dxfId="769" priority="71" stopIfTrue="1" operator="between">
      <formula>"III"</formula>
      <formula>"IV"</formula>
    </cfRule>
  </conditionalFormatting>
  <conditionalFormatting sqref="AD13">
    <cfRule type="cellIs" dxfId="768" priority="67" stopIfTrue="1" operator="equal">
      <formula>"Aceptable"</formula>
    </cfRule>
    <cfRule type="cellIs" dxfId="767" priority="68" stopIfTrue="1" operator="equal">
      <formula>"No aceptable"</formula>
    </cfRule>
  </conditionalFormatting>
  <conditionalFormatting sqref="AD13">
    <cfRule type="containsText" dxfId="766" priority="64" stopIfTrue="1" operator="containsText" text="No aceptable o aceptable con control específico">
      <formula>NOT(ISERROR(SEARCH("No aceptable o aceptable con control específico",AD13)))</formula>
    </cfRule>
    <cfRule type="containsText" dxfId="765" priority="65" stopIfTrue="1" operator="containsText" text="No aceptable">
      <formula>NOT(ISERROR(SEARCH("No aceptable",AD13)))</formula>
    </cfRule>
    <cfRule type="containsText" dxfId="764" priority="66" stopIfTrue="1" operator="containsText" text="No Aceptable o aceptable con control específico">
      <formula>NOT(ISERROR(SEARCH("No Aceptable o aceptable con control específico",AD13)))</formula>
    </cfRule>
  </conditionalFormatting>
  <conditionalFormatting sqref="AD13">
    <cfRule type="containsText" dxfId="763" priority="62" stopIfTrue="1" operator="containsText" text="No aceptable">
      <formula>NOT(ISERROR(SEARCH("No aceptable",AD13)))</formula>
    </cfRule>
    <cfRule type="containsText" dxfId="762" priority="63" stopIfTrue="1" operator="containsText" text="No Aceptable o aceptable con control específico">
      <formula>NOT(ISERROR(SEARCH("No Aceptable o aceptable con control específico",AD13)))</formula>
    </cfRule>
  </conditionalFormatting>
  <conditionalFormatting sqref="AE25">
    <cfRule type="cellIs" dxfId="761" priority="44" stopIfTrue="1" operator="equal">
      <formula>"I"</formula>
    </cfRule>
    <cfRule type="cellIs" dxfId="760" priority="45" stopIfTrue="1" operator="equal">
      <formula>"II"</formula>
    </cfRule>
    <cfRule type="cellIs" dxfId="759" priority="46" stopIfTrue="1" operator="between">
      <formula>"III"</formula>
      <formula>"IV"</formula>
    </cfRule>
  </conditionalFormatting>
  <conditionalFormatting sqref="AE25">
    <cfRule type="cellIs" dxfId="758" priority="42" stopIfTrue="1" operator="equal">
      <formula>"Aceptable"</formula>
    </cfRule>
    <cfRule type="cellIs" dxfId="757" priority="43" stopIfTrue="1" operator="equal">
      <formula>"No aceptable"</formula>
    </cfRule>
  </conditionalFormatting>
  <conditionalFormatting sqref="AB23:AD23">
    <cfRule type="cellIs" dxfId="756" priority="29" stopIfTrue="1" operator="equal">
      <formula>"I"</formula>
    </cfRule>
    <cfRule type="cellIs" dxfId="755" priority="30" stopIfTrue="1" operator="equal">
      <formula>"II"</formula>
    </cfRule>
    <cfRule type="cellIs" dxfId="754" priority="31" stopIfTrue="1" operator="between">
      <formula>"III"</formula>
      <formula>"IV"</formula>
    </cfRule>
  </conditionalFormatting>
  <conditionalFormatting sqref="AD23">
    <cfRule type="cellIs" dxfId="753" priority="27" stopIfTrue="1" operator="equal">
      <formula>"Aceptable"</formula>
    </cfRule>
    <cfRule type="cellIs" dxfId="752" priority="28" stopIfTrue="1" operator="equal">
      <formula>"No aceptable"</formula>
    </cfRule>
  </conditionalFormatting>
  <conditionalFormatting sqref="AD23">
    <cfRule type="containsText" dxfId="751" priority="24" stopIfTrue="1" operator="containsText" text="No aceptable o aceptable con control específico">
      <formula>NOT(ISERROR(SEARCH("No aceptable o aceptable con control específico",AD23)))</formula>
    </cfRule>
    <cfRule type="containsText" dxfId="750" priority="25" stopIfTrue="1" operator="containsText" text="No aceptable">
      <formula>NOT(ISERROR(SEARCH("No aceptable",AD23)))</formula>
    </cfRule>
    <cfRule type="containsText" dxfId="749" priority="26" stopIfTrue="1" operator="containsText" text="No Aceptable o aceptable con control específico">
      <formula>NOT(ISERROR(SEARCH("No Aceptable o aceptable con control específico",AD23)))</formula>
    </cfRule>
  </conditionalFormatting>
  <conditionalFormatting sqref="AE23">
    <cfRule type="cellIs" dxfId="748" priority="21" stopIfTrue="1" operator="equal">
      <formula>"I"</formula>
    </cfRule>
    <cfRule type="cellIs" dxfId="747" priority="22" stopIfTrue="1" operator="equal">
      <formula>"II"</formula>
    </cfRule>
    <cfRule type="cellIs" dxfId="746" priority="23" stopIfTrue="1" operator="between">
      <formula>"III"</formula>
      <formula>"IV"</formula>
    </cfRule>
  </conditionalFormatting>
  <conditionalFormatting sqref="AE23">
    <cfRule type="cellIs" dxfId="745" priority="19" stopIfTrue="1" operator="equal">
      <formula>"Aceptable"</formula>
    </cfRule>
    <cfRule type="cellIs" dxfId="744" priority="20" stopIfTrue="1" operator="equal">
      <formula>"No aceptable"</formula>
    </cfRule>
  </conditionalFormatting>
  <conditionalFormatting sqref="AB11:AD11">
    <cfRule type="cellIs" dxfId="743" priority="16" stopIfTrue="1" operator="equal">
      <formula>"I"</formula>
    </cfRule>
    <cfRule type="cellIs" dxfId="742" priority="17" stopIfTrue="1" operator="equal">
      <formula>"II"</formula>
    </cfRule>
    <cfRule type="cellIs" dxfId="741" priority="18" stopIfTrue="1" operator="between">
      <formula>"III"</formula>
      <formula>"IV"</formula>
    </cfRule>
  </conditionalFormatting>
  <conditionalFormatting sqref="AD11">
    <cfRule type="cellIs" dxfId="740" priority="14" stopIfTrue="1" operator="equal">
      <formula>"Aceptable"</formula>
    </cfRule>
    <cfRule type="cellIs" dxfId="739" priority="15" stopIfTrue="1" operator="equal">
      <formula>"No aceptable"</formula>
    </cfRule>
  </conditionalFormatting>
  <conditionalFormatting sqref="AD11">
    <cfRule type="containsText" dxfId="738" priority="11" stopIfTrue="1" operator="containsText" text="No aceptable o aceptable con control específico">
      <formula>NOT(ISERROR(SEARCH("No aceptable o aceptable con control específico",AD11)))</formula>
    </cfRule>
    <cfRule type="containsText" dxfId="737" priority="12" stopIfTrue="1" operator="containsText" text="No aceptable">
      <formula>NOT(ISERROR(SEARCH("No aceptable",AD11)))</formula>
    </cfRule>
    <cfRule type="containsText" dxfId="736" priority="13" stopIfTrue="1" operator="containsText" text="No Aceptable o aceptable con control específico">
      <formula>NOT(ISERROR(SEARCH("No Aceptable o aceptable con control específico",AD11)))</formula>
    </cfRule>
  </conditionalFormatting>
  <conditionalFormatting sqref="AE11">
    <cfRule type="cellIs" dxfId="735" priority="8" stopIfTrue="1" operator="equal">
      <formula>"I"</formula>
    </cfRule>
    <cfRule type="cellIs" dxfId="734" priority="9" stopIfTrue="1" operator="equal">
      <formula>"II"</formula>
    </cfRule>
    <cfRule type="cellIs" dxfId="733" priority="10" stopIfTrue="1" operator="between">
      <formula>"III"</formula>
      <formula>"IV"</formula>
    </cfRule>
  </conditionalFormatting>
  <conditionalFormatting sqref="AE11">
    <cfRule type="cellIs" dxfId="732" priority="6" stopIfTrue="1" operator="equal">
      <formula>"Aceptable"</formula>
    </cfRule>
    <cfRule type="cellIs" dxfId="731" priority="7" stopIfTrue="1" operator="equal">
      <formula>"No aceptable"</formula>
    </cfRule>
  </conditionalFormatting>
  <conditionalFormatting sqref="AE24">
    <cfRule type="cellIs" dxfId="730" priority="3" stopIfTrue="1" operator="equal">
      <formula>"I"</formula>
    </cfRule>
    <cfRule type="cellIs" dxfId="729" priority="4" stopIfTrue="1" operator="equal">
      <formula>"II"</formula>
    </cfRule>
    <cfRule type="cellIs" dxfId="728" priority="5" stopIfTrue="1" operator="between">
      <formula>"III"</formula>
      <formula>"IV"</formula>
    </cfRule>
  </conditionalFormatting>
  <conditionalFormatting sqref="AE24">
    <cfRule type="cellIs" dxfId="727" priority="1" stopIfTrue="1" operator="equal">
      <formula>"Aceptable"</formula>
    </cfRule>
    <cfRule type="cellIs" dxfId="726" priority="2" stopIfTrue="1" operator="equal">
      <formula>"No aceptable"</formula>
    </cfRule>
  </conditionalFormatting>
  <dataValidations count="4">
    <dataValidation allowBlank="1" sqref="AA13 AA20:AA23"/>
    <dataValidation type="list" allowBlank="1" showInputMessage="1" showErrorMessage="1" prompt="10 = Muy Alto_x000a_6 = Alto_x000a_2 = Medio_x000a_0 = Bajo" sqref="U13 U20:U23 U11">
      <formula1>"10, 6, 2, 0, "</formula1>
    </dataValidation>
    <dataValidation type="list" allowBlank="1" showInputMessage="1" prompt="4 = Continua_x000a_3 = Frecuente_x000a_2 = Ocasional_x000a_1 = Esporádica" sqref="V13 V19:V23 V11">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3 Z20:Z23 Z11">
      <formula1>"100,60,25,10"</formula1>
    </dataValidation>
  </dataValidations>
  <pageMargins left="0.7" right="0.7" top="0.75" bottom="0.75" header="0.3" footer="0.3"/>
  <pageSetup scale="34" orientation="portrait" r:id="rId1"/>
  <colBreaks count="1" manualBreakCount="1">
    <brk id="37" max="24"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L32"/>
  <sheetViews>
    <sheetView view="pageBreakPreview" topLeftCell="L29" zoomScale="60" zoomScaleNormal="70" workbookViewId="0">
      <selection activeCell="B4" sqref="B4:AK8"/>
    </sheetView>
  </sheetViews>
  <sheetFormatPr baseColWidth="10" defaultColWidth="8" defaultRowHeight="78" customHeight="1" x14ac:dyDescent="0.25"/>
  <cols>
    <col min="36" max="36" width="9.54296875" customWidth="1"/>
    <col min="37" max="37" width="18.81640625" bestFit="1" customWidth="1"/>
    <col min="38" max="38" width="2.36328125" customWidth="1"/>
  </cols>
  <sheetData>
    <row r="1" spans="2:64" ht="43.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4.5"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4.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54" customHeight="1" x14ac:dyDescent="0.35">
      <c r="B4" s="392" t="s">
        <v>759</v>
      </c>
      <c r="C4" s="393"/>
      <c r="D4" s="393"/>
      <c r="E4" s="393"/>
      <c r="F4" s="393"/>
      <c r="G4" s="393"/>
      <c r="H4" s="393"/>
      <c r="I4" s="393"/>
      <c r="J4" s="393"/>
      <c r="K4" s="393"/>
      <c r="L4" s="393"/>
      <c r="M4" s="393"/>
      <c r="N4" s="393"/>
      <c r="O4" s="393"/>
      <c r="P4" s="393"/>
      <c r="Q4" s="393"/>
      <c r="R4" s="393"/>
      <c r="S4" s="393"/>
      <c r="T4" s="416"/>
      <c r="U4" s="392" t="s">
        <v>757</v>
      </c>
      <c r="V4" s="393"/>
      <c r="W4" s="393"/>
      <c r="X4" s="393"/>
      <c r="Y4" s="393"/>
      <c r="Z4" s="393"/>
      <c r="AA4" s="393"/>
      <c r="AB4" s="393"/>
      <c r="AC4" s="393"/>
      <c r="AD4" s="393"/>
      <c r="AE4" s="393"/>
      <c r="AF4" s="393"/>
      <c r="AG4" s="393"/>
      <c r="AH4" s="393"/>
      <c r="AI4" s="393"/>
      <c r="AJ4" s="393"/>
      <c r="AK4" s="416"/>
    </row>
    <row r="5" spans="2:64" s="1" customFormat="1" ht="58.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50.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78"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78"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78" customHeight="1" x14ac:dyDescent="0.35">
      <c r="B9" s="269" t="s">
        <v>121</v>
      </c>
      <c r="C9" s="269" t="s">
        <v>180</v>
      </c>
      <c r="D9" s="269" t="s">
        <v>209</v>
      </c>
      <c r="E9" s="358" t="s">
        <v>743</v>
      </c>
      <c r="F9" s="276" t="s">
        <v>742</v>
      </c>
      <c r="G9" s="24" t="s">
        <v>42</v>
      </c>
      <c r="H9" s="243" t="s">
        <v>36</v>
      </c>
      <c r="I9" s="90" t="s">
        <v>46</v>
      </c>
      <c r="J9" s="91" t="s">
        <v>269</v>
      </c>
      <c r="K9" s="91" t="s">
        <v>270</v>
      </c>
      <c r="L9" s="106">
        <v>4</v>
      </c>
      <c r="M9" s="106">
        <v>8</v>
      </c>
      <c r="N9" s="106">
        <v>0</v>
      </c>
      <c r="O9" s="106">
        <f>SUM(L9:N9)</f>
        <v>12</v>
      </c>
      <c r="P9" s="91" t="s">
        <v>271</v>
      </c>
      <c r="Q9" s="94">
        <v>8</v>
      </c>
      <c r="R9" s="91" t="s">
        <v>499</v>
      </c>
      <c r="S9" s="91" t="s">
        <v>273</v>
      </c>
      <c r="T9" s="91" t="s">
        <v>272</v>
      </c>
      <c r="U9" s="95">
        <v>2</v>
      </c>
      <c r="V9" s="95">
        <v>4</v>
      </c>
      <c r="W9" s="95">
        <f t="shared" ref="W9:W22" si="0">V9*U9</f>
        <v>8</v>
      </c>
      <c r="X9" s="96" t="str">
        <f t="shared" ref="X9:X22" si="1">+IF(AND(U9*V9&gt;=24,U9*V9&lt;=40),"MA",IF(AND(U9*V9&gt;=10,U9*V9&lt;=20),"A",IF(AND(U9*V9&gt;=6,U9*V9&lt;=8),"M",IF(AND(U9*V9&gt;=0,U9*V9&lt;=4),"B",""))))</f>
        <v>M</v>
      </c>
      <c r="Y9" s="90" t="str">
        <f t="shared" ref="Y9:Y22"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 t="shared" ref="AA9:AA22" si="3">W9*Z9</f>
        <v>80</v>
      </c>
      <c r="AB9" s="98" t="str">
        <f t="shared" ref="AB9:AB22" si="4">+IF(AND(U9*V9*Z9&gt;=600,U9*V9*Z9&lt;=4000),"I",IF(AND(U9*V9*Z9&gt;=150,U9*V9*Z9&lt;=500),"II",IF(AND(U9*V9*Z9&gt;=40,U9*V9*Z9&lt;=120),"III",IF(AND(U9*V9*Z9&gt;=0,U9*V9*Z9&lt;=20),"IV",""))))</f>
        <v>III</v>
      </c>
      <c r="AC9" s="90" t="str">
        <f t="shared" ref="AC9:AC22"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 t="shared" ref="AD9:AD22" si="6">+IF(AB9="I","No aceptable",IF(AB9="II","No aceptable o aceptable con control específico",IF(AB9="III","Aceptable",IF(AB9="IV","Aceptable",""))))</f>
        <v>Aceptable</v>
      </c>
      <c r="AE9" s="90" t="s">
        <v>55</v>
      </c>
      <c r="AF9" s="94" t="s">
        <v>34</v>
      </c>
      <c r="AG9" s="94" t="s">
        <v>34</v>
      </c>
      <c r="AH9" s="94" t="s">
        <v>278</v>
      </c>
      <c r="AI9" s="90" t="s">
        <v>274</v>
      </c>
      <c r="AJ9" s="94" t="s">
        <v>34</v>
      </c>
      <c r="AK9" s="100" t="s">
        <v>575</v>
      </c>
    </row>
    <row r="10" spans="2:64" s="1" customFormat="1" ht="78" customHeight="1" x14ac:dyDescent="0.35">
      <c r="B10" s="269"/>
      <c r="C10" s="269"/>
      <c r="D10" s="269"/>
      <c r="E10" s="358"/>
      <c r="F10" s="276"/>
      <c r="G10" s="24" t="s">
        <v>42</v>
      </c>
      <c r="H10" s="245"/>
      <c r="I10" s="90" t="s">
        <v>107</v>
      </c>
      <c r="J10" s="91" t="s">
        <v>275</v>
      </c>
      <c r="K10" s="101" t="s">
        <v>276</v>
      </c>
      <c r="L10" s="106">
        <v>4</v>
      </c>
      <c r="M10" s="106">
        <v>8</v>
      </c>
      <c r="N10" s="106">
        <v>0</v>
      </c>
      <c r="O10" s="106">
        <f t="shared" ref="O10:O23" si="7">SUM(L10:N10)</f>
        <v>12</v>
      </c>
      <c r="P10" s="91" t="s">
        <v>271</v>
      </c>
      <c r="Q10" s="94">
        <v>8</v>
      </c>
      <c r="R10" s="101" t="s">
        <v>500</v>
      </c>
      <c r="S10" s="101" t="s">
        <v>273</v>
      </c>
      <c r="T10" s="101" t="s">
        <v>272</v>
      </c>
      <c r="U10" s="95">
        <v>2</v>
      </c>
      <c r="V10" s="95">
        <v>4</v>
      </c>
      <c r="W10" s="95">
        <f t="shared" ref="W10" si="8">V10*U10</f>
        <v>8</v>
      </c>
      <c r="X10" s="96" t="str">
        <f t="shared" ref="X10" si="9">+IF(AND(U10*V10&gt;=24,U10*V10&lt;=40),"MA",IF(AND(U10*V10&gt;=10,U10*V10&lt;=20),"A",IF(AND(U10*V10&gt;=6,U10*V10&lt;=8),"M",IF(AND(U10*V10&gt;=0,U10*V10&lt;=4),"B",""))))</f>
        <v>M</v>
      </c>
      <c r="Y10" s="90" t="str">
        <f t="shared" ref="Y10" si="10">+IF(X10="MA","Situación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 si="11">W10*Z10</f>
        <v>80</v>
      </c>
      <c r="AB10" s="98" t="str">
        <f t="shared" ref="AB10" si="12">+IF(AND(U10*V10*Z10&gt;=600,U10*V10*Z10&lt;=4000),"I",IF(AND(U10*V10*Z10&gt;=150,U10*V10*Z10&lt;=500),"II",IF(AND(U10*V10*Z10&gt;=40,U10*V10*Z10&lt;=120),"III",IF(AND(U10*V10*Z10&gt;=0,U10*V10*Z10&lt;=20),"IV",""))))</f>
        <v>III</v>
      </c>
      <c r="AC10" s="90" t="str">
        <f t="shared" ref="AC10" si="13">+IF(AB10="I","Situación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 si="14">+IF(AB10="I","No aceptable",IF(AB10="II","No aceptable o aceptable con control específico",IF(AB10="III","Aceptable",IF(AB10="IV","Aceptable",""))))</f>
        <v>Aceptable</v>
      </c>
      <c r="AE10" s="90" t="s">
        <v>108</v>
      </c>
      <c r="AF10" s="94" t="s">
        <v>34</v>
      </c>
      <c r="AG10" s="94" t="s">
        <v>34</v>
      </c>
      <c r="AH10" s="94" t="s">
        <v>279</v>
      </c>
      <c r="AI10" s="90" t="s">
        <v>274</v>
      </c>
      <c r="AJ10" s="94" t="s">
        <v>34</v>
      </c>
      <c r="AK10" s="94" t="s">
        <v>35</v>
      </c>
    </row>
    <row r="11" spans="2:64" s="1" customFormat="1" ht="78" customHeight="1" x14ac:dyDescent="0.35">
      <c r="B11" s="269"/>
      <c r="C11" s="269"/>
      <c r="D11" s="269"/>
      <c r="E11" s="358"/>
      <c r="F11" s="276"/>
      <c r="G11" s="24" t="s">
        <v>42</v>
      </c>
      <c r="H11" s="260" t="s">
        <v>44</v>
      </c>
      <c r="I11" s="90" t="s">
        <v>505</v>
      </c>
      <c r="J11" s="90" t="s">
        <v>506</v>
      </c>
      <c r="K11" s="90" t="s">
        <v>507</v>
      </c>
      <c r="L11" s="106">
        <v>4</v>
      </c>
      <c r="M11" s="106">
        <v>8</v>
      </c>
      <c r="N11" s="106">
        <v>0</v>
      </c>
      <c r="O11" s="106">
        <f t="shared" si="7"/>
        <v>12</v>
      </c>
      <c r="P11" s="90" t="s">
        <v>508</v>
      </c>
      <c r="Q11" s="94">
        <v>8</v>
      </c>
      <c r="R11" s="90" t="s">
        <v>254</v>
      </c>
      <c r="S11" s="90" t="s">
        <v>509</v>
      </c>
      <c r="T11" s="90" t="s">
        <v>510</v>
      </c>
      <c r="U11" s="95">
        <v>2</v>
      </c>
      <c r="V11" s="95">
        <v>3</v>
      </c>
      <c r="W11" s="95">
        <f t="shared" ref="W11:W13" si="15">V11*U11</f>
        <v>6</v>
      </c>
      <c r="X11" s="96" t="str">
        <f t="shared" ref="X11:X13" si="16">+IF(AND(U11*V11&gt;=24,U11*V11&lt;=40),"MA",IF(AND(U11*V11&gt;=10,U11*V11&lt;=20),"A",IF(AND(U11*V11&gt;=6,U11*V11&lt;=8),"M",IF(AND(U11*V11&gt;=0,U11*V11&lt;=4),"B",""))))</f>
        <v>M</v>
      </c>
      <c r="Y11" s="90" t="str">
        <f t="shared" ref="Y11:Y13" si="17">+IF(X11="MA","Situación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95">
        <v>10</v>
      </c>
      <c r="AA11" s="95">
        <f t="shared" ref="AA11:AA13" si="18">W11*Z11</f>
        <v>60</v>
      </c>
      <c r="AB11" s="98" t="str">
        <f t="shared" ref="AB11:AB13" si="19">+IF(AND(U11*V11*Z11&gt;=600,U11*V11*Z11&lt;=4000),"I",IF(AND(U11*V11*Z11&gt;=150,U11*V11*Z11&lt;=500),"II",IF(AND(U11*V11*Z11&gt;=40,U11*V11*Z11&lt;=120),"III",IF(AND(U11*V11*Z11&gt;=0,U11*V11*Z11&lt;=20),"IV",""))))</f>
        <v>III</v>
      </c>
      <c r="AC11" s="90" t="str">
        <f t="shared" ref="AC11:AC13" si="20">+IF(AB11="I","Situación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 t="shared" ref="AD11:AD13" si="21">+IF(AB11="I","No aceptable",IF(AB11="II","No aceptable o aceptable con control específico",IF(AB11="III","Aceptable",IF(AB11="IV","Aceptable",""))))</f>
        <v>Aceptable</v>
      </c>
      <c r="AE11" s="262" t="s">
        <v>565</v>
      </c>
      <c r="AF11" s="90" t="s">
        <v>34</v>
      </c>
      <c r="AG11" s="90" t="s">
        <v>34</v>
      </c>
      <c r="AH11" s="90" t="s">
        <v>34</v>
      </c>
      <c r="AI11" s="90" t="s">
        <v>257</v>
      </c>
      <c r="AJ11" s="90" t="s">
        <v>34</v>
      </c>
      <c r="AK11" s="94" t="s">
        <v>511</v>
      </c>
    </row>
    <row r="12" spans="2:64" s="1" customFormat="1" ht="78" customHeight="1" x14ac:dyDescent="0.35">
      <c r="B12" s="269"/>
      <c r="C12" s="269"/>
      <c r="D12" s="269"/>
      <c r="E12" s="358"/>
      <c r="F12" s="276"/>
      <c r="G12" s="24" t="s">
        <v>42</v>
      </c>
      <c r="H12" s="260"/>
      <c r="I12" s="90" t="s">
        <v>550</v>
      </c>
      <c r="J12" s="90" t="s">
        <v>519</v>
      </c>
      <c r="K12" s="90" t="s">
        <v>520</v>
      </c>
      <c r="L12" s="106">
        <v>4</v>
      </c>
      <c r="M12" s="106">
        <v>8</v>
      </c>
      <c r="N12" s="106">
        <v>0</v>
      </c>
      <c r="O12" s="106">
        <f t="shared" si="7"/>
        <v>12</v>
      </c>
      <c r="P12" s="90" t="s">
        <v>521</v>
      </c>
      <c r="Q12" s="94">
        <v>8</v>
      </c>
      <c r="R12" s="90" t="s">
        <v>549</v>
      </c>
      <c r="S12" s="90" t="s">
        <v>551</v>
      </c>
      <c r="T12" s="90" t="s">
        <v>525</v>
      </c>
      <c r="U12" s="95">
        <v>2</v>
      </c>
      <c r="V12" s="95">
        <v>3</v>
      </c>
      <c r="W12" s="95">
        <f t="shared" si="15"/>
        <v>6</v>
      </c>
      <c r="X12" s="96" t="str">
        <f t="shared" si="16"/>
        <v>M</v>
      </c>
      <c r="Y12" s="97" t="str">
        <f t="shared" si="17"/>
        <v>Situación deficiente con exposición esporádica, o bien situación mejorable con exposición continuada o frecuente. Es posible que suceda el daño alguna vez.</v>
      </c>
      <c r="Z12" s="95">
        <v>10</v>
      </c>
      <c r="AA12" s="95">
        <f t="shared" si="18"/>
        <v>60</v>
      </c>
      <c r="AB12" s="98" t="str">
        <f t="shared" si="19"/>
        <v>III</v>
      </c>
      <c r="AC12" s="97" t="str">
        <f t="shared" si="20"/>
        <v>Mejorar si es posible. Sería conveniente justificar la intervención y su rentabilidad.</v>
      </c>
      <c r="AD12" s="90" t="str">
        <f t="shared" si="21"/>
        <v>Aceptable</v>
      </c>
      <c r="AE12" s="263"/>
      <c r="AF12" s="90" t="s">
        <v>34</v>
      </c>
      <c r="AG12" s="90" t="s">
        <v>34</v>
      </c>
      <c r="AH12" s="90" t="s">
        <v>34</v>
      </c>
      <c r="AI12" s="90" t="s">
        <v>552</v>
      </c>
      <c r="AJ12" s="90" t="s">
        <v>34</v>
      </c>
      <c r="AK12" s="100" t="s">
        <v>511</v>
      </c>
    </row>
    <row r="13" spans="2:64" s="1" customFormat="1" ht="78" customHeight="1" x14ac:dyDescent="0.35">
      <c r="B13" s="269"/>
      <c r="C13" s="269"/>
      <c r="D13" s="269"/>
      <c r="E13" s="358"/>
      <c r="F13" s="276"/>
      <c r="G13" s="24" t="s">
        <v>42</v>
      </c>
      <c r="H13" s="260"/>
      <c r="I13" s="94" t="s">
        <v>61</v>
      </c>
      <c r="J13" s="90" t="s">
        <v>262</v>
      </c>
      <c r="K13" s="90" t="s">
        <v>250</v>
      </c>
      <c r="L13" s="106">
        <v>4</v>
      </c>
      <c r="M13" s="106">
        <v>8</v>
      </c>
      <c r="N13" s="106">
        <v>0</v>
      </c>
      <c r="O13" s="106">
        <f t="shared" si="7"/>
        <v>12</v>
      </c>
      <c r="P13" s="90" t="s">
        <v>259</v>
      </c>
      <c r="Q13" s="94">
        <v>8</v>
      </c>
      <c r="R13" s="90" t="s">
        <v>549</v>
      </c>
      <c r="S13" s="90" t="s">
        <v>252</v>
      </c>
      <c r="T13" s="90" t="s">
        <v>354</v>
      </c>
      <c r="U13" s="95">
        <v>2</v>
      </c>
      <c r="V13" s="95">
        <v>3</v>
      </c>
      <c r="W13" s="95">
        <f t="shared" si="15"/>
        <v>6</v>
      </c>
      <c r="X13" s="96" t="str">
        <f t="shared" si="16"/>
        <v>M</v>
      </c>
      <c r="Y13" s="97" t="str">
        <f t="shared" si="17"/>
        <v>Situación deficiente con exposición esporádica, o bien situación mejorable con exposición continuada o frecuente. Es posible que suceda el daño alguna vez.</v>
      </c>
      <c r="Z13" s="95">
        <v>10</v>
      </c>
      <c r="AA13" s="95">
        <f t="shared" si="18"/>
        <v>60</v>
      </c>
      <c r="AB13" s="98" t="str">
        <f t="shared" si="19"/>
        <v>III</v>
      </c>
      <c r="AC13" s="97" t="str">
        <f t="shared" si="20"/>
        <v>Mejorar si es posible. Sería conveniente justificar la intervención y su rentabilidad.</v>
      </c>
      <c r="AD13" s="90" t="str">
        <f t="shared" si="21"/>
        <v>Aceptable</v>
      </c>
      <c r="AE13" s="263"/>
      <c r="AF13" s="90" t="s">
        <v>34</v>
      </c>
      <c r="AG13" s="90" t="s">
        <v>34</v>
      </c>
      <c r="AH13" s="90" t="s">
        <v>34</v>
      </c>
      <c r="AI13" s="90" t="s">
        <v>552</v>
      </c>
      <c r="AJ13" s="90" t="s">
        <v>34</v>
      </c>
      <c r="AK13" s="100" t="s">
        <v>554</v>
      </c>
    </row>
    <row r="14" spans="2:64" s="1" customFormat="1" ht="78" customHeight="1" x14ac:dyDescent="0.35">
      <c r="B14" s="269"/>
      <c r="C14" s="269"/>
      <c r="D14" s="269"/>
      <c r="E14" s="358"/>
      <c r="F14" s="276"/>
      <c r="G14" s="24" t="s">
        <v>42</v>
      </c>
      <c r="H14" s="260"/>
      <c r="I14" s="90" t="s">
        <v>59</v>
      </c>
      <c r="J14" s="118" t="s">
        <v>261</v>
      </c>
      <c r="K14" s="90" t="s">
        <v>250</v>
      </c>
      <c r="L14" s="106">
        <v>4</v>
      </c>
      <c r="M14" s="106">
        <v>8</v>
      </c>
      <c r="N14" s="106">
        <v>0</v>
      </c>
      <c r="O14" s="106">
        <f t="shared" si="7"/>
        <v>12</v>
      </c>
      <c r="P14" s="90" t="s">
        <v>259</v>
      </c>
      <c r="Q14" s="90">
        <v>8</v>
      </c>
      <c r="R14" s="90" t="s">
        <v>254</v>
      </c>
      <c r="S14" s="90" t="s">
        <v>252</v>
      </c>
      <c r="T14" s="90" t="s">
        <v>354</v>
      </c>
      <c r="U14" s="95">
        <v>2</v>
      </c>
      <c r="V14" s="95">
        <v>4</v>
      </c>
      <c r="W14" s="95">
        <f t="shared" si="0"/>
        <v>8</v>
      </c>
      <c r="X14" s="96" t="str">
        <f t="shared" si="1"/>
        <v>M</v>
      </c>
      <c r="Y14" s="90" t="str">
        <f t="shared" si="2"/>
        <v>Situación deficiente con exposición esporádica, o bien situación mejorable con exposición continuada o frecuente. Es posible que suceda el daño alguna vez.</v>
      </c>
      <c r="Z14" s="95">
        <v>10</v>
      </c>
      <c r="AA14" s="95">
        <f t="shared" si="3"/>
        <v>80</v>
      </c>
      <c r="AB14" s="98" t="str">
        <f t="shared" si="4"/>
        <v>III</v>
      </c>
      <c r="AC14" s="90" t="str">
        <f t="shared" si="5"/>
        <v>Mejorar si es posible. Sería conveniente justificar la intervención y su rentabilidad.</v>
      </c>
      <c r="AD14" s="90" t="str">
        <f t="shared" si="6"/>
        <v>Aceptable</v>
      </c>
      <c r="AE14" s="264"/>
      <c r="AF14" s="90" t="s">
        <v>34</v>
      </c>
      <c r="AG14" s="90" t="s">
        <v>34</v>
      </c>
      <c r="AH14" s="90" t="s">
        <v>34</v>
      </c>
      <c r="AI14" s="90" t="s">
        <v>260</v>
      </c>
      <c r="AJ14" s="90" t="s">
        <v>34</v>
      </c>
      <c r="AK14" s="94" t="s">
        <v>35</v>
      </c>
    </row>
    <row r="15" spans="2:64" s="1" customFormat="1" ht="78" customHeight="1" x14ac:dyDescent="0.35">
      <c r="B15" s="269"/>
      <c r="C15" s="269"/>
      <c r="D15" s="269"/>
      <c r="E15" s="358"/>
      <c r="F15" s="276"/>
      <c r="G15" s="24" t="s">
        <v>42</v>
      </c>
      <c r="H15" s="260" t="s">
        <v>49</v>
      </c>
      <c r="I15" s="101" t="s">
        <v>233</v>
      </c>
      <c r="J15" s="101" t="s">
        <v>234</v>
      </c>
      <c r="K15" s="101" t="s">
        <v>237</v>
      </c>
      <c r="L15" s="106">
        <v>4</v>
      </c>
      <c r="M15" s="106">
        <v>8</v>
      </c>
      <c r="N15" s="106">
        <v>0</v>
      </c>
      <c r="O15" s="106">
        <f t="shared" si="7"/>
        <v>12</v>
      </c>
      <c r="P15" s="107" t="s">
        <v>240</v>
      </c>
      <c r="Q15" s="94">
        <v>8</v>
      </c>
      <c r="R15" s="107" t="s">
        <v>242</v>
      </c>
      <c r="S15" s="107" t="s">
        <v>243</v>
      </c>
      <c r="T15" s="107" t="s">
        <v>244</v>
      </c>
      <c r="U15" s="94">
        <v>2</v>
      </c>
      <c r="V15" s="94">
        <v>4</v>
      </c>
      <c r="W15" s="94">
        <f t="shared" si="0"/>
        <v>8</v>
      </c>
      <c r="X15" s="94" t="str">
        <f t="shared" si="1"/>
        <v>M</v>
      </c>
      <c r="Y15" s="90" t="str">
        <f t="shared" si="2"/>
        <v>Situación deficiente con exposición esporádica, o bien situación mejorable con exposición continuada o frecuente. Es posible que suceda el daño alguna vez.</v>
      </c>
      <c r="Z15" s="95">
        <v>10</v>
      </c>
      <c r="AA15" s="95">
        <f t="shared" si="3"/>
        <v>80</v>
      </c>
      <c r="AB15" s="98" t="str">
        <f t="shared" si="4"/>
        <v>III</v>
      </c>
      <c r="AC15" s="90" t="str">
        <f t="shared" si="5"/>
        <v>Mejorar si es posible. Sería conveniente justificar la intervención y su rentabilidad.</v>
      </c>
      <c r="AD15" s="90" t="str">
        <f t="shared" si="6"/>
        <v>Aceptable</v>
      </c>
      <c r="AE15" s="262" t="s">
        <v>566</v>
      </c>
      <c r="AF15" s="90" t="s">
        <v>34</v>
      </c>
      <c r="AG15" s="90" t="s">
        <v>34</v>
      </c>
      <c r="AH15" s="101" t="s">
        <v>248</v>
      </c>
      <c r="AI15" s="101" t="s">
        <v>249</v>
      </c>
      <c r="AJ15" s="94" t="s">
        <v>34</v>
      </c>
      <c r="AK15" s="94" t="s">
        <v>35</v>
      </c>
    </row>
    <row r="16" spans="2:64" s="1" customFormat="1" ht="78" customHeight="1" x14ac:dyDescent="0.35">
      <c r="B16" s="269"/>
      <c r="C16" s="269"/>
      <c r="D16" s="269"/>
      <c r="E16" s="358"/>
      <c r="F16" s="276"/>
      <c r="G16" s="24" t="s">
        <v>42</v>
      </c>
      <c r="H16" s="260"/>
      <c r="I16" s="101" t="s">
        <v>236</v>
      </c>
      <c r="J16" s="101" t="s">
        <v>235</v>
      </c>
      <c r="K16" s="101" t="s">
        <v>238</v>
      </c>
      <c r="L16" s="106">
        <v>4</v>
      </c>
      <c r="M16" s="106">
        <v>8</v>
      </c>
      <c r="N16" s="106">
        <v>0</v>
      </c>
      <c r="O16" s="106">
        <f t="shared" si="7"/>
        <v>12</v>
      </c>
      <c r="P16" s="107" t="s">
        <v>241</v>
      </c>
      <c r="Q16" s="94">
        <v>8</v>
      </c>
      <c r="R16" s="107" t="s">
        <v>245</v>
      </c>
      <c r="S16" s="107" t="s">
        <v>246</v>
      </c>
      <c r="T16" s="107" t="s">
        <v>247</v>
      </c>
      <c r="U16" s="94">
        <v>2</v>
      </c>
      <c r="V16" s="94">
        <v>4</v>
      </c>
      <c r="W16" s="94">
        <f t="shared" si="0"/>
        <v>8</v>
      </c>
      <c r="X16" s="94" t="str">
        <f t="shared" si="1"/>
        <v>M</v>
      </c>
      <c r="Y16" s="90" t="str">
        <f t="shared" si="2"/>
        <v>Situación deficiente con exposición esporádica, o bien situación mejorable con exposición continuada o frecuente. Es posible que suceda el daño alguna vez.</v>
      </c>
      <c r="Z16" s="95">
        <v>10</v>
      </c>
      <c r="AA16" s="95">
        <f t="shared" si="3"/>
        <v>80</v>
      </c>
      <c r="AB16" s="98" t="str">
        <f t="shared" si="4"/>
        <v>III</v>
      </c>
      <c r="AC16" s="90" t="str">
        <f t="shared" si="5"/>
        <v>Mejorar si es posible. Sería conveniente justificar la intervención y su rentabilidad.</v>
      </c>
      <c r="AD16" s="90" t="str">
        <f t="shared" si="6"/>
        <v>Aceptable</v>
      </c>
      <c r="AE16" s="264"/>
      <c r="AF16" s="90" t="s">
        <v>34</v>
      </c>
      <c r="AG16" s="90" t="s">
        <v>34</v>
      </c>
      <c r="AH16" s="101" t="s">
        <v>248</v>
      </c>
      <c r="AI16" s="101" t="s">
        <v>249</v>
      </c>
      <c r="AJ16" s="94" t="s">
        <v>34</v>
      </c>
      <c r="AK16" s="94" t="s">
        <v>35</v>
      </c>
    </row>
    <row r="17" spans="1:37" s="1" customFormat="1" ht="78" customHeight="1" x14ac:dyDescent="0.35">
      <c r="B17" s="269"/>
      <c r="C17" s="269"/>
      <c r="D17" s="269"/>
      <c r="E17" s="358"/>
      <c r="F17" s="276"/>
      <c r="G17" s="24" t="s">
        <v>33</v>
      </c>
      <c r="H17" s="243" t="s">
        <v>45</v>
      </c>
      <c r="I17" s="101" t="s">
        <v>63</v>
      </c>
      <c r="J17" s="101" t="s">
        <v>331</v>
      </c>
      <c r="K17" s="101" t="s">
        <v>64</v>
      </c>
      <c r="L17" s="106">
        <v>4</v>
      </c>
      <c r="M17" s="106">
        <v>8</v>
      </c>
      <c r="N17" s="106">
        <v>0</v>
      </c>
      <c r="O17" s="106">
        <f t="shared" si="7"/>
        <v>12</v>
      </c>
      <c r="P17" s="101" t="s">
        <v>325</v>
      </c>
      <c r="Q17" s="94">
        <v>8</v>
      </c>
      <c r="R17" s="90" t="s">
        <v>168</v>
      </c>
      <c r="S17" s="101" t="s">
        <v>326</v>
      </c>
      <c r="T17" s="90" t="s">
        <v>359</v>
      </c>
      <c r="U17" s="95">
        <v>2</v>
      </c>
      <c r="V17" s="95">
        <v>3</v>
      </c>
      <c r="W17" s="95">
        <f t="shared" si="0"/>
        <v>6</v>
      </c>
      <c r="X17" s="96" t="str">
        <f t="shared" si="1"/>
        <v>M</v>
      </c>
      <c r="Y17" s="90" t="str">
        <f t="shared" si="2"/>
        <v>Situación deficiente con exposición esporádica, o bien situación mejorable con exposición continuada o frecuente. Es posible que suceda el daño alguna vez.</v>
      </c>
      <c r="Z17" s="95">
        <v>10</v>
      </c>
      <c r="AA17" s="95">
        <f t="shared" si="3"/>
        <v>60</v>
      </c>
      <c r="AB17" s="98" t="str">
        <f t="shared" si="4"/>
        <v>III</v>
      </c>
      <c r="AC17" s="90" t="str">
        <f t="shared" si="5"/>
        <v>Mejorar si es posible. Sería conveniente justificar la intervención y su rentabilidad.</v>
      </c>
      <c r="AD17" s="90" t="str">
        <f t="shared" si="6"/>
        <v>Aceptable</v>
      </c>
      <c r="AE17" s="90" t="s">
        <v>65</v>
      </c>
      <c r="AF17" s="94" t="s">
        <v>34</v>
      </c>
      <c r="AG17" s="94" t="s">
        <v>34</v>
      </c>
      <c r="AH17" s="101" t="s">
        <v>327</v>
      </c>
      <c r="AI17" s="101" t="s">
        <v>328</v>
      </c>
      <c r="AJ17" s="94" t="s">
        <v>34</v>
      </c>
      <c r="AK17" s="94" t="s">
        <v>35</v>
      </c>
    </row>
    <row r="18" spans="1:37" s="1" customFormat="1" ht="78" customHeight="1" x14ac:dyDescent="0.35">
      <c r="B18" s="269"/>
      <c r="C18" s="269"/>
      <c r="D18" s="269"/>
      <c r="E18" s="358"/>
      <c r="F18" s="276"/>
      <c r="G18" s="24" t="s">
        <v>33</v>
      </c>
      <c r="H18" s="244"/>
      <c r="I18" s="101" t="s">
        <v>88</v>
      </c>
      <c r="J18" s="101" t="s">
        <v>337</v>
      </c>
      <c r="K18" s="101" t="s">
        <v>315</v>
      </c>
      <c r="L18" s="106">
        <v>4</v>
      </c>
      <c r="M18" s="106">
        <v>8</v>
      </c>
      <c r="N18" s="106">
        <v>0</v>
      </c>
      <c r="O18" s="106">
        <f t="shared" si="7"/>
        <v>12</v>
      </c>
      <c r="P18" s="101" t="s">
        <v>336</v>
      </c>
      <c r="Q18" s="94">
        <v>8</v>
      </c>
      <c r="R18" s="101" t="s">
        <v>168</v>
      </c>
      <c r="S18" s="90" t="s">
        <v>350</v>
      </c>
      <c r="T18" s="90" t="s">
        <v>356</v>
      </c>
      <c r="U18" s="95">
        <v>2</v>
      </c>
      <c r="V18" s="95">
        <v>3</v>
      </c>
      <c r="W18" s="95">
        <f t="shared" ref="W18:W19" si="22">V18*U18</f>
        <v>6</v>
      </c>
      <c r="X18" s="96" t="str">
        <f t="shared" ref="X18:X19" si="23">+IF(AND(U18*V18&gt;=24,U18*V18&lt;=40),"MA",IF(AND(U18*V18&gt;=10,U18*V18&lt;=20),"A",IF(AND(U18*V18&gt;=6,U18*V18&lt;=8),"M",IF(AND(U18*V18&gt;=0,U18*V18&lt;=4),"B",""))))</f>
        <v>M</v>
      </c>
      <c r="Y18" s="90" t="str">
        <f t="shared" ref="Y18:Y19" si="24">+IF(X18="MA","Situación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95">
        <v>10</v>
      </c>
      <c r="AA18" s="95">
        <f t="shared" ref="AA18:AA19" si="25">W18*Z18</f>
        <v>60</v>
      </c>
      <c r="AB18" s="98" t="str">
        <f t="shared" ref="AB18:AB19" si="26">+IF(AND(U18*V18*Z18&gt;=600,U18*V18*Z18&lt;=4000),"I",IF(AND(U18*V18*Z18&gt;=150,U18*V18*Z18&lt;=500),"II",IF(AND(U18*V18*Z18&gt;=40,U18*V18*Z18&lt;=120),"III",IF(AND(U18*V18*Z18&gt;=0,U18*V18*Z18&lt;=20),"IV",""))))</f>
        <v>III</v>
      </c>
      <c r="AC18" s="90" t="str">
        <f t="shared" ref="AC18:AC19" si="27">+IF(AB18="I","Situación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90" t="str">
        <f t="shared" ref="AD18:AD19" si="28">+IF(AB18="I","No aceptable",IF(AB18="II","No aceptable o aceptable con control específico",IF(AB18="III","Aceptable",IF(AB18="IV","Aceptable",""))))</f>
        <v>Aceptable</v>
      </c>
      <c r="AE18" s="90" t="s">
        <v>65</v>
      </c>
      <c r="AF18" s="94" t="s">
        <v>34</v>
      </c>
      <c r="AG18" s="94" t="s">
        <v>34</v>
      </c>
      <c r="AH18" s="101" t="s">
        <v>158</v>
      </c>
      <c r="AI18" s="101" t="s">
        <v>357</v>
      </c>
      <c r="AJ18" s="94" t="s">
        <v>34</v>
      </c>
      <c r="AK18" s="94" t="s">
        <v>35</v>
      </c>
    </row>
    <row r="19" spans="1:37" s="1" customFormat="1" ht="78" customHeight="1" x14ac:dyDescent="0.35">
      <c r="B19" s="269"/>
      <c r="C19" s="269"/>
      <c r="D19" s="269"/>
      <c r="E19" s="358"/>
      <c r="F19" s="276"/>
      <c r="G19" s="24" t="s">
        <v>33</v>
      </c>
      <c r="H19" s="244"/>
      <c r="I19" s="101" t="s">
        <v>558</v>
      </c>
      <c r="J19" s="101" t="s">
        <v>324</v>
      </c>
      <c r="K19" s="101" t="s">
        <v>315</v>
      </c>
      <c r="L19" s="106">
        <v>4</v>
      </c>
      <c r="M19" s="106">
        <v>8</v>
      </c>
      <c r="N19" s="106">
        <v>0</v>
      </c>
      <c r="O19" s="106">
        <f t="shared" si="7"/>
        <v>12</v>
      </c>
      <c r="P19" s="101" t="s">
        <v>330</v>
      </c>
      <c r="Q19" s="94">
        <v>1</v>
      </c>
      <c r="R19" s="101" t="s">
        <v>168</v>
      </c>
      <c r="S19" s="90" t="s">
        <v>351</v>
      </c>
      <c r="T19" s="101" t="s">
        <v>360</v>
      </c>
      <c r="U19" s="95">
        <v>2</v>
      </c>
      <c r="V19" s="95">
        <v>2</v>
      </c>
      <c r="W19" s="95">
        <f t="shared" si="22"/>
        <v>4</v>
      </c>
      <c r="X19" s="96" t="str">
        <f t="shared" si="23"/>
        <v>B</v>
      </c>
      <c r="Y19" s="97" t="str">
        <f t="shared" si="24"/>
        <v>Situación mejorable con exposición ocasional o esporádica, o situación sin anomalía destacable con cualquier nivel de exposición. No es esperable que se materialice el riesgo, aunque puede ser concebible.</v>
      </c>
      <c r="Z19" s="95">
        <v>25</v>
      </c>
      <c r="AA19" s="95">
        <f t="shared" si="25"/>
        <v>100</v>
      </c>
      <c r="AB19" s="98" t="str">
        <f t="shared" si="26"/>
        <v>III</v>
      </c>
      <c r="AC19" s="97" t="str">
        <f t="shared" si="27"/>
        <v>Mejorar si es posible. Sería conveniente justificar la intervención y su rentabilidad.</v>
      </c>
      <c r="AD19" s="90" t="str">
        <f t="shared" si="28"/>
        <v>Aceptable</v>
      </c>
      <c r="AE19" s="97" t="s">
        <v>548</v>
      </c>
      <c r="AF19" s="90" t="s">
        <v>34</v>
      </c>
      <c r="AG19" s="90" t="s">
        <v>34</v>
      </c>
      <c r="AH19" s="101" t="s">
        <v>67</v>
      </c>
      <c r="AI19" s="101" t="s">
        <v>557</v>
      </c>
      <c r="AJ19" s="90" t="s">
        <v>34</v>
      </c>
      <c r="AK19" s="100" t="s">
        <v>559</v>
      </c>
    </row>
    <row r="20" spans="1:37" s="1" customFormat="1" ht="78" customHeight="1" x14ac:dyDescent="0.35">
      <c r="B20" s="269"/>
      <c r="C20" s="269"/>
      <c r="D20" s="269"/>
      <c r="E20" s="358"/>
      <c r="F20" s="276"/>
      <c r="G20" s="24" t="s">
        <v>33</v>
      </c>
      <c r="H20" s="244"/>
      <c r="I20" s="101" t="s">
        <v>207</v>
      </c>
      <c r="J20" s="101" t="s">
        <v>322</v>
      </c>
      <c r="K20" s="101" t="s">
        <v>320</v>
      </c>
      <c r="L20" s="106">
        <v>4</v>
      </c>
      <c r="M20" s="106">
        <v>8</v>
      </c>
      <c r="N20" s="106">
        <v>0</v>
      </c>
      <c r="O20" s="106">
        <f t="shared" si="7"/>
        <v>12</v>
      </c>
      <c r="P20" s="101" t="s">
        <v>321</v>
      </c>
      <c r="Q20" s="94">
        <v>2</v>
      </c>
      <c r="R20" s="90" t="s">
        <v>168</v>
      </c>
      <c r="S20" s="101" t="s">
        <v>362</v>
      </c>
      <c r="T20" s="90" t="s">
        <v>364</v>
      </c>
      <c r="U20" s="95">
        <v>2</v>
      </c>
      <c r="V20" s="95">
        <v>2</v>
      </c>
      <c r="W20" s="95">
        <f t="shared" ref="W20" si="29">V20*U20</f>
        <v>4</v>
      </c>
      <c r="X20" s="96" t="str">
        <f t="shared" ref="X20" si="30">+IF(AND(U20*V20&gt;=24,U20*V20&lt;=40),"MA",IF(AND(U20*V20&gt;=10,U20*V20&lt;=20),"A",IF(AND(U20*V20&gt;=6,U20*V20&lt;=8),"M",IF(AND(U20*V20&gt;=0,U20*V20&lt;=4),"B",""))))</f>
        <v>B</v>
      </c>
      <c r="Y20" s="90" t="str">
        <f t="shared" ref="Y20" si="31">+IF(X20="MA","Situación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0" s="95">
        <v>25</v>
      </c>
      <c r="AA20" s="95">
        <f t="shared" ref="AA20" si="32">W20*Z20</f>
        <v>100</v>
      </c>
      <c r="AB20" s="98" t="str">
        <f t="shared" ref="AB20" si="33">+IF(AND(U20*V20*Z20&gt;=600,U20*V20*Z20&lt;=4000),"I",IF(AND(U20*V20*Z20&gt;=150,U20*V20*Z20&lt;=500),"II",IF(AND(U20*V20*Z20&gt;=40,U20*V20*Z20&lt;=120),"III",IF(AND(U20*V20*Z20&gt;=0,U20*V20*Z20&lt;=20),"IV",""))))</f>
        <v>III</v>
      </c>
      <c r="AC20" s="90" t="str">
        <f t="shared" ref="AC20" si="34">+IF(AB20="I","Situación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90" t="str">
        <f t="shared" ref="AD20" si="35">+IF(AB20="I","No aceptable",IF(AB20="II","No aceptable o aceptable con control específico",IF(AB20="III","Aceptable",IF(AB20="IV","Aceptable",""))))</f>
        <v>Aceptable</v>
      </c>
      <c r="AE20" s="99" t="s">
        <v>601</v>
      </c>
      <c r="AF20" s="90" t="s">
        <v>34</v>
      </c>
      <c r="AG20" s="90" t="s">
        <v>34</v>
      </c>
      <c r="AH20" s="101" t="s">
        <v>323</v>
      </c>
      <c r="AI20" s="90" t="s">
        <v>171</v>
      </c>
      <c r="AJ20" s="90" t="s">
        <v>34</v>
      </c>
      <c r="AK20" s="94" t="s">
        <v>35</v>
      </c>
    </row>
    <row r="21" spans="1:37" s="1" customFormat="1" ht="78" customHeight="1" x14ac:dyDescent="0.35">
      <c r="B21" s="269"/>
      <c r="C21" s="269"/>
      <c r="D21" s="269"/>
      <c r="E21" s="358"/>
      <c r="F21" s="276"/>
      <c r="G21" s="24" t="s">
        <v>33</v>
      </c>
      <c r="H21" s="245"/>
      <c r="I21" s="101" t="s">
        <v>63</v>
      </c>
      <c r="J21" s="101" t="s">
        <v>329</v>
      </c>
      <c r="K21" s="101" t="s">
        <v>315</v>
      </c>
      <c r="L21" s="106">
        <v>4</v>
      </c>
      <c r="M21" s="106">
        <v>8</v>
      </c>
      <c r="N21" s="106">
        <v>0</v>
      </c>
      <c r="O21" s="106">
        <f t="shared" si="7"/>
        <v>12</v>
      </c>
      <c r="P21" s="101" t="s">
        <v>330</v>
      </c>
      <c r="Q21" s="94">
        <v>1</v>
      </c>
      <c r="R21" s="101" t="s">
        <v>332</v>
      </c>
      <c r="S21" s="101" t="s">
        <v>532</v>
      </c>
      <c r="T21" s="90" t="s">
        <v>355</v>
      </c>
      <c r="U21" s="95">
        <v>6</v>
      </c>
      <c r="V21" s="95">
        <v>2</v>
      </c>
      <c r="W21" s="95">
        <f t="shared" si="0"/>
        <v>12</v>
      </c>
      <c r="X21" s="96" t="str">
        <f t="shared" si="1"/>
        <v>A</v>
      </c>
      <c r="Y21" s="90" t="str">
        <f t="shared" si="2"/>
        <v>Situación deficiente con exposición frecuente u ocasional, o bien situación muy deficiente con exposición ocasional o esporádica. La materialización de Riesgo es posible que suceda varias veces en la vida laboral</v>
      </c>
      <c r="Z21" s="95">
        <v>10</v>
      </c>
      <c r="AA21" s="95">
        <f t="shared" si="3"/>
        <v>120</v>
      </c>
      <c r="AB21" s="98" t="str">
        <f t="shared" si="4"/>
        <v>III</v>
      </c>
      <c r="AC21" s="90" t="str">
        <f t="shared" si="5"/>
        <v>Mejorar si es posible. Sería conveniente justificar la intervención y su rentabilidad.</v>
      </c>
      <c r="AD21" s="90" t="str">
        <f t="shared" si="6"/>
        <v>Aceptable</v>
      </c>
      <c r="AE21" s="90" t="s">
        <v>115</v>
      </c>
      <c r="AF21" s="90" t="s">
        <v>34</v>
      </c>
      <c r="AG21" s="90" t="s">
        <v>168</v>
      </c>
      <c r="AH21" s="101" t="s">
        <v>333</v>
      </c>
      <c r="AI21" s="101" t="s">
        <v>334</v>
      </c>
      <c r="AJ21" s="94" t="s">
        <v>34</v>
      </c>
      <c r="AK21" s="94" t="s">
        <v>35</v>
      </c>
    </row>
    <row r="22" spans="1:37" s="34" customFormat="1" ht="78" customHeight="1" thickBot="1" x14ac:dyDescent="0.4">
      <c r="A22" s="300"/>
      <c r="B22" s="269"/>
      <c r="C22" s="269"/>
      <c r="D22" s="269"/>
      <c r="E22" s="358"/>
      <c r="F22" s="276"/>
      <c r="G22" s="25" t="s">
        <v>33</v>
      </c>
      <c r="H22" s="223" t="s">
        <v>70</v>
      </c>
      <c r="I22" s="223" t="s">
        <v>313</v>
      </c>
      <c r="J22" s="223" t="s">
        <v>314</v>
      </c>
      <c r="K22" s="223" t="s">
        <v>315</v>
      </c>
      <c r="L22" s="106">
        <v>4</v>
      </c>
      <c r="M22" s="106">
        <v>8</v>
      </c>
      <c r="N22" s="106">
        <v>0</v>
      </c>
      <c r="O22" s="106">
        <f t="shared" si="7"/>
        <v>12</v>
      </c>
      <c r="P22" s="223" t="s">
        <v>316</v>
      </c>
      <c r="Q22" s="117">
        <v>8</v>
      </c>
      <c r="R22" s="223" t="s">
        <v>317</v>
      </c>
      <c r="S22" s="223" t="s">
        <v>318</v>
      </c>
      <c r="T22" s="115" t="s">
        <v>379</v>
      </c>
      <c r="U22" s="222">
        <v>2</v>
      </c>
      <c r="V22" s="222">
        <v>4</v>
      </c>
      <c r="W22" s="222">
        <f t="shared" si="0"/>
        <v>8</v>
      </c>
      <c r="X22" s="122" t="str">
        <f t="shared" si="1"/>
        <v>M</v>
      </c>
      <c r="Y22" s="115" t="str">
        <f t="shared" si="2"/>
        <v>Situación deficiente con exposición esporádica, o bien situación mejorable con exposición continuada o frecuente. Es posible que suceda el daño alguna vez.</v>
      </c>
      <c r="Z22" s="222">
        <v>10</v>
      </c>
      <c r="AA22" s="222">
        <f t="shared" si="3"/>
        <v>80</v>
      </c>
      <c r="AB22" s="226" t="str">
        <f t="shared" si="4"/>
        <v>III</v>
      </c>
      <c r="AC22" s="115" t="str">
        <f t="shared" si="5"/>
        <v>Mejorar si es posible. Sería conveniente justificar la intervención y su rentabilidad.</v>
      </c>
      <c r="AD22" s="115" t="str">
        <f t="shared" si="6"/>
        <v>Aceptable</v>
      </c>
      <c r="AE22" s="115" t="s">
        <v>514</v>
      </c>
      <c r="AF22" s="117" t="s">
        <v>34</v>
      </c>
      <c r="AG22" s="117" t="s">
        <v>34</v>
      </c>
      <c r="AH22" s="223" t="s">
        <v>71</v>
      </c>
      <c r="AI22" s="223" t="s">
        <v>319</v>
      </c>
      <c r="AJ22" s="117" t="s">
        <v>34</v>
      </c>
      <c r="AK22" s="117" t="s">
        <v>515</v>
      </c>
    </row>
    <row r="23" spans="1:37" ht="78" customHeight="1" x14ac:dyDescent="0.25">
      <c r="A23" s="300"/>
      <c r="B23" s="363" t="s">
        <v>620</v>
      </c>
      <c r="C23" s="366" t="s">
        <v>622</v>
      </c>
      <c r="D23" s="368" t="s">
        <v>100</v>
      </c>
      <c r="E23" s="371" t="s">
        <v>623</v>
      </c>
      <c r="F23" s="371" t="s">
        <v>737</v>
      </c>
      <c r="G23" s="188" t="s">
        <v>42</v>
      </c>
      <c r="H23" s="302" t="s">
        <v>36</v>
      </c>
      <c r="I23" s="190" t="s">
        <v>46</v>
      </c>
      <c r="J23" s="191" t="s">
        <v>269</v>
      </c>
      <c r="K23" s="191" t="s">
        <v>270</v>
      </c>
      <c r="L23" s="106">
        <v>1</v>
      </c>
      <c r="M23" s="106">
        <v>0</v>
      </c>
      <c r="N23" s="106">
        <v>0</v>
      </c>
      <c r="O23" s="106">
        <f t="shared" si="7"/>
        <v>1</v>
      </c>
      <c r="P23" s="191" t="s">
        <v>271</v>
      </c>
      <c r="Q23" s="189">
        <v>8</v>
      </c>
      <c r="R23" s="191" t="s">
        <v>625</v>
      </c>
      <c r="S23" s="191" t="s">
        <v>273</v>
      </c>
      <c r="T23" s="191" t="s">
        <v>272</v>
      </c>
      <c r="U23" s="194">
        <v>2</v>
      </c>
      <c r="V23" s="194">
        <v>4</v>
      </c>
      <c r="W23" s="194">
        <f>V23*U23</f>
        <v>8</v>
      </c>
      <c r="X23" s="195" t="str">
        <f>+IF(AND(U23*V23&gt;=24,U23*V23&lt;=40),"MA",IF(AND(U23*V23&gt;=10,U23*V23&lt;=20),"A",IF(AND(U23*V23&gt;=6,U23*V23&lt;=8),"M",IF(AND(U23*V23&gt;=0,U23*V23&lt;=4),"B",""))))</f>
        <v>M</v>
      </c>
      <c r="Y23" s="196" t="str">
        <f>+IF(X23="MA","Situación deficiente con exposición continua, o muy deficiente con exposición frecuente. Normalmente la materialización del riesgo ocurre con frecuencia.",IF(X23="A","Situación deficiente con exposición frecuente u ocasional, o bien situación muy deficiente con exposición ocasional o esporádica. La materialización de Riesgo es posible que suceda varias veces en la vida laboral",IF(X23="M","Situación deficiente con exposición esporádica, o bien situación mejorable con exposición continuada o frecuente. Es posible que suceda el daño alguna vez.",IF(X23="B","Situación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3" s="194">
        <v>10</v>
      </c>
      <c r="AA23" s="194">
        <f>W23*Z23</f>
        <v>80</v>
      </c>
      <c r="AB23" s="197" t="str">
        <f>+IF(AND(U23*V23*Z23&gt;=600,U23*V23*Z23&lt;=4000),"I",IF(AND(U23*V23*Z23&gt;=150,U23*V23*Z23&lt;=500),"II",IF(AND(U23*V23*Z23&gt;=40,U23*V23*Z23&lt;=120),"III",IF(AND(U23*V23*Z23&gt;=0,U23*V23*Z23&lt;=20),"IV",""))))</f>
        <v>III</v>
      </c>
      <c r="AC23" s="196" t="str">
        <f>+IF(AB23="I","Situación crìtica. Suspender actividades hasta que el riesgo esté bajo control. Intervención urgente.",IF(AB23="II","Corregir y adoptar medidas de control de inmediato. Sin embargo suspenda actividades si el nivel de riesgo está por encima o igual de 360.",IF(AB23="III","Mejorar si es posible. Sería conveniente justificar la intervención y su rentabilidad.",IF(AB23="IV","Mantener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3" s="190" t="str">
        <f>+IF(AB23="I","No aceptable",IF(AB23="II","No aceptable o aceptable con control específico",IF(AB23="III","Aceptable",IF(AB23="IV","Aceptable",""))))</f>
        <v>Aceptable</v>
      </c>
      <c r="AE23" s="190" t="s">
        <v>626</v>
      </c>
      <c r="AF23" s="189" t="s">
        <v>34</v>
      </c>
      <c r="AG23" s="189" t="s">
        <v>34</v>
      </c>
      <c r="AH23" s="189" t="s">
        <v>34</v>
      </c>
      <c r="AI23" s="190" t="s">
        <v>274</v>
      </c>
      <c r="AJ23" s="189" t="s">
        <v>34</v>
      </c>
      <c r="AK23" s="198" t="s">
        <v>627</v>
      </c>
    </row>
    <row r="24" spans="1:37" ht="78" customHeight="1" x14ac:dyDescent="0.25">
      <c r="A24" s="300"/>
      <c r="B24" s="364"/>
      <c r="C24" s="312"/>
      <c r="D24" s="369"/>
      <c r="E24" s="316"/>
      <c r="F24" s="316"/>
      <c r="G24" s="165" t="s">
        <v>42</v>
      </c>
      <c r="H24" s="303"/>
      <c r="I24" s="166" t="s">
        <v>107</v>
      </c>
      <c r="J24" s="167" t="s">
        <v>275</v>
      </c>
      <c r="K24" s="175" t="s">
        <v>276</v>
      </c>
      <c r="L24" s="106">
        <v>1</v>
      </c>
      <c r="M24" s="106">
        <v>0</v>
      </c>
      <c r="N24" s="106">
        <v>0</v>
      </c>
      <c r="O24" s="106">
        <f t="shared" ref="O24:O32" si="36">SUM(L24:N24)</f>
        <v>1</v>
      </c>
      <c r="P24" s="167" t="s">
        <v>271</v>
      </c>
      <c r="Q24" s="169">
        <v>8</v>
      </c>
      <c r="R24" s="175" t="s">
        <v>628</v>
      </c>
      <c r="S24" s="175" t="s">
        <v>273</v>
      </c>
      <c r="T24" s="175" t="s">
        <v>272</v>
      </c>
      <c r="U24" s="171">
        <v>2</v>
      </c>
      <c r="V24" s="171">
        <v>4</v>
      </c>
      <c r="W24" s="171">
        <f>V24*U24</f>
        <v>8</v>
      </c>
      <c r="X24" s="172" t="str">
        <f>+IF(AND(U24*V24&gt;=24,U24*V24&lt;=40),"MA",IF(AND(U24*V24&gt;=10,U24*V24&lt;=20),"A",IF(AND(U24*V24&gt;=6,U24*V24&lt;=8),"M",IF(AND(U24*V24&gt;=0,U24*V24&lt;=4),"B",""))))</f>
        <v>M</v>
      </c>
      <c r="Y24" s="183" t="str">
        <f>+IF(X24="MA","Situación deficiente con exposición continua, o muy deficiente con exposición frecuente. Normalmente la materialización del riesgo ocurre con frecuencia.",IF(X24="A","Situación deficiente con exposición frecuente u ocasional, o bien situación muy deficiente con exposición ocasional o esporádica. La materialización de Riesgo es posible que suceda varias veces en la vida laboral",IF(X24="M","Situación deficiente con exposición esporádica, o bien situación mejorable con exposición continuada o frecuente. Es posible que suceda el daño alguna vez.",IF(X24="B","Situación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4" s="171">
        <v>10</v>
      </c>
      <c r="AA24" s="171">
        <f>W24*Z24</f>
        <v>80</v>
      </c>
      <c r="AB24" s="173" t="str">
        <f>+IF(AND(U24*V24*Z24&gt;=600,U24*V24*Z24&lt;=4000),"I",IF(AND(U24*V24*Z24&gt;=150,U24*V24*Z24&lt;=500),"II",IF(AND(U24*V24*Z24&gt;=40,U24*V24*Z24&lt;=120),"III",IF(AND(U24*V24*Z24&gt;=0,U24*V24*Z24&lt;=20),"IV",""))))</f>
        <v>III</v>
      </c>
      <c r="AC24" s="183" t="str">
        <f>+IF(AB24="I","Situación crìtica. Suspender actividades hasta que el riesgo esté bajo control. Intervención urgente.",IF(AB24="II","Corregir y adoptar medidas de control de inmediato. Sin embargo suspenda actividades si el nivel de riesgo está por encima o igual de 360.",IF(AB24="III","Mejorar si es posible. Sería conveniente justificar la intervención y su rentabilidad.",IF(AB24="IV","Mantener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4" s="166" t="str">
        <f>+IF(AB24="I","No aceptable",IF(AB24="II","No aceptable o aceptable con control específico",IF(AB24="III","Aceptable",IF(AB24="IV","Aceptable",""))))</f>
        <v>Aceptable</v>
      </c>
      <c r="AE24" s="166" t="s">
        <v>626</v>
      </c>
      <c r="AF24" s="169" t="s">
        <v>34</v>
      </c>
      <c r="AG24" s="169" t="s">
        <v>34</v>
      </c>
      <c r="AH24" s="169" t="s">
        <v>629</v>
      </c>
      <c r="AI24" s="166" t="s">
        <v>274</v>
      </c>
      <c r="AJ24" s="169" t="s">
        <v>34</v>
      </c>
      <c r="AK24" s="201" t="s">
        <v>627</v>
      </c>
    </row>
    <row r="25" spans="1:37" ht="78" customHeight="1" x14ac:dyDescent="0.25">
      <c r="A25" s="300"/>
      <c r="B25" s="364"/>
      <c r="C25" s="312"/>
      <c r="D25" s="369"/>
      <c r="E25" s="316"/>
      <c r="F25" s="316"/>
      <c r="G25" s="165" t="s">
        <v>42</v>
      </c>
      <c r="H25" s="304" t="s">
        <v>231</v>
      </c>
      <c r="I25" s="175" t="s">
        <v>233</v>
      </c>
      <c r="J25" s="175" t="s">
        <v>630</v>
      </c>
      <c r="K25" s="175" t="s">
        <v>237</v>
      </c>
      <c r="L25" s="106">
        <v>1</v>
      </c>
      <c r="M25" s="106">
        <v>0</v>
      </c>
      <c r="N25" s="106">
        <v>0</v>
      </c>
      <c r="O25" s="106">
        <f t="shared" si="36"/>
        <v>1</v>
      </c>
      <c r="P25" s="185" t="s">
        <v>240</v>
      </c>
      <c r="Q25" s="169">
        <v>8</v>
      </c>
      <c r="R25" s="185" t="s">
        <v>631</v>
      </c>
      <c r="S25" s="185" t="s">
        <v>632</v>
      </c>
      <c r="T25" s="185" t="s">
        <v>244</v>
      </c>
      <c r="U25" s="169">
        <v>6</v>
      </c>
      <c r="V25" s="169">
        <v>4</v>
      </c>
      <c r="W25" s="169">
        <f t="shared" ref="W25:W32" si="37">V25*U25</f>
        <v>24</v>
      </c>
      <c r="X25" s="169" t="str">
        <f t="shared" ref="X25:X32" si="38">+IF(AND(U25*V25&gt;=24,U25*V25&lt;=40),"MA",IF(AND(U25*V25&gt;=10,U25*V25&lt;=20),"A",IF(AND(U25*V25&gt;=6,U25*V25&lt;=8),"M",IF(AND(U25*V25&gt;=0,U25*V25&lt;=4),"B",""))))</f>
        <v>MA</v>
      </c>
      <c r="Y25" s="183" t="str">
        <f t="shared" ref="Y25:Y32" si="39">+IF(X25="MA","Situación deficiente con exposición continua, o muy deficiente con exposición frecuente. Normalmente la materialización del riesgo ocurre con frecuencia.",IF(X25="A","Situación deficiente con exposición frecuente u ocasional, o bien situación muy deficiente con exposición ocasional o esporádica. La materialización de Riesgo es posible que suceda varias veces en la vida laboral",IF(X25="M","Situación deficiente con exposición esporádica, o bien situación mejorable con exposición continuada o frecuente. Es posible que suceda el daño alguna vez.",IF(X25="B","Situación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25" s="171">
        <v>10</v>
      </c>
      <c r="AA25" s="171">
        <v>80</v>
      </c>
      <c r="AB25" s="173" t="str">
        <f>+IF(AND(U25*V25*Z25&gt;=600,U25*V25*Z25&lt;=4000),"I",IF(AND(U25*V25*Z25&gt;=150,U25*V25*Z25&lt;=500),"II",IF(AND(U25*V25*Z25&gt;=40,U25*V25*Z25&lt;=120),"III",IF(AND(U25*V25*Z25&gt;=0,U25*V25*Z25&lt;=20),"IV",""))))</f>
        <v>II</v>
      </c>
      <c r="AC25" s="183" t="str">
        <f t="shared" ref="AC25:AC32" si="40">+IF(AB25="I","Situación crìtica. Suspender actividades hasta que el riesgo esté bajo control. Intervención urgente.",IF(AB25="II","Corregir y adoptar medidas de control de inmediato. Sin embargo suspenda actividades si el nivel de riesgo está por encima o igual de 360.",IF(AB25="III","Mejorar si es posible. Sería conveniente justificar la intervención y su rentabilidad.",IF(AB25="IV","Mantener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5" s="166" t="str">
        <f t="shared" ref="AD25:AD32" si="41">+IF(AB25="I","No aceptable",IF(AB25="II","No aceptable o aceptable con control específico",IF(AB25="III","Aceptable",IF(AB25="IV","Aceptable",""))))</f>
        <v>No aceptable o aceptable con control específico</v>
      </c>
      <c r="AE25" s="306" t="s">
        <v>633</v>
      </c>
      <c r="AF25" s="166" t="s">
        <v>34</v>
      </c>
      <c r="AG25" s="166" t="s">
        <v>34</v>
      </c>
      <c r="AH25" s="175" t="s">
        <v>634</v>
      </c>
      <c r="AI25" s="175" t="s">
        <v>249</v>
      </c>
      <c r="AJ25" s="169" t="s">
        <v>34</v>
      </c>
      <c r="AK25" s="201" t="s">
        <v>627</v>
      </c>
    </row>
    <row r="26" spans="1:37" ht="78" customHeight="1" x14ac:dyDescent="0.25">
      <c r="A26" s="300"/>
      <c r="B26" s="364"/>
      <c r="C26" s="312"/>
      <c r="D26" s="369"/>
      <c r="E26" s="316"/>
      <c r="F26" s="316"/>
      <c r="G26" s="165" t="s">
        <v>42</v>
      </c>
      <c r="H26" s="304"/>
      <c r="I26" s="175" t="s">
        <v>236</v>
      </c>
      <c r="J26" s="175" t="s">
        <v>635</v>
      </c>
      <c r="K26" s="175" t="s">
        <v>238</v>
      </c>
      <c r="L26" s="106">
        <v>1</v>
      </c>
      <c r="M26" s="106">
        <v>0</v>
      </c>
      <c r="N26" s="106">
        <v>0</v>
      </c>
      <c r="O26" s="106">
        <f t="shared" si="36"/>
        <v>1</v>
      </c>
      <c r="P26" s="185" t="s">
        <v>241</v>
      </c>
      <c r="Q26" s="169">
        <v>8</v>
      </c>
      <c r="R26" s="185" t="s">
        <v>631</v>
      </c>
      <c r="S26" s="185" t="s">
        <v>632</v>
      </c>
      <c r="T26" s="185" t="s">
        <v>247</v>
      </c>
      <c r="U26" s="169">
        <v>6</v>
      </c>
      <c r="V26" s="169">
        <v>4</v>
      </c>
      <c r="W26" s="169">
        <f t="shared" si="37"/>
        <v>24</v>
      </c>
      <c r="X26" s="169" t="str">
        <f t="shared" si="38"/>
        <v>MA</v>
      </c>
      <c r="Y26" s="183" t="str">
        <f t="shared" si="39"/>
        <v>Situación deficiente con exposición continua, o muy deficiente con exposición frecuente. Normalmente la materialización del riesgo ocurre con frecuencia.</v>
      </c>
      <c r="Z26" s="171">
        <v>10</v>
      </c>
      <c r="AA26" s="171">
        <f t="shared" ref="AA26:AA32" si="42">W26*Z26</f>
        <v>240</v>
      </c>
      <c r="AB26" s="173" t="str">
        <f t="shared" ref="AB26" si="43">+IF(AND(U26*V26*Z26&gt;=600,U26*V26*Z26&lt;=4000),"I",IF(AND(U26*V26*Z26&gt;=150,U26*V26*Z26&lt;=500),"II",IF(AND(U26*V26*Z26&gt;=40,U26*V26*Z26&lt;=120),"III",IF(AND(U26*V26*Z26&gt;=0,U26*V26*Z26&lt;=20),"IV",""))))</f>
        <v>II</v>
      </c>
      <c r="AC26" s="183" t="str">
        <f t="shared" si="40"/>
        <v>Corregir y adoptar medidas de control de inmediato. Sin embargo suspenda actividades si el nivel de riesgo está por encima o igual de 360.</v>
      </c>
      <c r="AD26" s="166" t="str">
        <f t="shared" si="41"/>
        <v>No aceptable o aceptable con control específico</v>
      </c>
      <c r="AE26" s="307"/>
      <c r="AF26" s="166" t="s">
        <v>34</v>
      </c>
      <c r="AG26" s="166" t="s">
        <v>34</v>
      </c>
      <c r="AH26" s="175" t="s">
        <v>634</v>
      </c>
      <c r="AI26" s="175" t="s">
        <v>249</v>
      </c>
      <c r="AJ26" s="169" t="s">
        <v>34</v>
      </c>
      <c r="AK26" s="201" t="s">
        <v>627</v>
      </c>
    </row>
    <row r="27" spans="1:37" ht="78" customHeight="1" x14ac:dyDescent="0.25">
      <c r="A27" s="300"/>
      <c r="B27" s="364"/>
      <c r="C27" s="312"/>
      <c r="D27" s="369"/>
      <c r="E27" s="316"/>
      <c r="F27" s="316"/>
      <c r="G27" s="165" t="s">
        <v>42</v>
      </c>
      <c r="H27" s="305"/>
      <c r="I27" s="175" t="s">
        <v>636</v>
      </c>
      <c r="J27" s="175" t="s">
        <v>637</v>
      </c>
      <c r="K27" s="202" t="s">
        <v>638</v>
      </c>
      <c r="L27" s="106">
        <v>1</v>
      </c>
      <c r="M27" s="106">
        <v>0</v>
      </c>
      <c r="N27" s="106">
        <v>0</v>
      </c>
      <c r="O27" s="106">
        <f t="shared" si="36"/>
        <v>1</v>
      </c>
      <c r="P27" s="203" t="s">
        <v>493</v>
      </c>
      <c r="Q27" s="169">
        <v>8</v>
      </c>
      <c r="R27" s="185" t="s">
        <v>168</v>
      </c>
      <c r="S27" s="185" t="s">
        <v>168</v>
      </c>
      <c r="T27" s="185" t="s">
        <v>639</v>
      </c>
      <c r="U27" s="169">
        <v>2</v>
      </c>
      <c r="V27" s="169">
        <v>3</v>
      </c>
      <c r="W27" s="169">
        <f t="shared" si="37"/>
        <v>6</v>
      </c>
      <c r="X27" s="169" t="str">
        <f t="shared" si="38"/>
        <v>M</v>
      </c>
      <c r="Y27" s="183" t="str">
        <f t="shared" si="39"/>
        <v>Situación deficiente con exposición esporádica, o bien situación mejorable con exposición continuada o frecuente. Es posible que suceda el daño alguna vez.</v>
      </c>
      <c r="Z27" s="171">
        <v>10</v>
      </c>
      <c r="AA27" s="171">
        <f t="shared" si="42"/>
        <v>60</v>
      </c>
      <c r="AB27" s="173" t="str">
        <f t="shared" ref="AB27:AB32" si="44">+IF(AND(U27*V27*Z27&gt;=600,U27*V27*Z27&lt;=4000),"I",IF(AND(U27*V27*Z27&gt;=150,U27*V27*Z27&lt;=500),"II",IF(AND(U27*V27*Z27&gt;=40,U27*V27*Z27&lt;=120),"III",IF(AND(U27*V27*Z27&gt;=0,U27*V27*Z27&lt;=20),"IV",""))))</f>
        <v>III</v>
      </c>
      <c r="AC27" s="183" t="str">
        <f t="shared" si="40"/>
        <v>Mejorar si es posible. Sería conveniente justificar la intervención y su rentabilidad.</v>
      </c>
      <c r="AD27" s="166" t="str">
        <f t="shared" si="41"/>
        <v>Aceptable</v>
      </c>
      <c r="AE27" s="177" t="s">
        <v>640</v>
      </c>
      <c r="AF27" s="166" t="s">
        <v>34</v>
      </c>
      <c r="AG27" s="166" t="s">
        <v>34</v>
      </c>
      <c r="AH27" s="166" t="s">
        <v>34</v>
      </c>
      <c r="AI27" s="175" t="s">
        <v>641</v>
      </c>
      <c r="AJ27" s="169" t="s">
        <v>34</v>
      </c>
      <c r="AK27" s="201" t="s">
        <v>627</v>
      </c>
    </row>
    <row r="28" spans="1:37" ht="78" customHeight="1" x14ac:dyDescent="0.25">
      <c r="A28" s="300"/>
      <c r="B28" s="364"/>
      <c r="C28" s="312"/>
      <c r="D28" s="369"/>
      <c r="E28" s="316"/>
      <c r="F28" s="316"/>
      <c r="G28" s="165" t="s">
        <v>42</v>
      </c>
      <c r="H28" s="185" t="s">
        <v>44</v>
      </c>
      <c r="I28" s="166" t="s">
        <v>516</v>
      </c>
      <c r="J28" s="175" t="s">
        <v>642</v>
      </c>
      <c r="K28" s="175" t="s">
        <v>643</v>
      </c>
      <c r="L28" s="106">
        <v>1</v>
      </c>
      <c r="M28" s="106">
        <v>0</v>
      </c>
      <c r="N28" s="106">
        <v>0</v>
      </c>
      <c r="O28" s="106">
        <f t="shared" si="36"/>
        <v>1</v>
      </c>
      <c r="P28" s="203" t="s">
        <v>644</v>
      </c>
      <c r="Q28" s="169">
        <v>8</v>
      </c>
      <c r="R28" s="185" t="s">
        <v>168</v>
      </c>
      <c r="S28" s="185" t="s">
        <v>645</v>
      </c>
      <c r="T28" s="185" t="s">
        <v>646</v>
      </c>
      <c r="U28" s="171">
        <v>6</v>
      </c>
      <c r="V28" s="171">
        <v>3</v>
      </c>
      <c r="W28" s="171">
        <v>2</v>
      </c>
      <c r="X28" s="172" t="str">
        <f t="shared" si="38"/>
        <v>A</v>
      </c>
      <c r="Y28" s="183" t="str">
        <f t="shared" si="39"/>
        <v>Situación deficiente con exposición frecuente u ocasional, o bien situación muy deficiente con exposición ocasional o esporádica. La materialización de Riesgo es posible que suceda varias veces en la vida laboral</v>
      </c>
      <c r="Z28" s="171">
        <v>10</v>
      </c>
      <c r="AA28" s="171">
        <f t="shared" si="42"/>
        <v>20</v>
      </c>
      <c r="AB28" s="173" t="str">
        <f t="shared" si="44"/>
        <v>II</v>
      </c>
      <c r="AC28" s="183" t="str">
        <f t="shared" si="40"/>
        <v>Corregir y adoptar medidas de control de inmediato. Sin embargo suspenda actividades si el nivel de riesgo está por encima o igual de 360.</v>
      </c>
      <c r="AD28" s="166" t="str">
        <f t="shared" si="41"/>
        <v>No aceptable o aceptable con control específico</v>
      </c>
      <c r="AE28" s="177" t="s">
        <v>647</v>
      </c>
      <c r="AF28" s="166" t="s">
        <v>34</v>
      </c>
      <c r="AG28" s="166" t="s">
        <v>34</v>
      </c>
      <c r="AH28" s="166" t="s">
        <v>34</v>
      </c>
      <c r="AI28" s="166" t="s">
        <v>648</v>
      </c>
      <c r="AJ28" s="166" t="s">
        <v>34</v>
      </c>
      <c r="AK28" s="201" t="s">
        <v>627</v>
      </c>
    </row>
    <row r="29" spans="1:37" ht="78" customHeight="1" x14ac:dyDescent="0.25">
      <c r="A29" s="300"/>
      <c r="B29" s="364"/>
      <c r="C29" s="312"/>
      <c r="D29" s="369"/>
      <c r="E29" s="316"/>
      <c r="F29" s="316"/>
      <c r="G29" s="165" t="s">
        <v>42</v>
      </c>
      <c r="H29" s="308" t="s">
        <v>45</v>
      </c>
      <c r="I29" s="204" t="s">
        <v>63</v>
      </c>
      <c r="J29" s="175" t="s">
        <v>331</v>
      </c>
      <c r="K29" s="175" t="s">
        <v>64</v>
      </c>
      <c r="L29" s="106">
        <v>1</v>
      </c>
      <c r="M29" s="106">
        <v>0</v>
      </c>
      <c r="N29" s="106">
        <v>0</v>
      </c>
      <c r="O29" s="106">
        <f t="shared" si="36"/>
        <v>1</v>
      </c>
      <c r="P29" s="175" t="s">
        <v>325</v>
      </c>
      <c r="Q29" s="169">
        <v>8</v>
      </c>
      <c r="R29" s="166" t="s">
        <v>168</v>
      </c>
      <c r="S29" s="175" t="s">
        <v>326</v>
      </c>
      <c r="T29" s="166" t="s">
        <v>359</v>
      </c>
      <c r="U29" s="171">
        <v>2</v>
      </c>
      <c r="V29" s="171">
        <v>2</v>
      </c>
      <c r="W29" s="171">
        <f t="shared" si="37"/>
        <v>4</v>
      </c>
      <c r="X29" s="172" t="str">
        <f t="shared" si="38"/>
        <v>B</v>
      </c>
      <c r="Y29" s="183" t="str">
        <f t="shared" si="39"/>
        <v>Situación mejorable con exposición ocasional o esporádica, o situación sin anomalía destacable con cualquier nivel de exposición. No es esperable que se materialice el riesgo, aunque puede ser concebible.</v>
      </c>
      <c r="Z29" s="171">
        <v>10</v>
      </c>
      <c r="AA29" s="171">
        <f t="shared" si="42"/>
        <v>40</v>
      </c>
      <c r="AB29" s="173" t="str">
        <f t="shared" si="44"/>
        <v>III</v>
      </c>
      <c r="AC29" s="183" t="str">
        <f t="shared" si="40"/>
        <v>Mejorar si es posible. Sería conveniente justificar la intervención y su rentabilidad.</v>
      </c>
      <c r="AD29" s="166" t="str">
        <f t="shared" si="41"/>
        <v>Aceptable</v>
      </c>
      <c r="AE29" s="183" t="s">
        <v>65</v>
      </c>
      <c r="AF29" s="169" t="s">
        <v>34</v>
      </c>
      <c r="AG29" s="169" t="s">
        <v>34</v>
      </c>
      <c r="AH29" s="175" t="s">
        <v>327</v>
      </c>
      <c r="AI29" s="175" t="s">
        <v>328</v>
      </c>
      <c r="AJ29" s="169" t="s">
        <v>34</v>
      </c>
      <c r="AK29" s="201" t="s">
        <v>627</v>
      </c>
    </row>
    <row r="30" spans="1:37" ht="78" customHeight="1" x14ac:dyDescent="0.25">
      <c r="A30" s="300"/>
      <c r="B30" s="364"/>
      <c r="C30" s="312"/>
      <c r="D30" s="369"/>
      <c r="E30" s="316"/>
      <c r="F30" s="316"/>
      <c r="G30" s="165" t="s">
        <v>42</v>
      </c>
      <c r="H30" s="309"/>
      <c r="I30" s="205" t="s">
        <v>649</v>
      </c>
      <c r="J30" s="175" t="s">
        <v>650</v>
      </c>
      <c r="K30" s="175" t="s">
        <v>651</v>
      </c>
      <c r="L30" s="106">
        <v>1</v>
      </c>
      <c r="M30" s="106">
        <v>0</v>
      </c>
      <c r="N30" s="106">
        <v>0</v>
      </c>
      <c r="O30" s="106">
        <f t="shared" si="36"/>
        <v>1</v>
      </c>
      <c r="P30" s="175" t="s">
        <v>336</v>
      </c>
      <c r="Q30" s="169">
        <v>8</v>
      </c>
      <c r="R30" s="206"/>
      <c r="S30" s="166" t="s">
        <v>350</v>
      </c>
      <c r="T30" s="166" t="s">
        <v>356</v>
      </c>
      <c r="U30" s="171">
        <v>2</v>
      </c>
      <c r="V30" s="171">
        <v>3</v>
      </c>
      <c r="W30" s="171">
        <f t="shared" si="37"/>
        <v>6</v>
      </c>
      <c r="X30" s="172" t="str">
        <f t="shared" si="38"/>
        <v>M</v>
      </c>
      <c r="Y30" s="183" t="str">
        <f t="shared" si="39"/>
        <v>Situación deficiente con exposición esporádica, o bien situación mejorable con exposición continuada o frecuente. Es posible que suceda el daño alguna vez.</v>
      </c>
      <c r="Z30" s="171">
        <v>10</v>
      </c>
      <c r="AA30" s="171">
        <f t="shared" si="42"/>
        <v>60</v>
      </c>
      <c r="AB30" s="173" t="str">
        <f t="shared" si="44"/>
        <v>III</v>
      </c>
      <c r="AC30" s="183" t="str">
        <f t="shared" si="40"/>
        <v>Mejorar si es posible. Sería conveniente justificar la intervención y su rentabilidad.</v>
      </c>
      <c r="AD30" s="166" t="str">
        <f t="shared" si="41"/>
        <v>Aceptable</v>
      </c>
      <c r="AE30" s="207" t="s">
        <v>65</v>
      </c>
      <c r="AF30" s="203" t="s">
        <v>34</v>
      </c>
      <c r="AG30" s="203" t="s">
        <v>34</v>
      </c>
      <c r="AH30" s="203" t="s">
        <v>34</v>
      </c>
      <c r="AI30" s="205" t="s">
        <v>652</v>
      </c>
      <c r="AJ30" s="203" t="s">
        <v>34</v>
      </c>
      <c r="AK30" s="201" t="s">
        <v>627</v>
      </c>
    </row>
    <row r="31" spans="1:37" ht="78" customHeight="1" x14ac:dyDescent="0.25">
      <c r="A31" s="300"/>
      <c r="B31" s="364"/>
      <c r="C31" s="312"/>
      <c r="D31" s="369"/>
      <c r="E31" s="316"/>
      <c r="F31" s="316"/>
      <c r="G31" s="165" t="s">
        <v>42</v>
      </c>
      <c r="H31" s="310"/>
      <c r="I31" s="205" t="s">
        <v>342</v>
      </c>
      <c r="J31" s="205" t="s">
        <v>653</v>
      </c>
      <c r="K31" s="205" t="s">
        <v>546</v>
      </c>
      <c r="L31" s="106">
        <v>1</v>
      </c>
      <c r="M31" s="106">
        <v>0</v>
      </c>
      <c r="N31" s="106">
        <v>0</v>
      </c>
      <c r="O31" s="106">
        <f t="shared" si="36"/>
        <v>1</v>
      </c>
      <c r="P31" s="205" t="s">
        <v>395</v>
      </c>
      <c r="Q31" s="169">
        <v>8</v>
      </c>
      <c r="R31" s="205" t="s">
        <v>654</v>
      </c>
      <c r="S31" s="205" t="s">
        <v>655</v>
      </c>
      <c r="T31" s="207" t="s">
        <v>547</v>
      </c>
      <c r="U31" s="203">
        <v>2</v>
      </c>
      <c r="V31" s="203">
        <v>4</v>
      </c>
      <c r="W31" s="203">
        <f t="shared" si="37"/>
        <v>8</v>
      </c>
      <c r="X31" s="203" t="str">
        <f t="shared" si="38"/>
        <v>M</v>
      </c>
      <c r="Y31" s="207" t="str">
        <f t="shared" si="39"/>
        <v>Situación deficiente con exposición esporádica, o bien situación mejorable con exposición continuada o frecuente. Es posible que suceda el daño alguna vez.</v>
      </c>
      <c r="Z31" s="208">
        <v>25</v>
      </c>
      <c r="AA31" s="208">
        <f t="shared" si="42"/>
        <v>200</v>
      </c>
      <c r="AB31" s="209" t="str">
        <f t="shared" si="44"/>
        <v>II</v>
      </c>
      <c r="AC31" s="207" t="str">
        <f t="shared" si="40"/>
        <v>Corregir y adoptar medidas de control de inmediato. Sin embargo suspenda actividades si el nivel de riesgo está por encima o igual de 360.</v>
      </c>
      <c r="AD31" s="207" t="str">
        <f t="shared" si="41"/>
        <v>No aceptable o aceptable con control específico</v>
      </c>
      <c r="AE31" s="207" t="s">
        <v>656</v>
      </c>
      <c r="AF31" s="207" t="s">
        <v>34</v>
      </c>
      <c r="AG31" s="207" t="s">
        <v>168</v>
      </c>
      <c r="AH31" s="205" t="s">
        <v>543</v>
      </c>
      <c r="AI31" s="205" t="s">
        <v>652</v>
      </c>
      <c r="AJ31" s="203" t="s">
        <v>34</v>
      </c>
      <c r="AK31" s="201" t="s">
        <v>627</v>
      </c>
    </row>
    <row r="32" spans="1:37" ht="78" customHeight="1" thickBot="1" x14ac:dyDescent="0.3">
      <c r="A32" s="300"/>
      <c r="B32" s="365"/>
      <c r="C32" s="367"/>
      <c r="D32" s="370"/>
      <c r="E32" s="372"/>
      <c r="F32" s="372"/>
      <c r="G32" s="210" t="s">
        <v>42</v>
      </c>
      <c r="H32" s="211" t="s">
        <v>70</v>
      </c>
      <c r="I32" s="211" t="s">
        <v>313</v>
      </c>
      <c r="J32" s="211" t="s">
        <v>657</v>
      </c>
      <c r="K32" s="211" t="s">
        <v>315</v>
      </c>
      <c r="L32" s="106">
        <v>1</v>
      </c>
      <c r="M32" s="106">
        <v>0</v>
      </c>
      <c r="N32" s="106">
        <v>0</v>
      </c>
      <c r="O32" s="106">
        <f t="shared" si="36"/>
        <v>1</v>
      </c>
      <c r="P32" s="211" t="s">
        <v>316</v>
      </c>
      <c r="Q32" s="214">
        <v>8</v>
      </c>
      <c r="R32" s="215" t="s">
        <v>658</v>
      </c>
      <c r="S32" s="215" t="s">
        <v>659</v>
      </c>
      <c r="T32" s="215" t="s">
        <v>660</v>
      </c>
      <c r="U32" s="216">
        <v>2</v>
      </c>
      <c r="V32" s="216">
        <v>2</v>
      </c>
      <c r="W32" s="216">
        <f t="shared" si="37"/>
        <v>4</v>
      </c>
      <c r="X32" s="217" t="str">
        <f t="shared" si="38"/>
        <v>B</v>
      </c>
      <c r="Y32" s="218" t="str">
        <f t="shared" si="39"/>
        <v>Situación mejorable con exposición ocasional o esporádica, o situación sin anomalía destacable con cualquier nivel de exposición. No es esperable que se materialice el riesgo, aunque puede ser concebible.</v>
      </c>
      <c r="Z32" s="216">
        <v>25</v>
      </c>
      <c r="AA32" s="216">
        <f t="shared" si="42"/>
        <v>100</v>
      </c>
      <c r="AB32" s="219" t="str">
        <f t="shared" si="44"/>
        <v>III</v>
      </c>
      <c r="AC32" s="218" t="str">
        <f t="shared" si="40"/>
        <v>Mejorar si es posible. Sería conveniente justificar la intervención y su rentabilidad.</v>
      </c>
      <c r="AD32" s="220" t="str">
        <f t="shared" si="41"/>
        <v>Aceptable</v>
      </c>
      <c r="AE32" s="220" t="s">
        <v>656</v>
      </c>
      <c r="AF32" s="214" t="s">
        <v>34</v>
      </c>
      <c r="AG32" s="214" t="s">
        <v>34</v>
      </c>
      <c r="AH32" s="214" t="s">
        <v>34</v>
      </c>
      <c r="AI32" s="215" t="s">
        <v>652</v>
      </c>
      <c r="AJ32" s="214" t="s">
        <v>34</v>
      </c>
      <c r="AK32" s="221" t="s">
        <v>627</v>
      </c>
    </row>
  </sheetData>
  <mergeCells count="57">
    <mergeCell ref="B7:B8"/>
    <mergeCell ref="C7:C8"/>
    <mergeCell ref="D7:D8"/>
    <mergeCell ref="E7:E8"/>
    <mergeCell ref="F7:F8"/>
    <mergeCell ref="B4:T4"/>
    <mergeCell ref="U4:AK4"/>
    <mergeCell ref="B5:T6"/>
    <mergeCell ref="U5:AC6"/>
    <mergeCell ref="AD5:AD6"/>
    <mergeCell ref="AE5:AK5"/>
    <mergeCell ref="AE6:AK6"/>
    <mergeCell ref="G7:G8"/>
    <mergeCell ref="AF7:AF8"/>
    <mergeCell ref="U7:U8"/>
    <mergeCell ref="V7:V8"/>
    <mergeCell ref="W7:W8"/>
    <mergeCell ref="X7:X8"/>
    <mergeCell ref="Y7:Y8"/>
    <mergeCell ref="Z7:Z8"/>
    <mergeCell ref="AA7:AA8"/>
    <mergeCell ref="AB7:AB8"/>
    <mergeCell ref="AC7:AC8"/>
    <mergeCell ref="AD7:AD8"/>
    <mergeCell ref="AE7:AE8"/>
    <mergeCell ref="H7:J7"/>
    <mergeCell ref="K7:K8"/>
    <mergeCell ref="L7:O7"/>
    <mergeCell ref="AH7:AH8"/>
    <mergeCell ref="AI7:AI8"/>
    <mergeCell ref="AJ7:AJ8"/>
    <mergeCell ref="AK7:AK8"/>
    <mergeCell ref="H23:H24"/>
    <mergeCell ref="P7:P8"/>
    <mergeCell ref="H15:H16"/>
    <mergeCell ref="H11:H14"/>
    <mergeCell ref="H9:H10"/>
    <mergeCell ref="AG7:AG8"/>
    <mergeCell ref="AE15:AE16"/>
    <mergeCell ref="H17:H21"/>
    <mergeCell ref="Q7:Q8"/>
    <mergeCell ref="R7:T7"/>
    <mergeCell ref="H25:H27"/>
    <mergeCell ref="AE25:AE26"/>
    <mergeCell ref="H29:H31"/>
    <mergeCell ref="A22:A32"/>
    <mergeCell ref="B23:B32"/>
    <mergeCell ref="C23:C32"/>
    <mergeCell ref="D23:D32"/>
    <mergeCell ref="E23:E32"/>
    <mergeCell ref="F23:F32"/>
    <mergeCell ref="B9:B22"/>
    <mergeCell ref="C9:C22"/>
    <mergeCell ref="D9:D22"/>
    <mergeCell ref="E9:E22"/>
    <mergeCell ref="F9:F22"/>
    <mergeCell ref="AE11:AE14"/>
  </mergeCells>
  <conditionalFormatting sqref="AB745:AF745 AE577:AF577 AE565:AF565 AE297:AF297 AE65:AF65 AE63:AF63 AE54:AF54 AE52:AE53 AE55:AE62 AE64 AE37:AF37 AE40:AF40 AE51:AF51 AE33:AE36 AE38:AE39 AE41:AE50 AB113:AF113 AB98:AF98 AB92:AF95 AB83:AF83 AB77:AF80 AB68:AF68 AB66:AE67 AB69:AE76 AB81:AE82 AB84:AE91 AB96:AE97 AB107:AF110 AB99:AE106 AB111:AE112 AB125:AF126 AB114:AE124 AB128:AF128 AB127:AE127 AB138:AF139 AB129:AE137 AB141:AF141 AB140:AE140 AB153:AF154 AB142:AE152 AB156:AF156 AB155:AE155 AB157:AE166 AF152 AF166:AF167 AE169:AF169 AE167:AE168 AE170:AE179 AF179 AE180:AF181 AE183:AF183 AE182 AE184:AE193 AF193 AE194:AF195 AE197:AF197 AE196 AE198:AE207 AF207 AE208:AF209 AE211:AF211 AE210 AE212:AE221 AF221 AB167:AD221 AB222:AF294 AE309:AF310 AE312:AF312 AE311 AE313:AE322 AF322 AB323:AF323 AE324:AF562 AE563:AE564 AE566:AE576 AB324:AD577 AB578:AF663 AB740:AF740 AB675:AF676 AB666:AF666 AB664:AE665 AB667:AE674 AB678:AF737 AB677:AE677 AB738:AE739 AB741:AE744 AB749:AF750 AB746:AE748 AB752:AF812 AB751:AE751 AB295:AE296 AE298:AE308 AB297:AD322 AB33:AD65 AC22:AD22 AB14:AD14 AB9:AD10 AB17:AD18 AB21:AB22 AB20:AD20">
    <cfRule type="cellIs" dxfId="725" priority="218" stopIfTrue="1" operator="equal">
      <formula>"I"</formula>
    </cfRule>
    <cfRule type="cellIs" dxfId="724" priority="219" stopIfTrue="1" operator="equal">
      <formula>"II"</formula>
    </cfRule>
    <cfRule type="cellIs" dxfId="723" priority="220" stopIfTrue="1" operator="between">
      <formula>"III"</formula>
      <formula>"IV"</formula>
    </cfRule>
  </conditionalFormatting>
  <conditionalFormatting sqref="AD745:AF745 AE577:AF577 AE565:AF565 AD297:AF297 AD295:AE296 AD298:AE309 AD113:AF113 AD98:AF98 AD92:AF95 AD83:AF83 AD65:AF65 AD63:AF63 AD54:AF54 AD37:AF37 AD33:AE36 AD40:AF40 AD38:AE39 AD51:AF51 AD41:AE50 AD52:AE53 AD55:AE62 AD64:AE64 AD77:AF80 AD68:AF68 AD66:AE67 AD69:AE76 AD81:AE82 AD84:AE91 AD96:AE97 AD107:AF110 AD99:AE106 AD111:AE112 AD125:AF126 AD114:AE124 AD128:AF128 AD127:AE127 AD138:AF139 AD129:AE137 AD141:AF141 AD140:AE140 AD153:AF154 AD142:AE152 AD156:AF156 AD155:AE155 AD157:AE166 AF152 AF166:AF167 AE169:AF169 AE167:AE168 AE170:AE179 AF179 AE180:AF181 AE183:AF183 AE182 AE184:AE193 AF193 AE194:AF195 AE197:AF197 AE196 AE198:AE207 AF207 AE208:AF209 AE211:AF211 AE210 AE212:AE221 AF221 AD167:AD221 AD222:AF294 AF309:AF310 AE312:AF312 AE310:AE311 AE313:AE322 AF322 AD310:AD322 AD323:AF323 AE324:AF562 AE563:AE564 AE566:AE576 AD324:AD577 AD578:AF663 AD740:AF740 AD675:AF676 AD666:AF666 AD664:AE665 AD667:AE674 AD678:AF737 AD677:AE677 AD738:AE739 AD741:AE744 AD749:AF750 AD746:AE748 AD752:AF812 AD751:AE751 AD14 AD9:AD10 AD22 AD17:AD18 AD20">
    <cfRule type="cellIs" dxfId="722" priority="216" stopIfTrue="1" operator="equal">
      <formula>"Aceptable"</formula>
    </cfRule>
    <cfRule type="cellIs" dxfId="721" priority="217" stopIfTrue="1" operator="equal">
      <formula>"No aceptable"</formula>
    </cfRule>
  </conditionalFormatting>
  <conditionalFormatting sqref="AD22 AD14 AD9:AD10 AD17:AD18 AD20 AD33:AD812">
    <cfRule type="containsText" dxfId="720" priority="211" stopIfTrue="1" operator="containsText" text="No aceptable o aceptable con control específico">
      <formula>NOT(ISERROR(SEARCH("No aceptable o aceptable con control específico",AD9)))</formula>
    </cfRule>
    <cfRule type="containsText" dxfId="719" priority="214" stopIfTrue="1" operator="containsText" text="No aceptable">
      <formula>NOT(ISERROR(SEARCH("No aceptable",AD9)))</formula>
    </cfRule>
    <cfRule type="containsText" dxfId="718" priority="215" stopIfTrue="1" operator="containsText" text="No Aceptable o aceptable con control específico">
      <formula>NOT(ISERROR(SEARCH("No Aceptable o aceptable con control específico",AD9)))</formula>
    </cfRule>
  </conditionalFormatting>
  <conditionalFormatting sqref="AD14">
    <cfRule type="containsText" dxfId="717" priority="212" stopIfTrue="1" operator="containsText" text="No aceptable">
      <formula>NOT(ISERROR(SEARCH("No aceptable",AD14)))</formula>
    </cfRule>
    <cfRule type="containsText" dxfId="716" priority="213" stopIfTrue="1" operator="containsText" text="No Aceptable o aceptable con control específico">
      <formula>NOT(ISERROR(SEARCH("No Aceptable o aceptable con control específico",AD14)))</formula>
    </cfRule>
  </conditionalFormatting>
  <conditionalFormatting sqref="AD21">
    <cfRule type="cellIs" dxfId="715" priority="206" stopIfTrue="1" operator="equal">
      <formula>"Aceptable"</formula>
    </cfRule>
    <cfRule type="cellIs" dxfId="714" priority="207" stopIfTrue="1" operator="equal">
      <formula>"No aceptable"</formula>
    </cfRule>
  </conditionalFormatting>
  <conditionalFormatting sqref="AD21">
    <cfRule type="containsText" dxfId="713" priority="203" stopIfTrue="1" operator="containsText" text="No aceptable o aceptable con control específico">
      <formula>NOT(ISERROR(SEARCH("No aceptable o aceptable con control específico",AD21)))</formula>
    </cfRule>
    <cfRule type="containsText" dxfId="712" priority="204" stopIfTrue="1" operator="containsText" text="No aceptable">
      <formula>NOT(ISERROR(SEARCH("No aceptable",AD21)))</formula>
    </cfRule>
    <cfRule type="containsText" dxfId="711" priority="205" stopIfTrue="1" operator="containsText" text="No Aceptable o aceptable con control específico">
      <formula>NOT(ISERROR(SEARCH("No Aceptable o aceptable con control específico",AD21)))</formula>
    </cfRule>
  </conditionalFormatting>
  <conditionalFormatting sqref="AE9:AE10">
    <cfRule type="cellIs" dxfId="710" priority="180" stopIfTrue="1" operator="equal">
      <formula>"I"</formula>
    </cfRule>
    <cfRule type="cellIs" dxfId="709" priority="181" stopIfTrue="1" operator="equal">
      <formula>"II"</formula>
    </cfRule>
    <cfRule type="cellIs" dxfId="708" priority="182" stopIfTrue="1" operator="between">
      <formula>"III"</formula>
      <formula>"IV"</formula>
    </cfRule>
  </conditionalFormatting>
  <conditionalFormatting sqref="AE9:AE10">
    <cfRule type="cellIs" dxfId="707" priority="178" stopIfTrue="1" operator="equal">
      <formula>"Aceptable"</formula>
    </cfRule>
    <cfRule type="cellIs" dxfId="706" priority="179" stopIfTrue="1" operator="equal">
      <formula>"No aceptable"</formula>
    </cfRule>
  </conditionalFormatting>
  <conditionalFormatting sqref="AE17">
    <cfRule type="cellIs" dxfId="705" priority="175" stopIfTrue="1" operator="equal">
      <formula>"I"</formula>
    </cfRule>
    <cfRule type="cellIs" dxfId="704" priority="176" stopIfTrue="1" operator="equal">
      <formula>"II"</formula>
    </cfRule>
    <cfRule type="cellIs" dxfId="703" priority="177" stopIfTrue="1" operator="between">
      <formula>"III"</formula>
      <formula>"IV"</formula>
    </cfRule>
  </conditionalFormatting>
  <conditionalFormatting sqref="AE17">
    <cfRule type="cellIs" dxfId="702" priority="173" stopIfTrue="1" operator="equal">
      <formula>"Aceptable"</formula>
    </cfRule>
    <cfRule type="cellIs" dxfId="701" priority="174" stopIfTrue="1" operator="equal">
      <formula>"No aceptable"</formula>
    </cfRule>
  </conditionalFormatting>
  <conditionalFormatting sqref="AE21">
    <cfRule type="cellIs" dxfId="700" priority="171" stopIfTrue="1" operator="equal">
      <formula>"Aceptable"</formula>
    </cfRule>
    <cfRule type="cellIs" dxfId="699" priority="172" stopIfTrue="1" operator="equal">
      <formula>"No aceptable"</formula>
    </cfRule>
  </conditionalFormatting>
  <conditionalFormatting sqref="AE18">
    <cfRule type="cellIs" dxfId="698" priority="168" stopIfTrue="1" operator="equal">
      <formula>"I"</formula>
    </cfRule>
    <cfRule type="cellIs" dxfId="697" priority="169" stopIfTrue="1" operator="equal">
      <formula>"II"</formula>
    </cfRule>
    <cfRule type="cellIs" dxfId="696" priority="170" stopIfTrue="1" operator="between">
      <formula>"III"</formula>
      <formula>"IV"</formula>
    </cfRule>
  </conditionalFormatting>
  <conditionalFormatting sqref="AE18">
    <cfRule type="cellIs" dxfId="695" priority="166" stopIfTrue="1" operator="equal">
      <formula>"Aceptable"</formula>
    </cfRule>
    <cfRule type="cellIs" dxfId="694" priority="167" stopIfTrue="1" operator="equal">
      <formula>"No aceptable"</formula>
    </cfRule>
  </conditionalFormatting>
  <conditionalFormatting sqref="AE15">
    <cfRule type="cellIs" dxfId="693" priority="143" stopIfTrue="1" operator="equal">
      <formula>"I"</formula>
    </cfRule>
    <cfRule type="cellIs" dxfId="692" priority="144" stopIfTrue="1" operator="equal">
      <formula>"II"</formula>
    </cfRule>
    <cfRule type="cellIs" dxfId="691" priority="145" stopIfTrue="1" operator="between">
      <formula>"III"</formula>
      <formula>"IV"</formula>
    </cfRule>
  </conditionalFormatting>
  <conditionalFormatting sqref="AE15">
    <cfRule type="cellIs" dxfId="690" priority="141" stopIfTrue="1" operator="equal">
      <formula>"Aceptable"</formula>
    </cfRule>
    <cfRule type="cellIs" dxfId="689" priority="142" stopIfTrue="1" operator="equal">
      <formula>"No aceptable"</formula>
    </cfRule>
  </conditionalFormatting>
  <conditionalFormatting sqref="AB15:AD16">
    <cfRule type="cellIs" dxfId="688" priority="125" stopIfTrue="1" operator="equal">
      <formula>"I"</formula>
    </cfRule>
    <cfRule type="cellIs" dxfId="687" priority="126" stopIfTrue="1" operator="equal">
      <formula>"II"</formula>
    </cfRule>
    <cfRule type="cellIs" dxfId="686" priority="127" stopIfTrue="1" operator="between">
      <formula>"III"</formula>
      <formula>"IV"</formula>
    </cfRule>
  </conditionalFormatting>
  <conditionalFormatting sqref="AD15:AD16">
    <cfRule type="cellIs" dxfId="685" priority="123" stopIfTrue="1" operator="equal">
      <formula>"Aceptable"</formula>
    </cfRule>
    <cfRule type="cellIs" dxfId="684" priority="124" stopIfTrue="1" operator="equal">
      <formula>"No aceptable"</formula>
    </cfRule>
  </conditionalFormatting>
  <conditionalFormatting sqref="AD15:AD16">
    <cfRule type="containsText" dxfId="683" priority="120" stopIfTrue="1" operator="containsText" text="No aceptable o aceptable con control específico">
      <formula>NOT(ISERROR(SEARCH("No aceptable o aceptable con control específico",AD15)))</formula>
    </cfRule>
    <cfRule type="containsText" dxfId="682" priority="121" stopIfTrue="1" operator="containsText" text="No aceptable">
      <formula>NOT(ISERROR(SEARCH("No aceptable",AD15)))</formula>
    </cfRule>
    <cfRule type="containsText" dxfId="681" priority="122" stopIfTrue="1" operator="containsText" text="No Aceptable o aceptable con control específico">
      <formula>NOT(ISERROR(SEARCH("No Aceptable o aceptable con control específico",AD15)))</formula>
    </cfRule>
  </conditionalFormatting>
  <conditionalFormatting sqref="AB11:AC11">
    <cfRule type="cellIs" dxfId="680" priority="117" stopIfTrue="1" operator="equal">
      <formula>"I"</formula>
    </cfRule>
    <cfRule type="cellIs" dxfId="679" priority="118" stopIfTrue="1" operator="equal">
      <formula>"II"</formula>
    </cfRule>
    <cfRule type="cellIs" dxfId="678" priority="119" stopIfTrue="1" operator="between">
      <formula>"III"</formula>
      <formula>"IV"</formula>
    </cfRule>
  </conditionalFormatting>
  <conditionalFormatting sqref="AD11">
    <cfRule type="cellIs" dxfId="677" priority="114" stopIfTrue="1" operator="equal">
      <formula>"I"</formula>
    </cfRule>
    <cfRule type="cellIs" dxfId="676" priority="115" stopIfTrue="1" operator="equal">
      <formula>"II"</formula>
    </cfRule>
    <cfRule type="cellIs" dxfId="675" priority="116" stopIfTrue="1" operator="between">
      <formula>"III"</formula>
      <formula>"IV"</formula>
    </cfRule>
  </conditionalFormatting>
  <conditionalFormatting sqref="AD11">
    <cfRule type="cellIs" dxfId="674" priority="112" stopIfTrue="1" operator="equal">
      <formula>"Aceptable"</formula>
    </cfRule>
    <cfRule type="cellIs" dxfId="673" priority="113" stopIfTrue="1" operator="equal">
      <formula>"No aceptable"</formula>
    </cfRule>
  </conditionalFormatting>
  <conditionalFormatting sqref="AD11">
    <cfRule type="containsText" dxfId="672" priority="109" stopIfTrue="1" operator="containsText" text="No aceptable o aceptable con control específico">
      <formula>NOT(ISERROR(SEARCH("No aceptable o aceptable con control específico",AD11)))</formula>
    </cfRule>
    <cfRule type="containsText" dxfId="671" priority="110" stopIfTrue="1" operator="containsText" text="No aceptable">
      <formula>NOT(ISERROR(SEARCH("No aceptable",AD11)))</formula>
    </cfRule>
    <cfRule type="containsText" dxfId="670" priority="111" stopIfTrue="1" operator="containsText" text="No Aceptable o aceptable con control específico">
      <formula>NOT(ISERROR(SEARCH("No Aceptable o aceptable con control específico",AD11)))</formula>
    </cfRule>
  </conditionalFormatting>
  <conditionalFormatting sqref="AD11">
    <cfRule type="containsText" dxfId="669" priority="107" stopIfTrue="1" operator="containsText" text="No aceptable">
      <formula>NOT(ISERROR(SEARCH("No aceptable",AD11)))</formula>
    </cfRule>
    <cfRule type="containsText" dxfId="668" priority="108" stopIfTrue="1" operator="containsText" text="No Aceptable o aceptable con control específico">
      <formula>NOT(ISERROR(SEARCH("No Aceptable o aceptable con control específico",AD11)))</formula>
    </cfRule>
  </conditionalFormatting>
  <conditionalFormatting sqref="AE22">
    <cfRule type="cellIs" dxfId="667" priority="89" stopIfTrue="1" operator="equal">
      <formula>"I"</formula>
    </cfRule>
    <cfRule type="cellIs" dxfId="666" priority="90" stopIfTrue="1" operator="equal">
      <formula>"II"</formula>
    </cfRule>
    <cfRule type="cellIs" dxfId="665" priority="91" stopIfTrue="1" operator="between">
      <formula>"III"</formula>
      <formula>"IV"</formula>
    </cfRule>
  </conditionalFormatting>
  <conditionalFormatting sqref="AE22">
    <cfRule type="cellIs" dxfId="664" priority="87" stopIfTrue="1" operator="equal">
      <formula>"Aceptable"</formula>
    </cfRule>
    <cfRule type="cellIs" dxfId="663" priority="88" stopIfTrue="1" operator="equal">
      <formula>"No aceptable"</formula>
    </cfRule>
  </conditionalFormatting>
  <conditionalFormatting sqref="AB12:AD12">
    <cfRule type="cellIs" dxfId="662" priority="84" stopIfTrue="1" operator="equal">
      <formula>"I"</formula>
    </cfRule>
    <cfRule type="cellIs" dxfId="661" priority="85" stopIfTrue="1" operator="equal">
      <formula>"II"</formula>
    </cfRule>
    <cfRule type="cellIs" dxfId="660" priority="86" stopIfTrue="1" operator="between">
      <formula>"III"</formula>
      <formula>"IV"</formula>
    </cfRule>
  </conditionalFormatting>
  <conditionalFormatting sqref="AD12">
    <cfRule type="cellIs" dxfId="659" priority="82" stopIfTrue="1" operator="equal">
      <formula>"Aceptable"</formula>
    </cfRule>
    <cfRule type="cellIs" dxfId="658" priority="83" stopIfTrue="1" operator="equal">
      <formula>"No aceptable"</formula>
    </cfRule>
  </conditionalFormatting>
  <conditionalFormatting sqref="AD12">
    <cfRule type="containsText" dxfId="657" priority="79" stopIfTrue="1" operator="containsText" text="No aceptable o aceptable con control específico">
      <formula>NOT(ISERROR(SEARCH("No aceptable o aceptable con control específico",AD12)))</formula>
    </cfRule>
    <cfRule type="containsText" dxfId="656" priority="80" stopIfTrue="1" operator="containsText" text="No aceptable">
      <formula>NOT(ISERROR(SEARCH("No aceptable",AD12)))</formula>
    </cfRule>
    <cfRule type="containsText" dxfId="655" priority="81" stopIfTrue="1" operator="containsText" text="No Aceptable o aceptable con control específico">
      <formula>NOT(ISERROR(SEARCH("No Aceptable o aceptable con control específico",AD12)))</formula>
    </cfRule>
  </conditionalFormatting>
  <conditionalFormatting sqref="AD12">
    <cfRule type="containsText" dxfId="654" priority="77" stopIfTrue="1" operator="containsText" text="No aceptable">
      <formula>NOT(ISERROR(SEARCH("No aceptable",AD12)))</formula>
    </cfRule>
    <cfRule type="containsText" dxfId="653" priority="78" stopIfTrue="1" operator="containsText" text="No Aceptable o aceptable con control específico">
      <formula>NOT(ISERROR(SEARCH("No Aceptable o aceptable con control específico",AD12)))</formula>
    </cfRule>
  </conditionalFormatting>
  <conditionalFormatting sqref="AB13:AD13">
    <cfRule type="cellIs" dxfId="652" priority="74" stopIfTrue="1" operator="equal">
      <formula>"I"</formula>
    </cfRule>
    <cfRule type="cellIs" dxfId="651" priority="75" stopIfTrue="1" operator="equal">
      <formula>"II"</formula>
    </cfRule>
    <cfRule type="cellIs" dxfId="650" priority="76" stopIfTrue="1" operator="between">
      <formula>"III"</formula>
      <formula>"IV"</formula>
    </cfRule>
  </conditionalFormatting>
  <conditionalFormatting sqref="AD13">
    <cfRule type="cellIs" dxfId="649" priority="72" stopIfTrue="1" operator="equal">
      <formula>"Aceptable"</formula>
    </cfRule>
    <cfRule type="cellIs" dxfId="648" priority="73" stopIfTrue="1" operator="equal">
      <formula>"No aceptable"</formula>
    </cfRule>
  </conditionalFormatting>
  <conditionalFormatting sqref="AD13">
    <cfRule type="containsText" dxfId="647" priority="69" stopIfTrue="1" operator="containsText" text="No aceptable o aceptable con control específico">
      <formula>NOT(ISERROR(SEARCH("No aceptable o aceptable con control específico",AD13)))</formula>
    </cfRule>
    <cfRule type="containsText" dxfId="646" priority="70" stopIfTrue="1" operator="containsText" text="No aceptable">
      <formula>NOT(ISERROR(SEARCH("No aceptable",AD13)))</formula>
    </cfRule>
    <cfRule type="containsText" dxfId="645" priority="71" stopIfTrue="1" operator="containsText" text="No Aceptable o aceptable con control específico">
      <formula>NOT(ISERROR(SEARCH("No Aceptable o aceptable con control específico",AD13)))</formula>
    </cfRule>
  </conditionalFormatting>
  <conditionalFormatting sqref="AB19:AD19">
    <cfRule type="cellIs" dxfId="644" priority="66" stopIfTrue="1" operator="equal">
      <formula>"I"</formula>
    </cfRule>
    <cfRule type="cellIs" dxfId="643" priority="67" stopIfTrue="1" operator="equal">
      <formula>"II"</formula>
    </cfRule>
    <cfRule type="cellIs" dxfId="642" priority="68" stopIfTrue="1" operator="between">
      <formula>"III"</formula>
      <formula>"IV"</formula>
    </cfRule>
  </conditionalFormatting>
  <conditionalFormatting sqref="AD19">
    <cfRule type="cellIs" dxfId="641" priority="64" stopIfTrue="1" operator="equal">
      <formula>"Aceptable"</formula>
    </cfRule>
    <cfRule type="cellIs" dxfId="640" priority="65" stopIfTrue="1" operator="equal">
      <formula>"No aceptable"</formula>
    </cfRule>
  </conditionalFormatting>
  <conditionalFormatting sqref="AD19">
    <cfRule type="containsText" dxfId="639" priority="61" stopIfTrue="1" operator="containsText" text="No aceptable o aceptable con control específico">
      <formula>NOT(ISERROR(SEARCH("No aceptable o aceptable con control específico",AD19)))</formula>
    </cfRule>
    <cfRule type="containsText" dxfId="638" priority="62" stopIfTrue="1" operator="containsText" text="No aceptable">
      <formula>NOT(ISERROR(SEARCH("No aceptable",AD19)))</formula>
    </cfRule>
    <cfRule type="containsText" dxfId="637" priority="63" stopIfTrue="1" operator="containsText" text="No Aceptable o aceptable con control específico">
      <formula>NOT(ISERROR(SEARCH("No Aceptable o aceptable con control específico",AD19)))</formula>
    </cfRule>
  </conditionalFormatting>
  <conditionalFormatting sqref="AE19">
    <cfRule type="cellIs" dxfId="636" priority="58" stopIfTrue="1" operator="equal">
      <formula>"I"</formula>
    </cfRule>
    <cfRule type="cellIs" dxfId="635" priority="59" stopIfTrue="1" operator="equal">
      <formula>"II"</formula>
    </cfRule>
    <cfRule type="cellIs" dxfId="634" priority="60" stopIfTrue="1" operator="between">
      <formula>"III"</formula>
      <formula>"IV"</formula>
    </cfRule>
  </conditionalFormatting>
  <conditionalFormatting sqref="AE19">
    <cfRule type="cellIs" dxfId="633" priority="56" stopIfTrue="1" operator="equal">
      <formula>"Aceptable"</formula>
    </cfRule>
    <cfRule type="cellIs" dxfId="632" priority="57" stopIfTrue="1" operator="equal">
      <formula>"No aceptable"</formula>
    </cfRule>
  </conditionalFormatting>
  <conditionalFormatting sqref="AE20">
    <cfRule type="cellIs" dxfId="631" priority="53" stopIfTrue="1" operator="equal">
      <formula>"I"</formula>
    </cfRule>
    <cfRule type="cellIs" dxfId="630" priority="54" stopIfTrue="1" operator="equal">
      <formula>"II"</formula>
    </cfRule>
    <cfRule type="cellIs" dxfId="629" priority="55" stopIfTrue="1" operator="between">
      <formula>"III"</formula>
      <formula>"IV"</formula>
    </cfRule>
  </conditionalFormatting>
  <conditionalFormatting sqref="AE20">
    <cfRule type="cellIs" dxfId="628" priority="51" stopIfTrue="1" operator="equal">
      <formula>"Aceptable"</formula>
    </cfRule>
    <cfRule type="cellIs" dxfId="627" priority="52" stopIfTrue="1" operator="equal">
      <formula>"No aceptable"</formula>
    </cfRule>
  </conditionalFormatting>
  <conditionalFormatting sqref="AB31:AB32">
    <cfRule type="cellIs" dxfId="626" priority="19" stopIfTrue="1" operator="equal">
      <formula>"I"</formula>
    </cfRule>
    <cfRule type="cellIs" dxfId="625" priority="20" stopIfTrue="1" operator="equal">
      <formula>"II"</formula>
    </cfRule>
    <cfRule type="cellIs" dxfId="624" priority="21" stopIfTrue="1" operator="between">
      <formula>"III"</formula>
      <formula>"IV"</formula>
    </cfRule>
  </conditionalFormatting>
  <conditionalFormatting sqref="AD28 AB23:AD27">
    <cfRule type="cellIs" dxfId="623" priority="11" stopIfTrue="1" operator="equal">
      <formula>"I"</formula>
    </cfRule>
    <cfRule type="cellIs" dxfId="622" priority="12" stopIfTrue="1" operator="equal">
      <formula>"II"</formula>
    </cfRule>
    <cfRule type="cellIs" dxfId="621" priority="13" stopIfTrue="1" operator="between">
      <formula>"III"</formula>
      <formula>"IV"</formula>
    </cfRule>
  </conditionalFormatting>
  <conditionalFormatting sqref="AB28:AC28">
    <cfRule type="cellIs" dxfId="620" priority="43" stopIfTrue="1" operator="equal">
      <formula>"I"</formula>
    </cfRule>
    <cfRule type="cellIs" dxfId="619" priority="44" stopIfTrue="1" operator="equal">
      <formula>"II"</formula>
    </cfRule>
    <cfRule type="cellIs" dxfId="618" priority="45" stopIfTrue="1" operator="between">
      <formula>"III"</formula>
      <formula>"IV"</formula>
    </cfRule>
  </conditionalFormatting>
  <conditionalFormatting sqref="AB29:AD30">
    <cfRule type="cellIs" dxfId="617" priority="35" stopIfTrue="1" operator="equal">
      <formula>"I"</formula>
    </cfRule>
    <cfRule type="cellIs" dxfId="616" priority="36" stopIfTrue="1" operator="equal">
      <formula>"II"</formula>
    </cfRule>
    <cfRule type="cellIs" dxfId="615" priority="37" stopIfTrue="1" operator="between">
      <formula>"III"</formula>
      <formula>"IV"</formula>
    </cfRule>
  </conditionalFormatting>
  <conditionalFormatting sqref="AB32:AD32">
    <cfRule type="cellIs" dxfId="614" priority="32" stopIfTrue="1" operator="equal">
      <formula>"I"</formula>
    </cfRule>
    <cfRule type="cellIs" dxfId="613" priority="33" stopIfTrue="1" operator="equal">
      <formula>"II"</formula>
    </cfRule>
    <cfRule type="cellIs" dxfId="612" priority="34" stopIfTrue="1" operator="between">
      <formula>"III"</formula>
      <formula>"IV"</formula>
    </cfRule>
  </conditionalFormatting>
  <conditionalFormatting sqref="AD23:AD28">
    <cfRule type="containsText" dxfId="611" priority="6" stopIfTrue="1" operator="containsText" text="No aceptable o aceptable con control específico">
      <formula>NOT(ISERROR(SEARCH("No aceptable o aceptable con control específico",AD23)))</formula>
    </cfRule>
    <cfRule type="containsText" dxfId="610" priority="7" stopIfTrue="1" operator="containsText" text="No aceptable">
      <formula>NOT(ISERROR(SEARCH("No aceptable",AD23)))</formula>
    </cfRule>
    <cfRule type="containsText" dxfId="609" priority="8" stopIfTrue="1" operator="containsText" text="No Aceptable o aceptable con control específico">
      <formula>NOT(ISERROR(SEARCH("No Aceptable o aceptable con control específico",AD23)))</formula>
    </cfRule>
    <cfRule type="cellIs" dxfId="608" priority="9" stopIfTrue="1" operator="equal">
      <formula>"Aceptable"</formula>
    </cfRule>
    <cfRule type="cellIs" dxfId="607" priority="10" stopIfTrue="1" operator="equal">
      <formula>"No aceptable"</formula>
    </cfRule>
  </conditionalFormatting>
  <conditionalFormatting sqref="AD29:AD32">
    <cfRule type="containsText" dxfId="606" priority="15" stopIfTrue="1" operator="containsText" text="No aceptable">
      <formula>NOT(ISERROR(SEARCH("No aceptable",AD29)))</formula>
    </cfRule>
    <cfRule type="containsText" dxfId="605" priority="16" stopIfTrue="1" operator="containsText" text="No Aceptable o aceptable con control específico">
      <formula>NOT(ISERROR(SEARCH("No Aceptable o aceptable con control específico",AD29)))</formula>
    </cfRule>
  </conditionalFormatting>
  <conditionalFormatting sqref="AD29:AD32">
    <cfRule type="containsText" dxfId="604" priority="14" stopIfTrue="1" operator="containsText" text="No aceptable o aceptable con control específico">
      <formula>NOT(ISERROR(SEARCH("No aceptable o aceptable con control específico",AD29)))</formula>
    </cfRule>
    <cfRule type="cellIs" dxfId="603" priority="17" stopIfTrue="1" operator="equal">
      <formula>"Aceptable"</formula>
    </cfRule>
    <cfRule type="cellIs" dxfId="602" priority="18" stopIfTrue="1" operator="equal">
      <formula>"No aceptable"</formula>
    </cfRule>
  </conditionalFormatting>
  <conditionalFormatting sqref="AD32">
    <cfRule type="containsText" dxfId="601" priority="27" stopIfTrue="1" operator="containsText" text="No aceptable o aceptable con control específico">
      <formula>NOT(ISERROR(SEARCH("No aceptable o aceptable con control específico",AD32)))</formula>
    </cfRule>
    <cfRule type="containsText" dxfId="600" priority="28" stopIfTrue="1" operator="containsText" text="No aceptable">
      <formula>NOT(ISERROR(SEARCH("No aceptable",AD32)))</formula>
    </cfRule>
    <cfRule type="containsText" dxfId="599" priority="29" stopIfTrue="1" operator="containsText" text="No Aceptable o aceptable con control específico">
      <formula>NOT(ISERROR(SEARCH("No Aceptable o aceptable con control específico",AD32)))</formula>
    </cfRule>
    <cfRule type="cellIs" dxfId="598" priority="30" stopIfTrue="1" operator="equal">
      <formula>"Aceptable"</formula>
    </cfRule>
    <cfRule type="cellIs" dxfId="597" priority="31" stopIfTrue="1" operator="equal">
      <formula>"No aceptable"</formula>
    </cfRule>
  </conditionalFormatting>
  <conditionalFormatting sqref="AE23:AE25">
    <cfRule type="cellIs" dxfId="596" priority="46" stopIfTrue="1" operator="equal">
      <formula>"Aceptable"</formula>
    </cfRule>
    <cfRule type="cellIs" dxfId="595" priority="47" stopIfTrue="1" operator="equal">
      <formula>"No aceptable"</formula>
    </cfRule>
  </conditionalFormatting>
  <conditionalFormatting sqref="AE23:AE25">
    <cfRule type="cellIs" dxfId="594" priority="48" stopIfTrue="1" operator="equal">
      <formula>"I"</formula>
    </cfRule>
    <cfRule type="cellIs" dxfId="593" priority="49" stopIfTrue="1" operator="equal">
      <formula>"II"</formula>
    </cfRule>
    <cfRule type="cellIs" dxfId="592" priority="50" stopIfTrue="1" operator="between">
      <formula>"III"</formula>
      <formula>"IV"</formula>
    </cfRule>
  </conditionalFormatting>
  <conditionalFormatting sqref="AE29:AE30">
    <cfRule type="cellIs" dxfId="591" priority="3" stopIfTrue="1" operator="equal">
      <formula>"I"</formula>
    </cfRule>
    <cfRule type="cellIs" dxfId="590" priority="4" stopIfTrue="1" operator="equal">
      <formula>"II"</formula>
    </cfRule>
    <cfRule type="cellIs" dxfId="589" priority="5" stopIfTrue="1" operator="between">
      <formula>"III"</formula>
      <formula>"IV"</formula>
    </cfRule>
  </conditionalFormatting>
  <conditionalFormatting sqref="AE29:AE32">
    <cfRule type="cellIs" dxfId="588" priority="1" stopIfTrue="1" operator="equal">
      <formula>"Aceptable"</formula>
    </cfRule>
    <cfRule type="cellIs" dxfId="587" priority="2" stopIfTrue="1" operator="equal">
      <formula>"No aceptable"</formula>
    </cfRule>
  </conditionalFormatting>
  <conditionalFormatting sqref="AE32">
    <cfRule type="cellIs" dxfId="586" priority="22" stopIfTrue="1" operator="equal">
      <formula>"Aceptable"</formula>
    </cfRule>
    <cfRule type="cellIs" dxfId="585" priority="23" stopIfTrue="1" operator="equal">
      <formula>"No aceptable"</formula>
    </cfRule>
    <cfRule type="cellIs" dxfId="584" priority="24" stopIfTrue="1" operator="equal">
      <formula>"I"</formula>
    </cfRule>
    <cfRule type="cellIs" dxfId="583" priority="25" stopIfTrue="1" operator="equal">
      <formula>"II"</formula>
    </cfRule>
    <cfRule type="cellIs" dxfId="582" priority="26" stopIfTrue="1" operator="between">
      <formula>"III"</formula>
      <formula>"IV"</formula>
    </cfRule>
  </conditionalFormatting>
  <dataValidations count="4">
    <dataValidation allowBlank="1" sqref="AA21 AA11:AA13 AA15:AA16 AA19 AA23:AA32"/>
    <dataValidation type="list" allowBlank="1" showInputMessage="1" showErrorMessage="1" prompt="10 = Muy Alto_x000a_6 = Alto_x000a_2 = Medio_x000a_0 = Bajo" sqref="U21 U11:U13 U15:U16 U19 U23:U32">
      <formula1>"10, 6, 2, 0, "</formula1>
    </dataValidation>
    <dataValidation type="list" allowBlank="1" showInputMessage="1" prompt="4 = Continua_x000a_3 = Frecuente_x000a_2 = Ocasional_x000a_1 = Esporádica" sqref="V21 V11:V13 V15:V16 V19 V23:V32">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21 Z11:Z13 Z15:Z16 Z19 Z23:Z32">
      <formula1>"100,60,25,10"</formula1>
    </dataValidation>
  </dataValidations>
  <pageMargins left="0.7" right="0.7" top="0.75" bottom="0.75" header="0.3" footer="0.3"/>
  <pageSetup paperSize="9" scale="17" fitToHeight="0" orientation="portrait" r:id="rId1"/>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K92"/>
  <sheetViews>
    <sheetView view="pageBreakPreview" topLeftCell="K26" zoomScale="62" zoomScaleNormal="30" zoomScaleSheetLayoutView="62" workbookViewId="0">
      <selection activeCell="B4" sqref="B4:T6"/>
    </sheetView>
  </sheetViews>
  <sheetFormatPr baseColWidth="10" defaultColWidth="5.54296875" defaultRowHeight="67.5" customHeight="1" x14ac:dyDescent="0.35"/>
  <cols>
    <col min="1" max="7" width="5.54296875" style="2"/>
    <col min="8" max="8" width="5.54296875" style="3"/>
    <col min="9" max="9" width="11.7265625" style="2" customWidth="1"/>
    <col min="10" max="11" width="15.54296875" style="2" customWidth="1"/>
    <col min="12" max="15" width="5.54296875" style="2"/>
    <col min="16" max="16" width="16.54296875" style="2" customWidth="1"/>
    <col min="17" max="17" width="5.54296875" style="2"/>
    <col min="18" max="20" width="13.54296875" style="2" customWidth="1"/>
    <col min="21" max="24" width="5.54296875" style="2"/>
    <col min="25" max="25" width="8.26953125" style="2" customWidth="1"/>
    <col min="26" max="28" width="5.54296875" style="2"/>
    <col min="29" max="29" width="9.453125" style="2" customWidth="1"/>
    <col min="30" max="30" width="13.6328125" style="2" customWidth="1"/>
    <col min="31" max="31" width="17.7265625" style="2" customWidth="1"/>
    <col min="32" max="33" width="10" style="2" customWidth="1"/>
    <col min="34" max="34" width="13.7265625" style="2" customWidth="1"/>
    <col min="35" max="35" width="14.7265625" style="2" customWidth="1"/>
    <col min="36" max="36" width="10" style="3" customWidth="1"/>
    <col min="37" max="37" width="23.7265625" style="2" customWidth="1"/>
    <col min="38" max="16384" width="5.54296875" style="2"/>
  </cols>
  <sheetData>
    <row r="1" spans="2:37" ht="48.7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3" t="s">
        <v>116</v>
      </c>
    </row>
    <row r="2" spans="2:37" ht="37.5" customHeight="1" x14ac:dyDescent="0.35">
      <c r="B2" s="14"/>
      <c r="AI2" s="15"/>
      <c r="AJ2" s="382" t="s">
        <v>78</v>
      </c>
      <c r="AK2" s="383">
        <v>2</v>
      </c>
    </row>
    <row r="3" spans="2:37" ht="48.7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41502</v>
      </c>
    </row>
    <row r="4" spans="2:37" ht="67" customHeight="1" x14ac:dyDescent="0.35">
      <c r="B4" s="392" t="s">
        <v>759</v>
      </c>
      <c r="C4" s="393"/>
      <c r="D4" s="393"/>
      <c r="E4" s="393"/>
      <c r="F4" s="393"/>
      <c r="G4" s="393"/>
      <c r="H4" s="393"/>
      <c r="I4" s="393"/>
      <c r="J4" s="393"/>
      <c r="K4" s="393"/>
      <c r="L4" s="393"/>
      <c r="M4" s="393"/>
      <c r="N4" s="393"/>
      <c r="O4" s="393"/>
      <c r="P4" s="393"/>
      <c r="Q4" s="393"/>
      <c r="R4" s="393"/>
      <c r="S4" s="393"/>
      <c r="T4" s="416"/>
      <c r="U4" s="392" t="s">
        <v>756</v>
      </c>
      <c r="V4" s="393"/>
      <c r="W4" s="393"/>
      <c r="X4" s="393"/>
      <c r="Y4" s="393"/>
      <c r="Z4" s="393"/>
      <c r="AA4" s="393"/>
      <c r="AB4" s="393"/>
      <c r="AC4" s="393"/>
      <c r="AD4" s="393"/>
      <c r="AE4" s="393"/>
      <c r="AF4" s="393"/>
      <c r="AG4" s="393"/>
      <c r="AH4" s="393"/>
      <c r="AI4" s="393"/>
      <c r="AJ4" s="393"/>
      <c r="AK4" s="416"/>
    </row>
    <row r="5" spans="2:37" s="1" customFormat="1" ht="67.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37" s="1" customFormat="1" ht="67.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37" s="1" customFormat="1" ht="67.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37" s="1" customFormat="1" ht="67.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37" s="1" customFormat="1" ht="67.5" customHeight="1" x14ac:dyDescent="0.35">
      <c r="B9" s="253" t="s">
        <v>154</v>
      </c>
      <c r="C9" s="253" t="s">
        <v>745</v>
      </c>
      <c r="D9" s="253" t="s">
        <v>86</v>
      </c>
      <c r="E9" s="258" t="s">
        <v>175</v>
      </c>
      <c r="F9" s="259" t="s">
        <v>619</v>
      </c>
      <c r="G9" s="26" t="s">
        <v>42</v>
      </c>
      <c r="H9" s="243" t="s">
        <v>228</v>
      </c>
      <c r="I9" s="90" t="s">
        <v>46</v>
      </c>
      <c r="J9" s="91" t="s">
        <v>269</v>
      </c>
      <c r="K9" s="91" t="s">
        <v>270</v>
      </c>
      <c r="L9" s="92">
        <v>1</v>
      </c>
      <c r="M9" s="93">
        <v>0</v>
      </c>
      <c r="N9" s="92">
        <v>0</v>
      </c>
      <c r="O9" s="92">
        <f t="shared" ref="O9:O26" si="0">SUM(L9:N9)</f>
        <v>1</v>
      </c>
      <c r="P9" s="91" t="s">
        <v>271</v>
      </c>
      <c r="Q9" s="94">
        <v>8</v>
      </c>
      <c r="R9" s="91" t="s">
        <v>499</v>
      </c>
      <c r="S9" s="91" t="s">
        <v>273</v>
      </c>
      <c r="T9" s="91" t="s">
        <v>272</v>
      </c>
      <c r="U9" s="95">
        <v>2</v>
      </c>
      <c r="V9" s="95">
        <v>4</v>
      </c>
      <c r="W9" s="95">
        <f t="shared" ref="W9:W26" si="1">V9*U9</f>
        <v>8</v>
      </c>
      <c r="X9" s="96" t="str">
        <f t="shared" ref="X9:X26" si="2">+IF(AND(U9*V9&gt;=24,U9*V9&lt;=40),"MA",IF(AND(U9*V9&gt;=10,U9*V9&lt;=20),"A",IF(AND(U9*V9&gt;=6,U9*V9&lt;=8),"M",IF(AND(U9*V9&gt;=0,U9*V9&lt;=4),"B",""))))</f>
        <v>M</v>
      </c>
      <c r="Y9" s="97" t="str">
        <f t="shared" ref="Y9:Y26" si="3">+IF(X9="MA","Situación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 t="shared" ref="AA9:AA26" si="4">W9*Z9</f>
        <v>80</v>
      </c>
      <c r="AB9" s="98" t="str">
        <f>+IF(AND(U9*V9*Z9&gt;=600,U9*V9*Z9&lt;=4000),"I",IF(AND(U9*V9*Z9&gt;=150,U9*V9*Z9&lt;=500),"II",IF(AND(U9*V9*Z9&gt;=40,U9*V9*Z9&lt;=120),"III",IF(AND(U9*V9*Z9&gt;=0,U9*V9*Z9&lt;=20),"IV",""))))</f>
        <v>III</v>
      </c>
      <c r="AC9" s="97"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+IF(AB9="I","No aceptable",IF(AB9="II","No aceptable o aceptable con control específico",IF(AB9="III","Aceptable",IF(AB9="IV","Aceptable",""))))</f>
        <v>Aceptable</v>
      </c>
      <c r="AE9" s="97" t="s">
        <v>55</v>
      </c>
      <c r="AF9" s="94" t="s">
        <v>34</v>
      </c>
      <c r="AG9" s="94" t="s">
        <v>34</v>
      </c>
      <c r="AH9" s="94" t="s">
        <v>278</v>
      </c>
      <c r="AI9" s="99" t="s">
        <v>274</v>
      </c>
      <c r="AJ9" s="94" t="s">
        <v>34</v>
      </c>
      <c r="AK9" s="100" t="s">
        <v>575</v>
      </c>
    </row>
    <row r="10" spans="2:37" s="1" customFormat="1" ht="67.5" customHeight="1" x14ac:dyDescent="0.35">
      <c r="B10" s="253"/>
      <c r="C10" s="253"/>
      <c r="D10" s="253"/>
      <c r="E10" s="258"/>
      <c r="F10" s="259"/>
      <c r="G10" s="35" t="s">
        <v>42</v>
      </c>
      <c r="H10" s="244"/>
      <c r="I10" s="90" t="s">
        <v>107</v>
      </c>
      <c r="J10" s="91" t="s">
        <v>275</v>
      </c>
      <c r="K10" s="101" t="s">
        <v>276</v>
      </c>
      <c r="L10" s="92">
        <v>1</v>
      </c>
      <c r="M10" s="93">
        <v>0</v>
      </c>
      <c r="N10" s="92">
        <v>0</v>
      </c>
      <c r="O10" s="92">
        <f t="shared" ref="O10" si="5">SUM(L10:N10)</f>
        <v>1</v>
      </c>
      <c r="P10" s="91" t="s">
        <v>271</v>
      </c>
      <c r="Q10" s="94">
        <v>8</v>
      </c>
      <c r="R10" s="101" t="s">
        <v>500</v>
      </c>
      <c r="S10" s="101" t="s">
        <v>273</v>
      </c>
      <c r="T10" s="101" t="s">
        <v>272</v>
      </c>
      <c r="U10" s="95">
        <v>2</v>
      </c>
      <c r="V10" s="95">
        <v>4</v>
      </c>
      <c r="W10" s="95">
        <f t="shared" ref="W10" si="6">V10*U10</f>
        <v>8</v>
      </c>
      <c r="X10" s="96" t="str">
        <f t="shared" ref="X10" si="7">+IF(AND(U10*V10&gt;=24,U10*V10&lt;=40),"MA",IF(AND(U10*V10&gt;=10,U10*V10&lt;=20),"A",IF(AND(U10*V10&gt;=6,U10*V10&lt;=8),"M",IF(AND(U10*V10&gt;=0,U10*V10&lt;=4),"B",""))))</f>
        <v>M</v>
      </c>
      <c r="Y10" s="97" t="str">
        <f t="shared" ref="Y10" si="8">+IF(X10="MA","Situación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 si="9">W10*Z10</f>
        <v>80</v>
      </c>
      <c r="AB10" s="98" t="str">
        <f>+IF(AND(U10*V10*Z10&gt;=600,U10*V10*Z10&lt;=4000),"I",IF(AND(U10*V10*Z10&gt;=150,U10*V10*Z10&lt;=500),"II",IF(AND(U10*V10*Z10&gt;=40,U10*V10*Z10&lt;=120),"III",IF(AND(U10*V10*Z10&gt;=0,U10*V10*Z10&lt;=20),"IV",""))))</f>
        <v>III</v>
      </c>
      <c r="AC10" s="97"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+IF(AB10="I","No aceptable",IF(AB10="II","No aceptable o aceptable con control específico",IF(AB10="III","Aceptable",IF(AB10="IV","Aceptable",""))))</f>
        <v>Aceptable</v>
      </c>
      <c r="AE10" s="97" t="s">
        <v>108</v>
      </c>
      <c r="AF10" s="94" t="s">
        <v>34</v>
      </c>
      <c r="AG10" s="94" t="s">
        <v>34</v>
      </c>
      <c r="AH10" s="94" t="s">
        <v>279</v>
      </c>
      <c r="AI10" s="99" t="s">
        <v>274</v>
      </c>
      <c r="AJ10" s="94" t="s">
        <v>34</v>
      </c>
      <c r="AK10" s="100" t="s">
        <v>35</v>
      </c>
    </row>
    <row r="11" spans="2:37" s="1" customFormat="1" ht="67.5" customHeight="1" x14ac:dyDescent="0.35">
      <c r="B11" s="253"/>
      <c r="C11" s="253"/>
      <c r="D11" s="253"/>
      <c r="E11" s="258"/>
      <c r="F11" s="259"/>
      <c r="G11" s="35" t="s">
        <v>33</v>
      </c>
      <c r="H11" s="245"/>
      <c r="I11" s="90" t="s">
        <v>107</v>
      </c>
      <c r="J11" s="97" t="s">
        <v>280</v>
      </c>
      <c r="K11" s="94" t="s">
        <v>282</v>
      </c>
      <c r="L11" s="92">
        <v>1</v>
      </c>
      <c r="M11" s="93">
        <v>0</v>
      </c>
      <c r="N11" s="92">
        <v>0</v>
      </c>
      <c r="O11" s="92">
        <f t="shared" si="0"/>
        <v>1</v>
      </c>
      <c r="P11" s="94" t="s">
        <v>281</v>
      </c>
      <c r="Q11" s="94">
        <v>1</v>
      </c>
      <c r="R11" s="94" t="s">
        <v>33</v>
      </c>
      <c r="S11" s="94" t="s">
        <v>33</v>
      </c>
      <c r="T11" s="94" t="s">
        <v>285</v>
      </c>
      <c r="U11" s="95">
        <v>2</v>
      </c>
      <c r="V11" s="95">
        <v>2</v>
      </c>
      <c r="W11" s="95">
        <f t="shared" si="1"/>
        <v>4</v>
      </c>
      <c r="X11" s="96" t="str">
        <f t="shared" si="2"/>
        <v>B</v>
      </c>
      <c r="Y11" s="97" t="str">
        <f t="shared" si="3"/>
        <v>Situación mejorable con exposición ocasional o esporádica, o situación sin anomalía destacable con cualquier nivel de exposición. No es esperable que se materialice el riesgo, aunque puede ser concebible.</v>
      </c>
      <c r="Z11" s="95">
        <v>10</v>
      </c>
      <c r="AA11" s="95">
        <f t="shared" si="4"/>
        <v>40</v>
      </c>
      <c r="AB11" s="98" t="str">
        <f>+IF(AND(U11*V11*Z11&gt;=600,U11*V11*Z11&lt;=4000),"I",IF(AND(U11*V11*Z11&gt;=150,U11*V11*Z11&lt;=500),"II",IF(AND(U11*V11*Z11&gt;=40,U11*V11*Z11&lt;=120),"III",IF(AND(U11*V11*Z11&gt;=0,U11*V11*Z11&lt;=20),"IV",""))))</f>
        <v>III</v>
      </c>
      <c r="AC11" s="97"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+IF(AB11="I","No aceptable",IF(AB11="II","No aceptable o aceptable con control específico",IF(AB11="III","Aceptable",IF(AB11="IV","Aceptable",""))))</f>
        <v>Aceptable</v>
      </c>
      <c r="AE11" s="97" t="s">
        <v>108</v>
      </c>
      <c r="AF11" s="94" t="s">
        <v>34</v>
      </c>
      <c r="AG11" s="94" t="s">
        <v>34</v>
      </c>
      <c r="AH11" s="94" t="s">
        <v>34</v>
      </c>
      <c r="AI11" s="102" t="s">
        <v>284</v>
      </c>
      <c r="AJ11" s="100" t="s">
        <v>283</v>
      </c>
      <c r="AK11" s="100" t="s">
        <v>35</v>
      </c>
    </row>
    <row r="12" spans="2:37" s="1" customFormat="1" ht="67.5" customHeight="1" x14ac:dyDescent="0.35">
      <c r="B12" s="253"/>
      <c r="C12" s="253"/>
      <c r="D12" s="253"/>
      <c r="E12" s="258"/>
      <c r="F12" s="259"/>
      <c r="G12" s="24" t="s">
        <v>42</v>
      </c>
      <c r="H12" s="243" t="s">
        <v>44</v>
      </c>
      <c r="I12" s="90" t="s">
        <v>59</v>
      </c>
      <c r="J12" s="90" t="s">
        <v>258</v>
      </c>
      <c r="K12" s="90" t="s">
        <v>250</v>
      </c>
      <c r="L12" s="92">
        <v>1</v>
      </c>
      <c r="M12" s="93">
        <v>0</v>
      </c>
      <c r="N12" s="92">
        <v>0</v>
      </c>
      <c r="O12" s="92">
        <f t="shared" si="0"/>
        <v>1</v>
      </c>
      <c r="P12" s="90" t="s">
        <v>256</v>
      </c>
      <c r="Q12" s="94">
        <v>8</v>
      </c>
      <c r="R12" s="90" t="s">
        <v>254</v>
      </c>
      <c r="S12" s="90" t="s">
        <v>252</v>
      </c>
      <c r="T12" s="90" t="s">
        <v>354</v>
      </c>
      <c r="U12" s="95">
        <v>2</v>
      </c>
      <c r="V12" s="95">
        <v>2</v>
      </c>
      <c r="W12" s="95">
        <f t="shared" si="1"/>
        <v>4</v>
      </c>
      <c r="X12" s="96" t="str">
        <f t="shared" si="2"/>
        <v>B</v>
      </c>
      <c r="Y12" s="97" t="str">
        <f t="shared" si="3"/>
        <v>Situación mejorable con exposición ocasional o esporádica, o situación sin anomalía destacable con cualquier nivel de exposición. No es esperable que se materialice el riesgo, aunque puede ser concebible.</v>
      </c>
      <c r="Z12" s="95">
        <v>25</v>
      </c>
      <c r="AA12" s="95">
        <f t="shared" si="4"/>
        <v>100</v>
      </c>
      <c r="AB12" s="98" t="str">
        <f t="shared" ref="AB12:AB26" si="10">+IF(AND(U12*V12*Z12&gt;=600,U12*V12*Z12&lt;=4000),"I",IF(AND(U12*V12*Z12&gt;=150,U12*V12*Z12&lt;=500),"II",IF(AND(U12*V12*Z12&gt;=40,U12*V12*Z12&lt;=120),"III",IF(AND(U12*V12*Z12&gt;=0,U12*V12*Z12&lt;=20),"IV",""))))</f>
        <v>III</v>
      </c>
      <c r="AC12" s="97" t="str">
        <f t="shared" ref="AC12:AC26" si="11">+IF(AB12="I","Situación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90" t="str">
        <f t="shared" ref="AD12:AD26" si="12">+IF(AB12="I","No aceptable",IF(AB12="II","No aceptable o aceptable con control específico",IF(AB12="III","Aceptable",IF(AB12="IV","Aceptable",""))))</f>
        <v>Aceptable</v>
      </c>
      <c r="AE12" s="262" t="s">
        <v>563</v>
      </c>
      <c r="AF12" s="90" t="s">
        <v>34</v>
      </c>
      <c r="AG12" s="90" t="s">
        <v>34</v>
      </c>
      <c r="AH12" s="90" t="s">
        <v>34</v>
      </c>
      <c r="AI12" s="90" t="s">
        <v>257</v>
      </c>
      <c r="AJ12" s="90" t="s">
        <v>34</v>
      </c>
      <c r="AK12" s="100" t="s">
        <v>205</v>
      </c>
    </row>
    <row r="13" spans="2:37" s="1" customFormat="1" ht="67.5" customHeight="1" x14ac:dyDescent="0.35">
      <c r="B13" s="253"/>
      <c r="C13" s="253"/>
      <c r="D13" s="253"/>
      <c r="E13" s="258"/>
      <c r="F13" s="259"/>
      <c r="G13" s="24" t="s">
        <v>42</v>
      </c>
      <c r="H13" s="244"/>
      <c r="I13" s="90" t="s">
        <v>516</v>
      </c>
      <c r="J13" s="90" t="s">
        <v>517</v>
      </c>
      <c r="K13" s="90" t="s">
        <v>522</v>
      </c>
      <c r="L13" s="92">
        <v>1</v>
      </c>
      <c r="M13" s="93">
        <v>0</v>
      </c>
      <c r="N13" s="92">
        <v>0</v>
      </c>
      <c r="O13" s="92">
        <f t="shared" ref="O13:O14" si="13">SUM(L13:N13)</f>
        <v>1</v>
      </c>
      <c r="P13" s="90" t="s">
        <v>523</v>
      </c>
      <c r="Q13" s="94">
        <v>8</v>
      </c>
      <c r="R13" s="90" t="s">
        <v>254</v>
      </c>
      <c r="S13" s="90" t="s">
        <v>524</v>
      </c>
      <c r="T13" s="90" t="s">
        <v>526</v>
      </c>
      <c r="U13" s="95">
        <v>2</v>
      </c>
      <c r="V13" s="95">
        <v>3</v>
      </c>
      <c r="W13" s="95">
        <f t="shared" ref="W13:W15" si="14">V13*U13</f>
        <v>6</v>
      </c>
      <c r="X13" s="96" t="str">
        <f t="shared" ref="X13:X16" si="15">+IF(AND(U13*V13&gt;=24,U13*V13&lt;=40),"MA",IF(AND(U13*V13&gt;=10,U13*V13&lt;=20),"A",IF(AND(U13*V13&gt;=6,U13*V13&lt;=8),"M",IF(AND(U13*V13&gt;=0,U13*V13&lt;=4),"B",""))))</f>
        <v>M</v>
      </c>
      <c r="Y13" s="97" t="str">
        <f t="shared" ref="Y13:Y15" si="16">+IF(X13="MA","Situación deficiente con exposición continua, o muy deficiente con exposición frecuente. Normalmente la materialización del riesgo ocurre con frecuencia.",IF(X13="A","Situación deficiente con exposición frecuente u ocasional, o bien situación muy deficiente con exposición ocasional o esporádica. La materialización de Riesgo es posible que suceda varias veces en la vida laboral",IF(X13="M","Situación deficiente con exposición esporádica, o bien situación mejorable con exposición continuada o frecuente. Es posible que suceda el daño alguna vez.",IF(X13="B","Situación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3" s="95">
        <v>10</v>
      </c>
      <c r="AA13" s="95">
        <f t="shared" ref="AA13:AA15" si="17">W13*Z13</f>
        <v>60</v>
      </c>
      <c r="AB13" s="98" t="str">
        <f t="shared" ref="AB13:AB15" si="18">+IF(AND(U13*V13*Z13&gt;=600,U13*V13*Z13&lt;=4000),"I",IF(AND(U13*V13*Z13&gt;=150,U13*V13*Z13&lt;=500),"II",IF(AND(U13*V13*Z13&gt;=40,U13*V13*Z13&lt;=120),"III",IF(AND(U13*V13*Z13&gt;=0,U13*V13*Z13&lt;=20),"IV",""))))</f>
        <v>III</v>
      </c>
      <c r="AC13" s="97" t="str">
        <f t="shared" ref="AC13:AC15" si="19">+IF(AB13="I","Situación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90" t="str">
        <f t="shared" ref="AD13:AD15" si="20">+IF(AB13="I","No aceptable",IF(AB13="II","No aceptable o aceptable con control específico",IF(AB13="III","Aceptable",IF(AB13="IV","Aceptable",""))))</f>
        <v>Aceptable</v>
      </c>
      <c r="AE13" s="263"/>
      <c r="AF13" s="90" t="s">
        <v>34</v>
      </c>
      <c r="AG13" s="90" t="s">
        <v>34</v>
      </c>
      <c r="AH13" s="90" t="s">
        <v>34</v>
      </c>
      <c r="AI13" s="90" t="s">
        <v>257</v>
      </c>
      <c r="AJ13" s="90" t="s">
        <v>34</v>
      </c>
      <c r="AK13" s="100" t="s">
        <v>35</v>
      </c>
    </row>
    <row r="14" spans="2:37" s="1" customFormat="1" ht="138" customHeight="1" x14ac:dyDescent="0.35">
      <c r="B14" s="253"/>
      <c r="C14" s="253"/>
      <c r="D14" s="253"/>
      <c r="E14" s="258"/>
      <c r="F14" s="259"/>
      <c r="G14" s="24" t="s">
        <v>42</v>
      </c>
      <c r="H14" s="244"/>
      <c r="I14" s="90" t="s">
        <v>550</v>
      </c>
      <c r="J14" s="90" t="s">
        <v>519</v>
      </c>
      <c r="K14" s="90" t="s">
        <v>520</v>
      </c>
      <c r="L14" s="92">
        <v>1</v>
      </c>
      <c r="M14" s="93">
        <v>0</v>
      </c>
      <c r="N14" s="92">
        <v>0</v>
      </c>
      <c r="O14" s="92">
        <f t="shared" si="13"/>
        <v>1</v>
      </c>
      <c r="P14" s="90" t="s">
        <v>521</v>
      </c>
      <c r="Q14" s="94">
        <v>8</v>
      </c>
      <c r="R14" s="90" t="s">
        <v>549</v>
      </c>
      <c r="S14" s="90" t="s">
        <v>551</v>
      </c>
      <c r="T14" s="90" t="s">
        <v>525</v>
      </c>
      <c r="U14" s="95">
        <v>2</v>
      </c>
      <c r="V14" s="95">
        <v>3</v>
      </c>
      <c r="W14" s="95">
        <f t="shared" si="14"/>
        <v>6</v>
      </c>
      <c r="X14" s="96" t="str">
        <f t="shared" si="15"/>
        <v>M</v>
      </c>
      <c r="Y14" s="97" t="str">
        <f t="shared" si="16"/>
        <v>Situación deficiente con exposición esporádica, o bien situación mejorable con exposición continuada o frecuente. Es posible que suceda el daño alguna vez.</v>
      </c>
      <c r="Z14" s="95">
        <v>10</v>
      </c>
      <c r="AA14" s="95">
        <f t="shared" si="17"/>
        <v>60</v>
      </c>
      <c r="AB14" s="98" t="str">
        <f t="shared" si="18"/>
        <v>III</v>
      </c>
      <c r="AC14" s="97" t="str">
        <f t="shared" si="19"/>
        <v>Mejorar si es posible. Sería conveniente justificar la intervención y su rentabilidad.</v>
      </c>
      <c r="AD14" s="90" t="str">
        <f t="shared" si="20"/>
        <v>Aceptable</v>
      </c>
      <c r="AE14" s="263"/>
      <c r="AF14" s="90" t="s">
        <v>34</v>
      </c>
      <c r="AG14" s="90" t="s">
        <v>34</v>
      </c>
      <c r="AH14" s="90" t="s">
        <v>34</v>
      </c>
      <c r="AI14" s="90" t="s">
        <v>552</v>
      </c>
      <c r="AJ14" s="90" t="s">
        <v>34</v>
      </c>
      <c r="AK14" s="100" t="s">
        <v>511</v>
      </c>
    </row>
    <row r="15" spans="2:37" s="1" customFormat="1" ht="67.5" customHeight="1" x14ac:dyDescent="0.35">
      <c r="B15" s="253"/>
      <c r="C15" s="253"/>
      <c r="D15" s="253"/>
      <c r="E15" s="258"/>
      <c r="F15" s="259"/>
      <c r="G15" s="24" t="s">
        <v>42</v>
      </c>
      <c r="H15" s="244"/>
      <c r="I15" s="90" t="s">
        <v>505</v>
      </c>
      <c r="J15" s="90" t="s">
        <v>506</v>
      </c>
      <c r="K15" s="90" t="s">
        <v>507</v>
      </c>
      <c r="L15" s="92">
        <v>1</v>
      </c>
      <c r="M15" s="93">
        <v>0</v>
      </c>
      <c r="N15" s="92">
        <v>0</v>
      </c>
      <c r="O15" s="92">
        <f t="shared" ref="O15" si="21">SUM(L15:N15)</f>
        <v>1</v>
      </c>
      <c r="P15" s="90" t="s">
        <v>508</v>
      </c>
      <c r="Q15" s="94">
        <v>8</v>
      </c>
      <c r="R15" s="90" t="s">
        <v>254</v>
      </c>
      <c r="S15" s="90" t="s">
        <v>509</v>
      </c>
      <c r="T15" s="90" t="s">
        <v>510</v>
      </c>
      <c r="U15" s="95">
        <v>2</v>
      </c>
      <c r="V15" s="95">
        <v>1</v>
      </c>
      <c r="W15" s="95">
        <f t="shared" si="14"/>
        <v>2</v>
      </c>
      <c r="X15" s="96" t="str">
        <f t="shared" si="15"/>
        <v>B</v>
      </c>
      <c r="Y15" s="97" t="str">
        <f t="shared" si="16"/>
        <v>Situación mejorable con exposición ocasional o esporádica, o situación sin anomalía destacable con cualquier nivel de exposición. No es esperable que se materialice el riesgo, aunque puede ser concebible.</v>
      </c>
      <c r="Z15" s="95">
        <v>10</v>
      </c>
      <c r="AA15" s="95">
        <f t="shared" si="17"/>
        <v>20</v>
      </c>
      <c r="AB15" s="98" t="str">
        <f t="shared" si="18"/>
        <v>IV</v>
      </c>
      <c r="AC15" s="97" t="str">
        <f t="shared" si="19"/>
        <v>Mantener las medidas de control existentes, pero se deberían considerar soluciones o mejoras y se deben hacer comprobaciones periódicas para asegurar que el riesgo aún es tolerable.</v>
      </c>
      <c r="AD15" s="90" t="str">
        <f t="shared" si="20"/>
        <v>Aceptable</v>
      </c>
      <c r="AE15" s="263"/>
      <c r="AF15" s="90" t="s">
        <v>34</v>
      </c>
      <c r="AG15" s="90" t="s">
        <v>34</v>
      </c>
      <c r="AH15" s="90" t="s">
        <v>34</v>
      </c>
      <c r="AI15" s="90" t="s">
        <v>257</v>
      </c>
      <c r="AJ15" s="90" t="s">
        <v>34</v>
      </c>
      <c r="AK15" s="100" t="s">
        <v>511</v>
      </c>
    </row>
    <row r="16" spans="2:37" s="1" customFormat="1" ht="67.5" customHeight="1" x14ac:dyDescent="0.35">
      <c r="B16" s="253"/>
      <c r="C16" s="253"/>
      <c r="D16" s="253"/>
      <c r="E16" s="258"/>
      <c r="F16" s="259"/>
      <c r="G16" s="24" t="s">
        <v>42</v>
      </c>
      <c r="H16" s="244"/>
      <c r="I16" s="90" t="s">
        <v>553</v>
      </c>
      <c r="J16" s="90" t="s">
        <v>255</v>
      </c>
      <c r="K16" s="90" t="s">
        <v>250</v>
      </c>
      <c r="L16" s="103">
        <v>1</v>
      </c>
      <c r="M16" s="103">
        <v>0</v>
      </c>
      <c r="N16" s="104">
        <v>0</v>
      </c>
      <c r="O16" s="104">
        <f t="shared" si="0"/>
        <v>1</v>
      </c>
      <c r="P16" s="90" t="s">
        <v>256</v>
      </c>
      <c r="Q16" s="90">
        <v>8</v>
      </c>
      <c r="R16" s="90" t="s">
        <v>549</v>
      </c>
      <c r="S16" s="90" t="s">
        <v>252</v>
      </c>
      <c r="T16" s="90" t="s">
        <v>354</v>
      </c>
      <c r="U16" s="95">
        <v>2</v>
      </c>
      <c r="V16" s="95">
        <v>3</v>
      </c>
      <c r="W16" s="95">
        <f t="shared" si="1"/>
        <v>6</v>
      </c>
      <c r="X16" s="96" t="str">
        <f t="shared" si="15"/>
        <v>M</v>
      </c>
      <c r="Y16" s="97" t="str">
        <f t="shared" si="3"/>
        <v>Situación deficiente con exposición esporádica, o bien situación mejorable con exposición continuada o frecuente. Es posible que suceda el daño alguna vez.</v>
      </c>
      <c r="Z16" s="95">
        <v>10</v>
      </c>
      <c r="AA16" s="95">
        <f t="shared" si="4"/>
        <v>60</v>
      </c>
      <c r="AB16" s="98" t="str">
        <f t="shared" si="10"/>
        <v>III</v>
      </c>
      <c r="AC16" s="97" t="str">
        <f t="shared" si="11"/>
        <v>Mejorar si es posible. Sería conveniente justificar la intervención y su rentabilidad.</v>
      </c>
      <c r="AD16" s="90" t="str">
        <f t="shared" si="12"/>
        <v>Aceptable</v>
      </c>
      <c r="AE16" s="264"/>
      <c r="AF16" s="90" t="s">
        <v>34</v>
      </c>
      <c r="AG16" s="90" t="s">
        <v>34</v>
      </c>
      <c r="AH16" s="90" t="s">
        <v>34</v>
      </c>
      <c r="AI16" s="90" t="s">
        <v>552</v>
      </c>
      <c r="AJ16" s="90" t="s">
        <v>34</v>
      </c>
      <c r="AK16" s="100" t="s">
        <v>554</v>
      </c>
    </row>
    <row r="17" spans="2:37" s="1" customFormat="1" ht="67.5" customHeight="1" x14ac:dyDescent="0.35">
      <c r="B17" s="253"/>
      <c r="C17" s="253"/>
      <c r="D17" s="253"/>
      <c r="E17" s="258"/>
      <c r="F17" s="259"/>
      <c r="G17" s="26" t="s">
        <v>42</v>
      </c>
      <c r="H17" s="260" t="s">
        <v>49</v>
      </c>
      <c r="I17" s="101" t="s">
        <v>233</v>
      </c>
      <c r="J17" s="101" t="s">
        <v>234</v>
      </c>
      <c r="K17" s="101" t="s">
        <v>237</v>
      </c>
      <c r="L17" s="105">
        <v>1</v>
      </c>
      <c r="M17" s="94">
        <v>0</v>
      </c>
      <c r="N17" s="106">
        <v>0</v>
      </c>
      <c r="O17" s="106">
        <f t="shared" si="0"/>
        <v>1</v>
      </c>
      <c r="P17" s="107" t="s">
        <v>240</v>
      </c>
      <c r="Q17" s="94">
        <v>8</v>
      </c>
      <c r="R17" s="107" t="s">
        <v>242</v>
      </c>
      <c r="S17" s="107" t="s">
        <v>349</v>
      </c>
      <c r="T17" s="107" t="s">
        <v>244</v>
      </c>
      <c r="U17" s="95">
        <v>2</v>
      </c>
      <c r="V17" s="95">
        <v>4</v>
      </c>
      <c r="W17" s="95">
        <f t="shared" si="1"/>
        <v>8</v>
      </c>
      <c r="X17" s="96" t="str">
        <f t="shared" si="2"/>
        <v>M</v>
      </c>
      <c r="Y17" s="97" t="str">
        <f t="shared" si="3"/>
        <v>Situación deficiente con exposición esporádica, o bien situación mejorable con exposición continuada o frecuente. Es posible que suceda el daño alguna vez.</v>
      </c>
      <c r="Z17" s="95">
        <v>10</v>
      </c>
      <c r="AA17" s="95">
        <f t="shared" si="4"/>
        <v>80</v>
      </c>
      <c r="AB17" s="98" t="str">
        <f t="shared" si="10"/>
        <v>III</v>
      </c>
      <c r="AC17" s="97" t="str">
        <f t="shared" si="11"/>
        <v>Mejorar si es posible. Sería conveniente justificar la intervención y su rentabilidad.</v>
      </c>
      <c r="AD17" s="90" t="str">
        <f t="shared" si="12"/>
        <v>Aceptable</v>
      </c>
      <c r="AE17" s="262" t="s">
        <v>564</v>
      </c>
      <c r="AF17" s="90" t="s">
        <v>34</v>
      </c>
      <c r="AG17" s="90" t="s">
        <v>34</v>
      </c>
      <c r="AH17" s="101" t="s">
        <v>248</v>
      </c>
      <c r="AI17" s="101" t="s">
        <v>249</v>
      </c>
      <c r="AJ17" s="94" t="s">
        <v>34</v>
      </c>
      <c r="AK17" s="100" t="s">
        <v>35</v>
      </c>
    </row>
    <row r="18" spans="2:37" s="1" customFormat="1" ht="67.5" customHeight="1" x14ac:dyDescent="0.35">
      <c r="B18" s="253"/>
      <c r="C18" s="253"/>
      <c r="D18" s="253"/>
      <c r="E18" s="258"/>
      <c r="F18" s="259"/>
      <c r="G18" s="26" t="s">
        <v>33</v>
      </c>
      <c r="H18" s="260"/>
      <c r="I18" s="101" t="s">
        <v>430</v>
      </c>
      <c r="J18" s="101" t="s">
        <v>431</v>
      </c>
      <c r="K18" s="101" t="s">
        <v>432</v>
      </c>
      <c r="L18" s="105">
        <v>1</v>
      </c>
      <c r="M18" s="94">
        <v>0</v>
      </c>
      <c r="N18" s="106">
        <v>0</v>
      </c>
      <c r="O18" s="106">
        <f t="shared" ref="O18" si="22">SUM(L18:N18)</f>
        <v>1</v>
      </c>
      <c r="P18" s="107" t="s">
        <v>433</v>
      </c>
      <c r="Q18" s="94">
        <v>8</v>
      </c>
      <c r="R18" s="107" t="s">
        <v>434</v>
      </c>
      <c r="S18" s="107" t="s">
        <v>435</v>
      </c>
      <c r="T18" s="107" t="s">
        <v>436</v>
      </c>
      <c r="U18" s="95">
        <v>2</v>
      </c>
      <c r="V18" s="95">
        <v>4</v>
      </c>
      <c r="W18" s="95">
        <f t="shared" ref="W18" si="23">V18*U18</f>
        <v>8</v>
      </c>
      <c r="X18" s="96" t="str">
        <f t="shared" ref="X18" si="24">+IF(AND(U18*V18&gt;=24,U18*V18&lt;=40),"MA",IF(AND(U18*V18&gt;=10,U18*V18&lt;=20),"A",IF(AND(U18*V18&gt;=6,U18*V18&lt;=8),"M",IF(AND(U18*V18&gt;=0,U18*V18&lt;=4),"B",""))))</f>
        <v>M</v>
      </c>
      <c r="Y18" s="97" t="str">
        <f t="shared" ref="Y18" si="25">+IF(X18="MA","Situación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95">
        <v>10</v>
      </c>
      <c r="AA18" s="95">
        <f t="shared" ref="AA18" si="26">W18*Z18</f>
        <v>80</v>
      </c>
      <c r="AB18" s="98" t="str">
        <f t="shared" ref="AB18" si="27">+IF(AND(U18*V18*Z18&gt;=600,U18*V18*Z18&lt;=4000),"I",IF(AND(U18*V18*Z18&gt;=150,U18*V18*Z18&lt;=500),"II",IF(AND(U18*V18*Z18&gt;=40,U18*V18*Z18&lt;=120),"III",IF(AND(U18*V18*Z18&gt;=0,U18*V18*Z18&lt;=20),"IV",""))))</f>
        <v>III</v>
      </c>
      <c r="AC18" s="97" t="str">
        <f t="shared" ref="AC18" si="28">+IF(AB18="I","Situación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90" t="str">
        <f t="shared" ref="AD18" si="29">+IF(AB18="I","No aceptable",IF(AB18="II","No aceptable o aceptable con control específico",IF(AB18="III","Aceptable",IF(AB18="IV","Aceptable",""))))</f>
        <v>Aceptable</v>
      </c>
      <c r="AE18" s="263"/>
      <c r="AF18" s="90" t="s">
        <v>34</v>
      </c>
      <c r="AG18" s="90" t="s">
        <v>34</v>
      </c>
      <c r="AH18" s="90" t="s">
        <v>34</v>
      </c>
      <c r="AI18" s="101" t="s">
        <v>437</v>
      </c>
      <c r="AJ18" s="94" t="s">
        <v>34</v>
      </c>
      <c r="AK18" s="100" t="s">
        <v>35</v>
      </c>
    </row>
    <row r="19" spans="2:37" s="1" customFormat="1" ht="67.5" customHeight="1" x14ac:dyDescent="0.35">
      <c r="B19" s="253"/>
      <c r="C19" s="253"/>
      <c r="D19" s="253"/>
      <c r="E19" s="258"/>
      <c r="F19" s="259"/>
      <c r="G19" s="26" t="s">
        <v>42</v>
      </c>
      <c r="H19" s="260"/>
      <c r="I19" s="101" t="s">
        <v>236</v>
      </c>
      <c r="J19" s="101" t="s">
        <v>235</v>
      </c>
      <c r="K19" s="101" t="s">
        <v>238</v>
      </c>
      <c r="L19" s="106">
        <v>1</v>
      </c>
      <c r="M19" s="94">
        <v>0</v>
      </c>
      <c r="N19" s="106">
        <v>0</v>
      </c>
      <c r="O19" s="106">
        <f t="shared" si="0"/>
        <v>1</v>
      </c>
      <c r="P19" s="107" t="s">
        <v>241</v>
      </c>
      <c r="Q19" s="94">
        <v>8</v>
      </c>
      <c r="R19" s="107" t="s">
        <v>245</v>
      </c>
      <c r="S19" s="107" t="s">
        <v>246</v>
      </c>
      <c r="T19" s="107" t="s">
        <v>247</v>
      </c>
      <c r="U19" s="95">
        <v>2</v>
      </c>
      <c r="V19" s="95">
        <v>4</v>
      </c>
      <c r="W19" s="95">
        <f t="shared" si="1"/>
        <v>8</v>
      </c>
      <c r="X19" s="96" t="str">
        <f t="shared" si="2"/>
        <v>M</v>
      </c>
      <c r="Y19" s="97" t="str">
        <f t="shared" si="3"/>
        <v>Situación deficiente con exposición esporádica, o bien situación mejorable con exposición continuada o frecuente. Es posible que suceda el daño alguna vez.</v>
      </c>
      <c r="Z19" s="95">
        <v>10</v>
      </c>
      <c r="AA19" s="95">
        <f t="shared" si="4"/>
        <v>80</v>
      </c>
      <c r="AB19" s="98" t="str">
        <f t="shared" si="10"/>
        <v>III</v>
      </c>
      <c r="AC19" s="97" t="str">
        <f t="shared" si="11"/>
        <v>Mejorar si es posible. Sería conveniente justificar la intervención y su rentabilidad.</v>
      </c>
      <c r="AD19" s="90" t="str">
        <f t="shared" si="12"/>
        <v>Aceptable</v>
      </c>
      <c r="AE19" s="264"/>
      <c r="AF19" s="90" t="s">
        <v>34</v>
      </c>
      <c r="AG19" s="90" t="s">
        <v>34</v>
      </c>
      <c r="AH19" s="101" t="s">
        <v>248</v>
      </c>
      <c r="AI19" s="101" t="s">
        <v>249</v>
      </c>
      <c r="AJ19" s="94" t="s">
        <v>34</v>
      </c>
      <c r="AK19" s="100" t="s">
        <v>35</v>
      </c>
    </row>
    <row r="20" spans="2:37" s="1" customFormat="1" ht="67.5" customHeight="1" x14ac:dyDescent="0.35">
      <c r="B20" s="253"/>
      <c r="C20" s="253"/>
      <c r="D20" s="253"/>
      <c r="E20" s="258"/>
      <c r="F20" s="259"/>
      <c r="G20" s="52" t="s">
        <v>33</v>
      </c>
      <c r="H20" s="128" t="s">
        <v>230</v>
      </c>
      <c r="I20" s="127" t="s">
        <v>555</v>
      </c>
      <c r="J20" s="101" t="s">
        <v>416</v>
      </c>
      <c r="K20" s="101" t="s">
        <v>417</v>
      </c>
      <c r="L20" s="92">
        <v>1</v>
      </c>
      <c r="M20" s="93">
        <v>0</v>
      </c>
      <c r="N20" s="92">
        <v>0</v>
      </c>
      <c r="O20" s="92">
        <f t="shared" si="0"/>
        <v>1</v>
      </c>
      <c r="P20" s="101" t="s">
        <v>415</v>
      </c>
      <c r="Q20" s="94">
        <v>1</v>
      </c>
      <c r="R20" s="101" t="s">
        <v>33</v>
      </c>
      <c r="S20" s="101" t="s">
        <v>33</v>
      </c>
      <c r="T20" s="101" t="s">
        <v>418</v>
      </c>
      <c r="U20" s="95">
        <v>2</v>
      </c>
      <c r="V20" s="95">
        <v>2</v>
      </c>
      <c r="W20" s="95">
        <f t="shared" si="1"/>
        <v>4</v>
      </c>
      <c r="X20" s="96" t="str">
        <f t="shared" si="2"/>
        <v>B</v>
      </c>
      <c r="Y20" s="97" t="str">
        <f t="shared" si="3"/>
        <v>Situación mejorable con exposición ocasional o esporádica, o situación sin anomalía destacable con cualquier nivel de exposición. No es esperable que se materialice el riesgo, aunque puede ser concebible.</v>
      </c>
      <c r="Z20" s="95">
        <v>25</v>
      </c>
      <c r="AA20" s="95">
        <f t="shared" si="4"/>
        <v>100</v>
      </c>
      <c r="AB20" s="98" t="str">
        <f t="shared" si="10"/>
        <v>III</v>
      </c>
      <c r="AC20" s="97" t="str">
        <f t="shared" si="11"/>
        <v>Mejorar si es posible. Sería conveniente justificar la intervención y su rentabilidad.</v>
      </c>
      <c r="AD20" s="90" t="str">
        <f t="shared" si="12"/>
        <v>Aceptable</v>
      </c>
      <c r="AE20" s="97" t="s">
        <v>560</v>
      </c>
      <c r="AF20" s="97" t="s">
        <v>419</v>
      </c>
      <c r="AG20" s="90" t="s">
        <v>34</v>
      </c>
      <c r="AH20" s="90" t="s">
        <v>34</v>
      </c>
      <c r="AI20" s="108" t="s">
        <v>420</v>
      </c>
      <c r="AJ20" s="100" t="s">
        <v>174</v>
      </c>
      <c r="AK20" s="100" t="s">
        <v>35</v>
      </c>
    </row>
    <row r="21" spans="2:37" s="1" customFormat="1" ht="67.5" customHeight="1" x14ac:dyDescent="0.35">
      <c r="B21" s="253"/>
      <c r="C21" s="253"/>
      <c r="D21" s="253"/>
      <c r="E21" s="258"/>
      <c r="F21" s="259"/>
      <c r="G21" s="26" t="s">
        <v>33</v>
      </c>
      <c r="H21" s="243" t="s">
        <v>45</v>
      </c>
      <c r="I21" s="101" t="s">
        <v>88</v>
      </c>
      <c r="J21" s="101" t="s">
        <v>335</v>
      </c>
      <c r="K21" s="101" t="s">
        <v>315</v>
      </c>
      <c r="L21" s="92">
        <v>1</v>
      </c>
      <c r="M21" s="93">
        <v>0</v>
      </c>
      <c r="N21" s="92">
        <v>0</v>
      </c>
      <c r="O21" s="92">
        <f t="shared" si="0"/>
        <v>1</v>
      </c>
      <c r="P21" s="101" t="s">
        <v>336</v>
      </c>
      <c r="Q21" s="94">
        <v>8</v>
      </c>
      <c r="R21" s="101" t="s">
        <v>168</v>
      </c>
      <c r="S21" s="90" t="s">
        <v>350</v>
      </c>
      <c r="T21" s="90" t="s">
        <v>356</v>
      </c>
      <c r="U21" s="109">
        <v>2</v>
      </c>
      <c r="V21" s="95">
        <v>2</v>
      </c>
      <c r="W21" s="95">
        <f t="shared" si="1"/>
        <v>4</v>
      </c>
      <c r="X21" s="96" t="str">
        <f t="shared" si="2"/>
        <v>B</v>
      </c>
      <c r="Y21" s="97" t="str">
        <f t="shared" si="3"/>
        <v>Situación mejorable con exposición ocasional o esporádica, o situación sin anomalía destacable con cualquier nivel de exposición. No es esperable que se materialice el riesgo, aunque puede ser concebible.</v>
      </c>
      <c r="Z21" s="95">
        <v>10</v>
      </c>
      <c r="AA21" s="95">
        <f t="shared" si="4"/>
        <v>40</v>
      </c>
      <c r="AB21" s="98" t="str">
        <f t="shared" si="10"/>
        <v>III</v>
      </c>
      <c r="AC21" s="97" t="str">
        <f t="shared" si="11"/>
        <v>Mejorar si es posible. Sería conveniente justificar la intervención y su rentabilidad.</v>
      </c>
      <c r="AD21" s="90" t="str">
        <f t="shared" si="12"/>
        <v>Aceptable</v>
      </c>
      <c r="AE21" s="97" t="s">
        <v>65</v>
      </c>
      <c r="AF21" s="94" t="s">
        <v>34</v>
      </c>
      <c r="AG21" s="94" t="s">
        <v>34</v>
      </c>
      <c r="AH21" s="101" t="s">
        <v>158</v>
      </c>
      <c r="AI21" s="101" t="s">
        <v>357</v>
      </c>
      <c r="AJ21" s="101" t="s">
        <v>227</v>
      </c>
      <c r="AK21" s="100" t="s">
        <v>35</v>
      </c>
    </row>
    <row r="22" spans="2:37" s="1" customFormat="1" ht="67.5" customHeight="1" x14ac:dyDescent="0.35">
      <c r="B22" s="253"/>
      <c r="C22" s="253"/>
      <c r="D22" s="253"/>
      <c r="E22" s="258"/>
      <c r="F22" s="259"/>
      <c r="G22" s="26" t="s">
        <v>42</v>
      </c>
      <c r="H22" s="244"/>
      <c r="I22" s="101" t="s">
        <v>63</v>
      </c>
      <c r="J22" s="101" t="s">
        <v>329</v>
      </c>
      <c r="K22" s="101" t="s">
        <v>315</v>
      </c>
      <c r="L22" s="92">
        <v>1</v>
      </c>
      <c r="M22" s="93">
        <v>0</v>
      </c>
      <c r="N22" s="92">
        <v>0</v>
      </c>
      <c r="O22" s="92">
        <f t="shared" si="0"/>
        <v>1</v>
      </c>
      <c r="P22" s="101" t="s">
        <v>330</v>
      </c>
      <c r="Q22" s="94">
        <v>1</v>
      </c>
      <c r="R22" s="101" t="s">
        <v>332</v>
      </c>
      <c r="S22" s="101" t="s">
        <v>532</v>
      </c>
      <c r="T22" s="90" t="s">
        <v>355</v>
      </c>
      <c r="U22" s="95">
        <v>2</v>
      </c>
      <c r="V22" s="95">
        <v>2</v>
      </c>
      <c r="W22" s="95">
        <f t="shared" si="1"/>
        <v>4</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10</v>
      </c>
      <c r="AA22" s="95">
        <f t="shared" si="4"/>
        <v>40</v>
      </c>
      <c r="AB22" s="98" t="str">
        <f t="shared" si="10"/>
        <v>III</v>
      </c>
      <c r="AC22" s="97" t="str">
        <f t="shared" si="11"/>
        <v>Mejorar si es posible. Sería conveniente justificar la intervención y su rentabilidad.</v>
      </c>
      <c r="AD22" s="90" t="str">
        <f t="shared" si="12"/>
        <v>Aceptable</v>
      </c>
      <c r="AE22" s="97" t="s">
        <v>115</v>
      </c>
      <c r="AF22" s="94" t="s">
        <v>34</v>
      </c>
      <c r="AG22" s="90" t="s">
        <v>168</v>
      </c>
      <c r="AH22" s="101" t="s">
        <v>333</v>
      </c>
      <c r="AI22" s="101" t="s">
        <v>334</v>
      </c>
      <c r="AJ22" s="94" t="s">
        <v>34</v>
      </c>
      <c r="AK22" s="100" t="s">
        <v>35</v>
      </c>
    </row>
    <row r="23" spans="2:37" s="1" customFormat="1" ht="67.5" customHeight="1" x14ac:dyDescent="0.35">
      <c r="B23" s="253"/>
      <c r="C23" s="253"/>
      <c r="D23" s="253"/>
      <c r="E23" s="258"/>
      <c r="F23" s="259"/>
      <c r="G23" s="26" t="s">
        <v>42</v>
      </c>
      <c r="H23" s="244"/>
      <c r="I23" s="101" t="s">
        <v>63</v>
      </c>
      <c r="J23" s="101" t="s">
        <v>331</v>
      </c>
      <c r="K23" s="101" t="s">
        <v>64</v>
      </c>
      <c r="L23" s="92">
        <v>1</v>
      </c>
      <c r="M23" s="93">
        <v>0</v>
      </c>
      <c r="N23" s="92">
        <v>0</v>
      </c>
      <c r="O23" s="92">
        <f t="shared" si="0"/>
        <v>1</v>
      </c>
      <c r="P23" s="101" t="s">
        <v>325</v>
      </c>
      <c r="Q23" s="94">
        <v>8</v>
      </c>
      <c r="R23" s="90" t="s">
        <v>168</v>
      </c>
      <c r="S23" s="101" t="s">
        <v>326</v>
      </c>
      <c r="T23" s="90" t="s">
        <v>359</v>
      </c>
      <c r="U23" s="95">
        <v>2</v>
      </c>
      <c r="V23" s="95">
        <v>3</v>
      </c>
      <c r="W23" s="95">
        <f t="shared" si="1"/>
        <v>6</v>
      </c>
      <c r="X23" s="96" t="str">
        <f t="shared" si="2"/>
        <v>M</v>
      </c>
      <c r="Y23" s="97" t="str">
        <f t="shared" si="3"/>
        <v>Situación deficiente con exposición esporádica, o bien situación mejorable con exposición continuada o frecuente. Es posible que suceda el daño alguna vez.</v>
      </c>
      <c r="Z23" s="95">
        <v>10</v>
      </c>
      <c r="AA23" s="95">
        <f t="shared" si="4"/>
        <v>60</v>
      </c>
      <c r="AB23" s="98" t="str">
        <f t="shared" si="10"/>
        <v>III</v>
      </c>
      <c r="AC23" s="97" t="str">
        <f t="shared" si="11"/>
        <v>Mejorar si es posible. Sería conveniente justificar la intervención y su rentabilidad.</v>
      </c>
      <c r="AD23" s="90" t="str">
        <f t="shared" si="12"/>
        <v>Aceptable</v>
      </c>
      <c r="AE23" s="97" t="s">
        <v>65</v>
      </c>
      <c r="AF23" s="94" t="s">
        <v>34</v>
      </c>
      <c r="AG23" s="94" t="s">
        <v>34</v>
      </c>
      <c r="AH23" s="101" t="s">
        <v>327</v>
      </c>
      <c r="AI23" s="101" t="s">
        <v>328</v>
      </c>
      <c r="AJ23" s="94" t="s">
        <v>34</v>
      </c>
      <c r="AK23" s="100" t="s">
        <v>35</v>
      </c>
    </row>
    <row r="24" spans="2:37" s="1" customFormat="1" ht="67.5" customHeight="1" x14ac:dyDescent="0.35">
      <c r="B24" s="253"/>
      <c r="C24" s="253"/>
      <c r="D24" s="253"/>
      <c r="E24" s="258"/>
      <c r="F24" s="259"/>
      <c r="G24" s="26" t="s">
        <v>33</v>
      </c>
      <c r="H24" s="244"/>
      <c r="I24" s="101" t="s">
        <v>558</v>
      </c>
      <c r="J24" s="101" t="s">
        <v>324</v>
      </c>
      <c r="K24" s="101" t="s">
        <v>315</v>
      </c>
      <c r="L24" s="92">
        <v>1</v>
      </c>
      <c r="M24" s="93">
        <v>0</v>
      </c>
      <c r="N24" s="92">
        <v>0</v>
      </c>
      <c r="O24" s="92">
        <f t="shared" si="0"/>
        <v>1</v>
      </c>
      <c r="P24" s="101" t="s">
        <v>330</v>
      </c>
      <c r="Q24" s="94">
        <v>1</v>
      </c>
      <c r="R24" s="101" t="s">
        <v>168</v>
      </c>
      <c r="S24" s="90" t="s">
        <v>351</v>
      </c>
      <c r="T24" s="101" t="s">
        <v>360</v>
      </c>
      <c r="U24" s="95">
        <v>2</v>
      </c>
      <c r="V24" s="95">
        <v>2</v>
      </c>
      <c r="W24" s="95">
        <f t="shared" si="1"/>
        <v>4</v>
      </c>
      <c r="X24" s="96" t="str">
        <f t="shared" si="2"/>
        <v>B</v>
      </c>
      <c r="Y24" s="97" t="str">
        <f t="shared" si="3"/>
        <v>Situación mejorable con exposición ocasional o esporádica, o situación sin anomalía destacable con cualquier nivel de exposición. No es esperable que se materialice el riesgo, aunque puede ser concebible.</v>
      </c>
      <c r="Z24" s="95">
        <v>25</v>
      </c>
      <c r="AA24" s="95">
        <f t="shared" si="4"/>
        <v>100</v>
      </c>
      <c r="AB24" s="98" t="str">
        <f t="shared" si="10"/>
        <v>III</v>
      </c>
      <c r="AC24" s="97" t="str">
        <f t="shared" si="11"/>
        <v>Mejorar si es posible. Sería conveniente justificar la intervención y su rentabilidad.</v>
      </c>
      <c r="AD24" s="90" t="str">
        <f t="shared" si="12"/>
        <v>Aceptable</v>
      </c>
      <c r="AE24" s="97" t="s">
        <v>548</v>
      </c>
      <c r="AF24" s="90" t="s">
        <v>34</v>
      </c>
      <c r="AG24" s="90" t="s">
        <v>34</v>
      </c>
      <c r="AH24" s="101" t="s">
        <v>67</v>
      </c>
      <c r="AI24" s="101" t="s">
        <v>557</v>
      </c>
      <c r="AJ24" s="90" t="s">
        <v>34</v>
      </c>
      <c r="AK24" s="100" t="s">
        <v>559</v>
      </c>
    </row>
    <row r="25" spans="2:37" s="1" customFormat="1" ht="124.5" customHeight="1" x14ac:dyDescent="0.35">
      <c r="B25" s="253"/>
      <c r="C25" s="253"/>
      <c r="D25" s="253"/>
      <c r="E25" s="258"/>
      <c r="F25" s="259"/>
      <c r="G25" s="26" t="s">
        <v>33</v>
      </c>
      <c r="H25" s="245"/>
      <c r="I25" s="101" t="s">
        <v>207</v>
      </c>
      <c r="J25" s="101" t="s">
        <v>352</v>
      </c>
      <c r="K25" s="101" t="s">
        <v>320</v>
      </c>
      <c r="L25" s="92">
        <v>1</v>
      </c>
      <c r="M25" s="93">
        <v>0</v>
      </c>
      <c r="N25" s="92">
        <v>0</v>
      </c>
      <c r="O25" s="92">
        <f t="shared" si="0"/>
        <v>1</v>
      </c>
      <c r="P25" s="101" t="s">
        <v>321</v>
      </c>
      <c r="Q25" s="94">
        <v>2</v>
      </c>
      <c r="R25" s="90" t="s">
        <v>361</v>
      </c>
      <c r="S25" s="101" t="s">
        <v>362</v>
      </c>
      <c r="T25" s="90" t="s">
        <v>364</v>
      </c>
      <c r="U25" s="95">
        <v>6</v>
      </c>
      <c r="V25" s="95">
        <v>2</v>
      </c>
      <c r="W25" s="95">
        <f t="shared" si="1"/>
        <v>12</v>
      </c>
      <c r="X25" s="96" t="str">
        <f t="shared" si="2"/>
        <v>A</v>
      </c>
      <c r="Y25" s="97" t="str">
        <f t="shared" si="3"/>
        <v>Situación deficiente con exposición frecuente u ocasional, o bien situación muy deficiente con exposición ocasional o esporádica. La materialización de Riesgo es posible que suceda varias veces en la vida laboral</v>
      </c>
      <c r="Z25" s="95">
        <v>25</v>
      </c>
      <c r="AA25" s="95">
        <f t="shared" si="4"/>
        <v>300</v>
      </c>
      <c r="AB25" s="98" t="str">
        <f t="shared" si="10"/>
        <v>II</v>
      </c>
      <c r="AC25" s="97" t="str">
        <f t="shared" si="11"/>
        <v>Corregir y adoptar medidas de control de inmediato. Sin embargo suspenda actividades si el nivel de riesgo está por encima o igual de 360.</v>
      </c>
      <c r="AD25" s="90" t="str">
        <f t="shared" si="12"/>
        <v>No aceptable o aceptable con control específico</v>
      </c>
      <c r="AE25" s="99" t="s">
        <v>601</v>
      </c>
      <c r="AF25" s="90" t="s">
        <v>34</v>
      </c>
      <c r="AG25" s="90" t="s">
        <v>34</v>
      </c>
      <c r="AH25" s="101" t="s">
        <v>323</v>
      </c>
      <c r="AI25" s="99" t="s">
        <v>171</v>
      </c>
      <c r="AJ25" s="90" t="s">
        <v>34</v>
      </c>
      <c r="AK25" s="100" t="s">
        <v>35</v>
      </c>
    </row>
    <row r="26" spans="2:37" s="1" customFormat="1" ht="272.5" customHeight="1" x14ac:dyDescent="0.35">
      <c r="B26" s="253"/>
      <c r="C26" s="253"/>
      <c r="D26" s="253"/>
      <c r="E26" s="258"/>
      <c r="F26" s="259"/>
      <c r="G26" s="26" t="s">
        <v>33</v>
      </c>
      <c r="H26" s="101" t="s">
        <v>70</v>
      </c>
      <c r="I26" s="101" t="s">
        <v>313</v>
      </c>
      <c r="J26" s="101" t="s">
        <v>314</v>
      </c>
      <c r="K26" s="101" t="s">
        <v>315</v>
      </c>
      <c r="L26" s="92">
        <v>1</v>
      </c>
      <c r="M26" s="93">
        <v>0</v>
      </c>
      <c r="N26" s="92">
        <v>0</v>
      </c>
      <c r="O26" s="92">
        <f t="shared" si="0"/>
        <v>1</v>
      </c>
      <c r="P26" s="101" t="s">
        <v>316</v>
      </c>
      <c r="Q26" s="94">
        <v>8</v>
      </c>
      <c r="R26" s="101" t="s">
        <v>317</v>
      </c>
      <c r="S26" s="101" t="s">
        <v>318</v>
      </c>
      <c r="T26" s="90" t="s">
        <v>379</v>
      </c>
      <c r="U26" s="95">
        <v>2</v>
      </c>
      <c r="V26" s="95">
        <v>1</v>
      </c>
      <c r="W26" s="95">
        <f t="shared" si="1"/>
        <v>2</v>
      </c>
      <c r="X26" s="96" t="str">
        <f t="shared" si="2"/>
        <v>B</v>
      </c>
      <c r="Y26" s="97" t="str">
        <f t="shared" si="3"/>
        <v>Situación mejorable con exposición ocasional o esporádica, o situación sin anomalía destacable con cualquier nivel de exposición. No es esperable que se materialice el riesgo, aunque puede ser concebible.</v>
      </c>
      <c r="Z26" s="95">
        <v>10</v>
      </c>
      <c r="AA26" s="95">
        <f t="shared" si="4"/>
        <v>20</v>
      </c>
      <c r="AB26" s="98" t="str">
        <f t="shared" si="10"/>
        <v>IV</v>
      </c>
      <c r="AC26" s="97" t="str">
        <f t="shared" si="11"/>
        <v>Mantener las medidas de control existentes, pero se deberían considerar soluciones o mejoras y se deben hacer comprobaciones periódicas para asegurar que el riesgo aún es tolerable.</v>
      </c>
      <c r="AD26" s="90" t="str">
        <f t="shared" si="12"/>
        <v>Aceptable</v>
      </c>
      <c r="AE26" s="97" t="s">
        <v>561</v>
      </c>
      <c r="AF26" s="94" t="s">
        <v>34</v>
      </c>
      <c r="AG26" s="94" t="s">
        <v>34</v>
      </c>
      <c r="AH26" s="101" t="s">
        <v>71</v>
      </c>
      <c r="AI26" s="101" t="s">
        <v>319</v>
      </c>
      <c r="AJ26" s="94" t="s">
        <v>34</v>
      </c>
      <c r="AK26" s="100" t="s">
        <v>515</v>
      </c>
    </row>
    <row r="27" spans="2:37" ht="13.5" x14ac:dyDescent="0.35">
      <c r="H27" s="2"/>
      <c r="AJ27" s="2"/>
    </row>
    <row r="28" spans="2:37" ht="67.5" customHeight="1" x14ac:dyDescent="0.35">
      <c r="H28" s="2"/>
      <c r="AJ28" s="2"/>
    </row>
    <row r="29" spans="2:37" ht="67.5" customHeight="1" x14ac:dyDescent="0.35">
      <c r="H29" s="2"/>
      <c r="AJ29" s="2"/>
    </row>
    <row r="30" spans="2:37" ht="67.5" customHeight="1" x14ac:dyDescent="0.35">
      <c r="H30" s="2"/>
      <c r="AJ30" s="2"/>
    </row>
    <row r="31" spans="2:37" ht="67.5" customHeight="1" x14ac:dyDescent="0.35">
      <c r="H31" s="2"/>
      <c r="AJ31" s="2"/>
    </row>
    <row r="32" spans="2:37" ht="67.5" customHeight="1" x14ac:dyDescent="0.35">
      <c r="H32" s="2"/>
      <c r="AJ32" s="2"/>
    </row>
    <row r="48" spans="8:8" ht="67.5" customHeight="1" x14ac:dyDescent="0.35">
      <c r="H48" s="2"/>
    </row>
    <row r="49" spans="8:36" ht="67.5" customHeight="1" x14ac:dyDescent="0.35">
      <c r="H49" s="2"/>
    </row>
    <row r="50" spans="8:36" ht="67.5" customHeight="1" x14ac:dyDescent="0.35">
      <c r="H50" s="2"/>
    </row>
    <row r="51" spans="8:36" ht="67.5" customHeight="1" x14ac:dyDescent="0.35">
      <c r="H51" s="2"/>
    </row>
    <row r="52" spans="8:36" ht="67.5" customHeight="1" x14ac:dyDescent="0.35">
      <c r="H52" s="2"/>
    </row>
    <row r="53" spans="8:36" ht="67.5" customHeight="1" x14ac:dyDescent="0.35">
      <c r="H53" s="2"/>
    </row>
    <row r="54" spans="8:36" ht="67.5" customHeight="1" x14ac:dyDescent="0.35">
      <c r="H54" s="2"/>
    </row>
    <row r="55" spans="8:36" ht="67.5" customHeight="1" x14ac:dyDescent="0.35">
      <c r="H55" s="2"/>
    </row>
    <row r="56" spans="8:36" ht="67.5" customHeight="1" x14ac:dyDescent="0.35">
      <c r="H56" s="2"/>
    </row>
    <row r="57" spans="8:36" ht="67.5" customHeight="1" x14ac:dyDescent="0.35">
      <c r="H57" s="2"/>
    </row>
    <row r="58" spans="8:36" ht="67.5" customHeight="1" x14ac:dyDescent="0.35">
      <c r="H58" s="2"/>
    </row>
    <row r="59" spans="8:36" ht="67.5" customHeight="1" x14ac:dyDescent="0.35">
      <c r="H59" s="2"/>
    </row>
    <row r="60" spans="8:36" ht="67.5" customHeight="1" x14ac:dyDescent="0.35">
      <c r="H60" s="2"/>
    </row>
    <row r="61" spans="8:36" ht="67.5" customHeight="1" x14ac:dyDescent="0.35">
      <c r="H61" s="2"/>
    </row>
    <row r="62" spans="8:36" ht="67.5" customHeight="1" x14ac:dyDescent="0.35">
      <c r="H62" s="2"/>
    </row>
    <row r="63" spans="8:36" ht="67.5" customHeight="1" x14ac:dyDescent="0.35">
      <c r="H63" s="2"/>
      <c r="AJ63" s="2"/>
    </row>
    <row r="64" spans="8:36" ht="67.5" customHeight="1" x14ac:dyDescent="0.35">
      <c r="H64" s="2"/>
      <c r="AJ64" s="2"/>
    </row>
    <row r="65" s="2" customFormat="1" ht="67.5" customHeight="1" x14ac:dyDescent="0.35"/>
    <row r="66" s="2" customFormat="1" ht="67.5" customHeight="1" x14ac:dyDescent="0.35"/>
    <row r="67" s="2" customFormat="1" ht="67.5" customHeight="1" x14ac:dyDescent="0.35"/>
    <row r="68" s="2" customFormat="1" ht="67.5" customHeight="1" x14ac:dyDescent="0.35"/>
    <row r="69" s="2" customFormat="1" ht="67.5" customHeight="1" x14ac:dyDescent="0.35"/>
    <row r="70" s="2" customFormat="1" ht="67.5" customHeight="1" x14ac:dyDescent="0.35"/>
    <row r="71" s="2" customFormat="1" ht="67.5" customHeight="1" x14ac:dyDescent="0.35"/>
    <row r="72" s="2" customFormat="1" ht="67.5" customHeight="1" x14ac:dyDescent="0.35"/>
    <row r="73" s="2" customFormat="1" ht="67.5" customHeight="1" x14ac:dyDescent="0.35"/>
    <row r="74" s="2" customFormat="1" ht="67.5" customHeight="1" x14ac:dyDescent="0.35"/>
    <row r="75" s="2" customFormat="1" ht="67.5" customHeight="1" x14ac:dyDescent="0.35"/>
    <row r="76" s="2" customFormat="1" ht="67.5" customHeight="1" x14ac:dyDescent="0.35"/>
    <row r="77" s="2" customFormat="1" ht="67.5" customHeight="1" x14ac:dyDescent="0.35"/>
    <row r="78" s="2" customFormat="1" ht="67.5" customHeight="1" x14ac:dyDescent="0.35"/>
    <row r="79" s="2" customFormat="1" ht="67.5" customHeight="1" x14ac:dyDescent="0.35"/>
    <row r="80" s="2" customFormat="1" ht="67.5" customHeight="1" x14ac:dyDescent="0.35"/>
    <row r="81" s="2" customFormat="1" ht="67.5" customHeight="1" x14ac:dyDescent="0.35"/>
    <row r="82" s="2" customFormat="1" ht="67.5" customHeight="1" x14ac:dyDescent="0.35"/>
    <row r="83" s="2" customFormat="1" ht="67.5" customHeight="1" x14ac:dyDescent="0.35"/>
    <row r="84" s="2" customFormat="1" ht="67.5" customHeight="1" x14ac:dyDescent="0.35"/>
    <row r="85" s="2" customFormat="1" ht="67.5" customHeight="1" x14ac:dyDescent="0.35"/>
    <row r="86" s="2" customFormat="1" ht="67.5" customHeight="1" x14ac:dyDescent="0.35"/>
    <row r="87" s="2" customFormat="1" ht="67.5" customHeight="1" x14ac:dyDescent="0.35"/>
    <row r="88" s="2" customFormat="1" ht="67.5" customHeight="1" x14ac:dyDescent="0.35"/>
    <row r="89" s="2" customFormat="1" ht="67.5" customHeight="1" x14ac:dyDescent="0.35"/>
    <row r="90" s="2" customFormat="1" ht="67.5" customHeight="1" x14ac:dyDescent="0.35"/>
    <row r="91" s="2" customFormat="1" ht="67.5" customHeight="1" x14ac:dyDescent="0.35"/>
    <row r="92" s="2" customFormat="1" ht="67.5" customHeight="1" x14ac:dyDescent="0.35"/>
  </sheetData>
  <autoFilter ref="B8:AK26"/>
  <mergeCells count="47">
    <mergeCell ref="G7:G8"/>
    <mergeCell ref="H12:H16"/>
    <mergeCell ref="AH7:AH8"/>
    <mergeCell ref="U7:U8"/>
    <mergeCell ref="Y7:Y8"/>
    <mergeCell ref="Z7:Z8"/>
    <mergeCell ref="AC7:AC8"/>
    <mergeCell ref="AD7:AD8"/>
    <mergeCell ref="AE7:AE8"/>
    <mergeCell ref="AF7:AF8"/>
    <mergeCell ref="AE12:AE16"/>
    <mergeCell ref="AK7:AK8"/>
    <mergeCell ref="W7:W8"/>
    <mergeCell ref="H17:H19"/>
    <mergeCell ref="AG7:AG8"/>
    <mergeCell ref="AB7:AB8"/>
    <mergeCell ref="AA7:AA8"/>
    <mergeCell ref="H7:J7"/>
    <mergeCell ref="K7:K8"/>
    <mergeCell ref="V7:V8"/>
    <mergeCell ref="X7:X8"/>
    <mergeCell ref="AI7:AI8"/>
    <mergeCell ref="AJ7:AJ8"/>
    <mergeCell ref="AE17:AE19"/>
    <mergeCell ref="E7:E8"/>
    <mergeCell ref="F7:F8"/>
    <mergeCell ref="B9:B26"/>
    <mergeCell ref="C9:C26"/>
    <mergeCell ref="D9:D26"/>
    <mergeCell ref="E9:E26"/>
    <mergeCell ref="F9:F26"/>
    <mergeCell ref="H21:H25"/>
    <mergeCell ref="H9:H11"/>
    <mergeCell ref="B4:T4"/>
    <mergeCell ref="U4:AK4"/>
    <mergeCell ref="B5:T6"/>
    <mergeCell ref="U5:AC6"/>
    <mergeCell ref="AD5:AD6"/>
    <mergeCell ref="AE5:AK5"/>
    <mergeCell ref="AE6:AK6"/>
    <mergeCell ref="B7:B8"/>
    <mergeCell ref="L7:O7"/>
    <mergeCell ref="P7:P8"/>
    <mergeCell ref="Q7:Q8"/>
    <mergeCell ref="R7:T7"/>
    <mergeCell ref="C7:C8"/>
    <mergeCell ref="D7:D8"/>
  </mergeCells>
  <phoneticPr fontId="22" type="noConversion"/>
  <conditionalFormatting sqref="AB12:AD14 AB17:AE17 AB18:AD19 AB24:AD24 AB25:AE25 AB26:AD26 AB20:AE20 AB23:AE23 AB21:AB22">
    <cfRule type="cellIs" dxfId="3321" priority="77" stopIfTrue="1" operator="equal">
      <formula>"I"</formula>
    </cfRule>
  </conditionalFormatting>
  <conditionalFormatting sqref="AB12:AD14 AB17:AE17 AB18:AD19 AB20:AE20 AB21:AB22 AB23:AE23 AB24:AD24 AB25:AE25 AB26:AD26">
    <cfRule type="cellIs" dxfId="3320" priority="78" stopIfTrue="1" operator="equal">
      <formula>"II"</formula>
    </cfRule>
    <cfRule type="cellIs" dxfId="3319" priority="79" stopIfTrue="1" operator="between">
      <formula>"III"</formula>
      <formula>"IV"</formula>
    </cfRule>
  </conditionalFormatting>
  <conditionalFormatting sqref="AB15:AD16">
    <cfRule type="cellIs" dxfId="3318" priority="28" stopIfTrue="1" operator="equal">
      <formula>"I"</formula>
    </cfRule>
    <cfRule type="cellIs" dxfId="3317" priority="29" stopIfTrue="1" operator="equal">
      <formula>"II"</formula>
    </cfRule>
    <cfRule type="cellIs" dxfId="3316" priority="30" stopIfTrue="1" operator="between">
      <formula>"III"</formula>
      <formula>"IV"</formula>
    </cfRule>
  </conditionalFormatting>
  <conditionalFormatting sqref="AB9:AE11">
    <cfRule type="cellIs" dxfId="3315" priority="41" stopIfTrue="1" operator="equal">
      <formula>"I"</formula>
    </cfRule>
    <cfRule type="cellIs" dxfId="3314" priority="42" stopIfTrue="1" operator="equal">
      <formula>"II"</formula>
    </cfRule>
    <cfRule type="cellIs" dxfId="3313" priority="43" stopIfTrue="1" operator="between">
      <formula>"III"</formula>
      <formula>"IV"</formula>
    </cfRule>
  </conditionalFormatting>
  <conditionalFormatting sqref="AD9:AD14">
    <cfRule type="containsText" dxfId="3312" priority="36" stopIfTrue="1" operator="containsText" text="No aceptable o aceptable con control específico">
      <formula>NOT(ISERROR(SEARCH("No aceptable o aceptable con control específico",AD9)))</formula>
    </cfRule>
    <cfRule type="containsText" dxfId="3311" priority="37" stopIfTrue="1" operator="containsText" text="No aceptable">
      <formula>NOT(ISERROR(SEARCH("No aceptable",AD9)))</formula>
    </cfRule>
    <cfRule type="containsText" dxfId="3310" priority="38" stopIfTrue="1" operator="containsText" text="No Aceptable o aceptable con control específico">
      <formula>NOT(ISERROR(SEARCH("No Aceptable o aceptable con control específico",AD9)))</formula>
    </cfRule>
  </conditionalFormatting>
  <conditionalFormatting sqref="AD12:AD14 AD17:AE17 AD18:AD19 AD24 AD25:AE25 AD26">
    <cfRule type="cellIs" dxfId="3309" priority="75" stopIfTrue="1" operator="equal">
      <formula>"Aceptable"</formula>
    </cfRule>
    <cfRule type="cellIs" dxfId="3308" priority="76" stopIfTrue="1" operator="equal">
      <formula>"No aceptable"</formula>
    </cfRule>
  </conditionalFormatting>
  <conditionalFormatting sqref="AD12:AD26">
    <cfRule type="containsText" dxfId="3307" priority="24" stopIfTrue="1" operator="containsText" text="No aceptable">
      <formula>NOT(ISERROR(SEARCH("No aceptable",AD12)))</formula>
    </cfRule>
    <cfRule type="containsText" dxfId="3306" priority="25" stopIfTrue="1" operator="containsText" text="No Aceptable o aceptable con control específico">
      <formula>NOT(ISERROR(SEARCH("No Aceptable o aceptable con control específico",AD12)))</formula>
    </cfRule>
  </conditionalFormatting>
  <conditionalFormatting sqref="AD15">
    <cfRule type="containsText" dxfId="3305" priority="21" stopIfTrue="1" operator="containsText" text="No aceptable">
      <formula>NOT(ISERROR(SEARCH("No aceptable",AD15)))</formula>
    </cfRule>
    <cfRule type="containsText" dxfId="3304" priority="22" stopIfTrue="1" operator="containsText" text="No Aceptable o aceptable con control específico">
      <formula>NOT(ISERROR(SEARCH("No Aceptable o aceptable con control específico",AD15)))</formula>
    </cfRule>
  </conditionalFormatting>
  <conditionalFormatting sqref="AD15:AD16">
    <cfRule type="cellIs" dxfId="3303" priority="26" stopIfTrue="1" operator="equal">
      <formula>"Aceptable"</formula>
    </cfRule>
    <cfRule type="cellIs" dxfId="3302" priority="27" stopIfTrue="1" operator="equal">
      <formula>"No aceptable"</formula>
    </cfRule>
  </conditionalFormatting>
  <conditionalFormatting sqref="AD15:AD26">
    <cfRule type="containsText" dxfId="3301" priority="23" stopIfTrue="1" operator="containsText" text="No aceptable o aceptable con control específico">
      <formula>NOT(ISERROR(SEARCH("No aceptable o aceptable con control específico",AD15)))</formula>
    </cfRule>
  </conditionalFormatting>
  <conditionalFormatting sqref="AD9:AE11">
    <cfRule type="cellIs" dxfId="3300" priority="39" stopIfTrue="1" operator="equal">
      <formula>"Aceptable"</formula>
    </cfRule>
    <cfRule type="cellIs" dxfId="3299" priority="40" stopIfTrue="1" operator="equal">
      <formula>"No aceptable"</formula>
    </cfRule>
  </conditionalFormatting>
  <conditionalFormatting sqref="AD20:AE23">
    <cfRule type="cellIs" dxfId="3298" priority="31" stopIfTrue="1" operator="equal">
      <formula>"Aceptable"</formula>
    </cfRule>
    <cfRule type="cellIs" dxfId="3297" priority="32" stopIfTrue="1" operator="equal">
      <formula>"No aceptable"</formula>
    </cfRule>
  </conditionalFormatting>
  <conditionalFormatting sqref="AE21">
    <cfRule type="cellIs" dxfId="3296" priority="33" stopIfTrue="1" operator="equal">
      <formula>"I"</formula>
    </cfRule>
    <cfRule type="cellIs" dxfId="3295" priority="34" stopIfTrue="1" operator="equal">
      <formula>"II"</formula>
    </cfRule>
    <cfRule type="cellIs" dxfId="3294" priority="35" stopIfTrue="1" operator="between">
      <formula>"III"</formula>
      <formula>"IV"</formula>
    </cfRule>
  </conditionalFormatting>
  <conditionalFormatting sqref="AE24">
    <cfRule type="cellIs" dxfId="3293" priority="11" stopIfTrue="1" operator="equal">
      <formula>"Aceptable"</formula>
    </cfRule>
    <cfRule type="cellIs" dxfId="3292" priority="12" stopIfTrue="1" operator="equal">
      <formula>"No aceptable"</formula>
    </cfRule>
    <cfRule type="cellIs" dxfId="3291" priority="13" stopIfTrue="1" operator="equal">
      <formula>"I"</formula>
    </cfRule>
    <cfRule type="cellIs" dxfId="3290" priority="14" stopIfTrue="1" operator="equal">
      <formula>"II"</formula>
    </cfRule>
    <cfRule type="cellIs" dxfId="3289" priority="15" stopIfTrue="1" operator="between">
      <formula>"III"</formula>
      <formula>"IV"</formula>
    </cfRule>
  </conditionalFormatting>
  <conditionalFormatting sqref="AE26">
    <cfRule type="cellIs" dxfId="3288" priority="6" stopIfTrue="1" operator="equal">
      <formula>"Aceptable"</formula>
    </cfRule>
    <cfRule type="cellIs" dxfId="3287" priority="7" stopIfTrue="1" operator="equal">
      <formula>"No aceptable"</formula>
    </cfRule>
    <cfRule type="cellIs" dxfId="3286" priority="8" stopIfTrue="1" operator="equal">
      <formula>"I"</formula>
    </cfRule>
    <cfRule type="cellIs" dxfId="3285" priority="9" stopIfTrue="1" operator="equal">
      <formula>"II"</formula>
    </cfRule>
    <cfRule type="cellIs" dxfId="3284" priority="10" stopIfTrue="1" operator="between">
      <formula>"III"</formula>
      <formula>"IV"</formula>
    </cfRule>
  </conditionalFormatting>
  <dataValidations xWindow="1020" yWindow="580" count="4">
    <dataValidation allowBlank="1" sqref="AA9:AA26"/>
    <dataValidation type="list" allowBlank="1" showInputMessage="1" showErrorMessage="1" prompt="10 = Muy Alto_x000a_6 = Alto_x000a_2 = Medio_x000a_0 = Bajo" sqref="U9:U26">
      <formula1>"10, 6, 2, 0, "</formula1>
    </dataValidation>
    <dataValidation type="list" allowBlank="1" showInputMessage="1" prompt="4 = Continua_x000a_3 = Frecuente_x000a_2 = Ocasional_x000a_1 = Esporádica" sqref="V9:V26">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6">
      <formula1>"100,60,25,10"</formula1>
    </dataValidation>
  </dataValidations>
  <pageMargins left="0.23622047244094491" right="0.23622047244094491" top="0.74803149606299213" bottom="0.74803149606299213" header="0.31496062992125984" footer="0.31496062992125984"/>
  <pageSetup paperSize="5" scale="22" fitToHeight="6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BL24"/>
  <sheetViews>
    <sheetView view="pageBreakPreview" topLeftCell="H1" zoomScale="60" zoomScaleNormal="70" workbookViewId="0">
      <selection activeCell="B4" sqref="B4:AK8"/>
    </sheetView>
  </sheetViews>
  <sheetFormatPr baseColWidth="10" defaultColWidth="7.26953125" defaultRowHeight="63" customHeight="1" x14ac:dyDescent="0.25"/>
  <cols>
    <col min="36" max="36" width="9.36328125" customWidth="1"/>
    <col min="37" max="37" width="15.6328125" customWidth="1"/>
  </cols>
  <sheetData>
    <row r="1" spans="2:64" ht="33"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3"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3"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62.25"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2:64" s="1" customFormat="1" ht="41.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62.2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95.25" customHeight="1" x14ac:dyDescent="0.35">
      <c r="B9" s="269" t="s">
        <v>121</v>
      </c>
      <c r="C9" s="269" t="s">
        <v>711</v>
      </c>
      <c r="D9" s="269" t="s">
        <v>122</v>
      </c>
      <c r="E9" s="276" t="s">
        <v>123</v>
      </c>
      <c r="F9" s="276" t="s">
        <v>124</v>
      </c>
      <c r="G9" s="24" t="s">
        <v>42</v>
      </c>
      <c r="H9" s="327" t="s">
        <v>36</v>
      </c>
      <c r="I9" s="78" t="s">
        <v>46</v>
      </c>
      <c r="J9" s="79" t="s">
        <v>269</v>
      </c>
      <c r="K9" s="79" t="s">
        <v>270</v>
      </c>
      <c r="L9" s="88">
        <v>1</v>
      </c>
      <c r="M9" s="88">
        <v>2</v>
      </c>
      <c r="N9" s="88">
        <v>0</v>
      </c>
      <c r="O9" s="88">
        <f>SUM(L9:N9)</f>
        <v>3</v>
      </c>
      <c r="P9" s="79" t="s">
        <v>271</v>
      </c>
      <c r="Q9" s="81">
        <v>8</v>
      </c>
      <c r="R9" s="79" t="s">
        <v>499</v>
      </c>
      <c r="S9" s="79" t="s">
        <v>273</v>
      </c>
      <c r="T9" s="79" t="s">
        <v>272</v>
      </c>
      <c r="U9" s="82">
        <v>2</v>
      </c>
      <c r="V9" s="82">
        <v>4</v>
      </c>
      <c r="W9" s="82">
        <f t="shared" ref="W9:W22" si="0">V9*U9</f>
        <v>8</v>
      </c>
      <c r="X9" s="83" t="str">
        <f t="shared" ref="X9:X22" si="1">+IF(AND(U9*V9&gt;=24,U9*V9&lt;=40),"MA",IF(AND(U9*V9&gt;=10,U9*V9&lt;=20),"A",IF(AND(U9*V9&gt;=6,U9*V9&lt;=8),"M",IF(AND(U9*V9&gt;=0,U9*V9&lt;=4),"B",""))))</f>
        <v>M</v>
      </c>
      <c r="Y9" s="78" t="str">
        <f t="shared" ref="Y9:Y22"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 t="shared" ref="AA9:AA22" si="3">W9*Z9</f>
        <v>80</v>
      </c>
      <c r="AB9" s="85" t="str">
        <f t="shared" ref="AB9:AB22" si="4">+IF(AND(U9*V9*Z9&gt;=600,U9*V9*Z9&lt;=4000),"I",IF(AND(U9*V9*Z9&gt;=150,U9*V9*Z9&lt;=500),"II",IF(AND(U9*V9*Z9&gt;=40,U9*V9*Z9&lt;=120),"III",IF(AND(U9*V9*Z9&gt;=0,U9*V9*Z9&lt;=20),"IV",""))))</f>
        <v>III</v>
      </c>
      <c r="AC9" s="78" t="str">
        <f t="shared" ref="AC9:AC22"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 t="shared" ref="AD9:AD22" si="6">+IF(AB9="I","No aceptable",IF(AB9="II","No aceptable o aceptable con control específico",IF(AB9="III","Aceptable",IF(AB9="IV","Aceptable",""))))</f>
        <v>Aceptable</v>
      </c>
      <c r="AE9" s="78" t="s">
        <v>55</v>
      </c>
      <c r="AF9" s="81" t="s">
        <v>34</v>
      </c>
      <c r="AG9" s="81" t="s">
        <v>34</v>
      </c>
      <c r="AH9" s="81" t="s">
        <v>278</v>
      </c>
      <c r="AI9" s="78" t="s">
        <v>274</v>
      </c>
      <c r="AJ9" s="81" t="s">
        <v>34</v>
      </c>
      <c r="AK9" s="100" t="s">
        <v>575</v>
      </c>
    </row>
    <row r="10" spans="2:64" s="1" customFormat="1" ht="95.25" customHeight="1" x14ac:dyDescent="0.35">
      <c r="B10" s="269"/>
      <c r="C10" s="269"/>
      <c r="D10" s="269"/>
      <c r="E10" s="276"/>
      <c r="F10" s="276"/>
      <c r="G10" s="24" t="s">
        <v>42</v>
      </c>
      <c r="H10" s="329"/>
      <c r="I10" s="78" t="s">
        <v>107</v>
      </c>
      <c r="J10" s="79" t="s">
        <v>275</v>
      </c>
      <c r="K10" s="87" t="s">
        <v>276</v>
      </c>
      <c r="L10" s="88">
        <v>1</v>
      </c>
      <c r="M10" s="88">
        <v>2</v>
      </c>
      <c r="N10" s="88">
        <v>0</v>
      </c>
      <c r="O10" s="88">
        <f t="shared" ref="O10:O22" si="7">SUM(L10:N10)</f>
        <v>3</v>
      </c>
      <c r="P10" s="79" t="s">
        <v>271</v>
      </c>
      <c r="Q10" s="81">
        <v>8</v>
      </c>
      <c r="R10" s="87" t="s">
        <v>500</v>
      </c>
      <c r="S10" s="87" t="s">
        <v>273</v>
      </c>
      <c r="T10" s="87" t="s">
        <v>272</v>
      </c>
      <c r="U10" s="82">
        <v>2</v>
      </c>
      <c r="V10" s="82">
        <v>4</v>
      </c>
      <c r="W10" s="82">
        <f t="shared" ref="W10" si="8">V10*U10</f>
        <v>8</v>
      </c>
      <c r="X10" s="83" t="str">
        <f t="shared" ref="X10" si="9">+IF(AND(U10*V10&gt;=24,U10*V10&lt;=40),"MA",IF(AND(U10*V10&gt;=10,U10*V10&lt;=20),"A",IF(AND(U10*V10&gt;=6,U10*V10&lt;=8),"M",IF(AND(U10*V10&gt;=0,U10*V10&lt;=4),"B",""))))</f>
        <v>M</v>
      </c>
      <c r="Y10" s="78" t="str">
        <f t="shared" si="2"/>
        <v>Situación deficiente con exposición esporádica, o bien situación mejorable con exposición continuada o frecuente. Es posible que suceda el daño alguna vez.</v>
      </c>
      <c r="Z10" s="82">
        <v>10</v>
      </c>
      <c r="AA10" s="82">
        <f t="shared" ref="AA10" si="10">W10*Z10</f>
        <v>80</v>
      </c>
      <c r="AB10" s="85" t="str">
        <f t="shared" ref="AB10" si="11">+IF(AND(U10*V10*Z10&gt;=600,U10*V10*Z10&lt;=4000),"I",IF(AND(U10*V10*Z10&gt;=150,U10*V10*Z10&lt;=500),"II",IF(AND(U10*V10*Z10&gt;=40,U10*V10*Z10&lt;=120),"III",IF(AND(U10*V10*Z10&gt;=0,U10*V10*Z10&lt;=20),"IV",""))))</f>
        <v>III</v>
      </c>
      <c r="AC10" s="78" t="str">
        <f t="shared" ref="AC10" si="12">+IF(AB10="I","Situación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8" t="str">
        <f t="shared" ref="AD10" si="13">+IF(AB10="I","No aceptable",IF(AB10="II","No aceptable o aceptable con control específico",IF(AB10="III","Aceptable",IF(AB10="IV","Aceptable",""))))</f>
        <v>Aceptable</v>
      </c>
      <c r="AE10" s="78" t="s">
        <v>108</v>
      </c>
      <c r="AF10" s="81" t="s">
        <v>34</v>
      </c>
      <c r="AG10" s="81" t="s">
        <v>34</v>
      </c>
      <c r="AH10" s="81" t="s">
        <v>279</v>
      </c>
      <c r="AI10" s="78" t="s">
        <v>274</v>
      </c>
      <c r="AJ10" s="81" t="s">
        <v>34</v>
      </c>
      <c r="AK10" s="81" t="s">
        <v>35</v>
      </c>
    </row>
    <row r="11" spans="2:64" s="1" customFormat="1" ht="95.25" customHeight="1" x14ac:dyDescent="0.35">
      <c r="B11" s="269"/>
      <c r="C11" s="269"/>
      <c r="D11" s="269"/>
      <c r="E11" s="276"/>
      <c r="F11" s="276"/>
      <c r="G11" s="24" t="s">
        <v>42</v>
      </c>
      <c r="H11" s="333" t="s">
        <v>44</v>
      </c>
      <c r="I11" s="78" t="s">
        <v>505</v>
      </c>
      <c r="J11" s="78" t="s">
        <v>506</v>
      </c>
      <c r="K11" s="78" t="s">
        <v>507</v>
      </c>
      <c r="L11" s="88">
        <v>1</v>
      </c>
      <c r="M11" s="88">
        <v>2</v>
      </c>
      <c r="N11" s="88">
        <v>0</v>
      </c>
      <c r="O11" s="88">
        <f t="shared" si="7"/>
        <v>3</v>
      </c>
      <c r="P11" s="78" t="s">
        <v>508</v>
      </c>
      <c r="Q11" s="81">
        <v>8</v>
      </c>
      <c r="R11" s="78" t="s">
        <v>254</v>
      </c>
      <c r="S11" s="78" t="s">
        <v>509</v>
      </c>
      <c r="T11" s="78" t="s">
        <v>510</v>
      </c>
      <c r="U11" s="82">
        <v>2</v>
      </c>
      <c r="V11" s="82">
        <v>3</v>
      </c>
      <c r="W11" s="82">
        <f t="shared" ref="W11:W13" si="14">V11*U11</f>
        <v>6</v>
      </c>
      <c r="X11" s="83" t="str">
        <f t="shared" ref="X11:X13" si="15">+IF(AND(U11*V11&gt;=24,U11*V11&lt;=40),"MA",IF(AND(U11*V11&gt;=10,U11*V11&lt;=20),"A",IF(AND(U11*V11&gt;=6,U11*V11&lt;=8),"M",IF(AND(U11*V11&gt;=0,U11*V11&lt;=4),"B",""))))</f>
        <v>M</v>
      </c>
      <c r="Y11" s="78" t="str">
        <f t="shared" ref="Y11:Y13" si="16">+IF(X11="MA","Situación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2">
        <v>10</v>
      </c>
      <c r="AA11" s="82">
        <f t="shared" ref="AA11:AA13" si="17">W11*Z11</f>
        <v>60</v>
      </c>
      <c r="AB11" s="85" t="str">
        <f t="shared" ref="AB11:AB13" si="18">+IF(AND(U11*V11*Z11&gt;=600,U11*V11*Z11&lt;=4000),"I",IF(AND(U11*V11*Z11&gt;=150,U11*V11*Z11&lt;=500),"II",IF(AND(U11*V11*Z11&gt;=40,U11*V11*Z11&lt;=120),"III",IF(AND(U11*V11*Z11&gt;=0,U11*V11*Z11&lt;=20),"IV",""))))</f>
        <v>III</v>
      </c>
      <c r="AC11" s="78" t="str">
        <f t="shared" ref="AC11:AC13" si="19">+IF(AB11="I","Situación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 t="shared" ref="AD11:AD13" si="20">+IF(AB11="I","No aceptable",IF(AB11="II","No aceptable o aceptable con control específico",IF(AB11="III","Aceptable",IF(AB11="IV","Aceptable",""))))</f>
        <v>Aceptable</v>
      </c>
      <c r="AE11" s="330" t="s">
        <v>565</v>
      </c>
      <c r="AF11" s="78" t="s">
        <v>34</v>
      </c>
      <c r="AG11" s="78" t="s">
        <v>34</v>
      </c>
      <c r="AH11" s="78" t="s">
        <v>34</v>
      </c>
      <c r="AI11" s="78" t="s">
        <v>257</v>
      </c>
      <c r="AJ11" s="78" t="s">
        <v>34</v>
      </c>
      <c r="AK11" s="81" t="s">
        <v>511</v>
      </c>
    </row>
    <row r="12" spans="2:64" s="1" customFormat="1" ht="95.25" customHeight="1" x14ac:dyDescent="0.35">
      <c r="B12" s="269"/>
      <c r="C12" s="269"/>
      <c r="D12" s="269"/>
      <c r="E12" s="276"/>
      <c r="F12" s="276"/>
      <c r="G12" s="24" t="s">
        <v>42</v>
      </c>
      <c r="H12" s="333"/>
      <c r="I12" s="90" t="s">
        <v>550</v>
      </c>
      <c r="J12" s="90" t="s">
        <v>519</v>
      </c>
      <c r="K12" s="90" t="s">
        <v>520</v>
      </c>
      <c r="L12" s="88">
        <v>1</v>
      </c>
      <c r="M12" s="88">
        <v>2</v>
      </c>
      <c r="N12" s="88">
        <v>0</v>
      </c>
      <c r="O12" s="88">
        <f t="shared" si="7"/>
        <v>3</v>
      </c>
      <c r="P12" s="90" t="s">
        <v>521</v>
      </c>
      <c r="Q12" s="94">
        <v>8</v>
      </c>
      <c r="R12" s="90" t="s">
        <v>549</v>
      </c>
      <c r="S12" s="90" t="s">
        <v>551</v>
      </c>
      <c r="T12" s="90" t="s">
        <v>525</v>
      </c>
      <c r="U12" s="95">
        <v>2</v>
      </c>
      <c r="V12" s="95">
        <v>3</v>
      </c>
      <c r="W12" s="82">
        <f t="shared" si="14"/>
        <v>6</v>
      </c>
      <c r="X12" s="83" t="str">
        <f t="shared" si="15"/>
        <v>M</v>
      </c>
      <c r="Y12" s="97" t="str">
        <f t="shared" si="16"/>
        <v>Situación deficiente con exposición esporádica, o bien situación mejorable con exposición continuada o frecuente. Es posible que suceda el daño alguna vez.</v>
      </c>
      <c r="Z12" s="95">
        <v>10</v>
      </c>
      <c r="AA12" s="82">
        <f t="shared" si="17"/>
        <v>60</v>
      </c>
      <c r="AB12" s="98" t="str">
        <f t="shared" si="18"/>
        <v>III</v>
      </c>
      <c r="AC12" s="97" t="str">
        <f t="shared" si="19"/>
        <v>Mejorar si es posible. Sería conveniente justificar la intervención y su rentabilidad.</v>
      </c>
      <c r="AD12" s="90" t="str">
        <f t="shared" si="20"/>
        <v>Aceptable</v>
      </c>
      <c r="AE12" s="331"/>
      <c r="AF12" s="90" t="s">
        <v>34</v>
      </c>
      <c r="AG12" s="90" t="s">
        <v>34</v>
      </c>
      <c r="AH12" s="90" t="s">
        <v>34</v>
      </c>
      <c r="AI12" s="90" t="s">
        <v>552</v>
      </c>
      <c r="AJ12" s="90" t="s">
        <v>34</v>
      </c>
      <c r="AK12" s="100" t="s">
        <v>511</v>
      </c>
    </row>
    <row r="13" spans="2:64" s="1" customFormat="1" ht="95.25" customHeight="1" x14ac:dyDescent="0.35">
      <c r="B13" s="269"/>
      <c r="C13" s="269"/>
      <c r="D13" s="269"/>
      <c r="E13" s="276"/>
      <c r="F13" s="276"/>
      <c r="G13" s="24" t="s">
        <v>42</v>
      </c>
      <c r="H13" s="333"/>
      <c r="I13" s="94" t="s">
        <v>61</v>
      </c>
      <c r="J13" s="90" t="s">
        <v>262</v>
      </c>
      <c r="K13" s="90" t="s">
        <v>250</v>
      </c>
      <c r="L13" s="88">
        <v>1</v>
      </c>
      <c r="M13" s="88">
        <v>2</v>
      </c>
      <c r="N13" s="88">
        <v>0</v>
      </c>
      <c r="O13" s="88">
        <f t="shared" si="7"/>
        <v>3</v>
      </c>
      <c r="P13" s="90" t="s">
        <v>259</v>
      </c>
      <c r="Q13" s="94">
        <v>8</v>
      </c>
      <c r="R13" s="90" t="s">
        <v>549</v>
      </c>
      <c r="S13" s="90" t="s">
        <v>252</v>
      </c>
      <c r="T13" s="90" t="s">
        <v>354</v>
      </c>
      <c r="U13" s="95">
        <v>2</v>
      </c>
      <c r="V13" s="95">
        <v>3</v>
      </c>
      <c r="W13" s="95">
        <f t="shared" si="14"/>
        <v>6</v>
      </c>
      <c r="X13" s="96" t="str">
        <f t="shared" si="15"/>
        <v>M</v>
      </c>
      <c r="Y13" s="97" t="str">
        <f t="shared" si="16"/>
        <v>Situación deficiente con exposición esporádica, o bien situación mejorable con exposición continuada o frecuente. Es posible que suceda el daño alguna vez.</v>
      </c>
      <c r="Z13" s="95">
        <v>10</v>
      </c>
      <c r="AA13" s="95">
        <f t="shared" si="17"/>
        <v>60</v>
      </c>
      <c r="AB13" s="98" t="str">
        <f t="shared" si="18"/>
        <v>III</v>
      </c>
      <c r="AC13" s="97" t="str">
        <f t="shared" si="19"/>
        <v>Mejorar si es posible. Sería conveniente justificar la intervención y su rentabilidad.</v>
      </c>
      <c r="AD13" s="90" t="str">
        <f t="shared" si="20"/>
        <v>Aceptable</v>
      </c>
      <c r="AE13" s="331"/>
      <c r="AF13" s="90" t="s">
        <v>34</v>
      </c>
      <c r="AG13" s="90" t="s">
        <v>34</v>
      </c>
      <c r="AH13" s="90" t="s">
        <v>34</v>
      </c>
      <c r="AI13" s="90" t="s">
        <v>552</v>
      </c>
      <c r="AJ13" s="90" t="s">
        <v>34</v>
      </c>
      <c r="AK13" s="100" t="s">
        <v>554</v>
      </c>
    </row>
    <row r="14" spans="2:64" s="1" customFormat="1" ht="95.25" customHeight="1" x14ac:dyDescent="0.35">
      <c r="B14" s="269"/>
      <c r="C14" s="269"/>
      <c r="D14" s="269"/>
      <c r="E14" s="276"/>
      <c r="F14" s="276"/>
      <c r="G14" s="24" t="s">
        <v>42</v>
      </c>
      <c r="H14" s="333"/>
      <c r="I14" s="78" t="s">
        <v>59</v>
      </c>
      <c r="J14" s="121" t="s">
        <v>261</v>
      </c>
      <c r="K14" s="78" t="s">
        <v>250</v>
      </c>
      <c r="L14" s="88">
        <v>1</v>
      </c>
      <c r="M14" s="88">
        <v>2</v>
      </c>
      <c r="N14" s="88">
        <v>0</v>
      </c>
      <c r="O14" s="88">
        <f t="shared" si="7"/>
        <v>3</v>
      </c>
      <c r="P14" s="78" t="s">
        <v>259</v>
      </c>
      <c r="Q14" s="78">
        <v>8</v>
      </c>
      <c r="R14" s="78" t="s">
        <v>254</v>
      </c>
      <c r="S14" s="78" t="s">
        <v>252</v>
      </c>
      <c r="T14" s="78" t="s">
        <v>354</v>
      </c>
      <c r="U14" s="82">
        <v>2</v>
      </c>
      <c r="V14" s="82">
        <v>4</v>
      </c>
      <c r="W14" s="82">
        <f t="shared" si="0"/>
        <v>8</v>
      </c>
      <c r="X14" s="83" t="str">
        <f t="shared" si="1"/>
        <v>M</v>
      </c>
      <c r="Y14" s="78" t="str">
        <f t="shared" si="2"/>
        <v>Situación deficiente con exposición esporádica, o bien situación mejorable con exposición continuada o frecuente. Es posible que suceda el daño alguna vez.</v>
      </c>
      <c r="Z14" s="82">
        <v>10</v>
      </c>
      <c r="AA14" s="82">
        <f t="shared" si="3"/>
        <v>80</v>
      </c>
      <c r="AB14" s="85" t="str">
        <f t="shared" si="4"/>
        <v>III</v>
      </c>
      <c r="AC14" s="78" t="str">
        <f t="shared" si="5"/>
        <v>Mejorar si es posible. Sería conveniente justificar la intervención y su rentabilidad.</v>
      </c>
      <c r="AD14" s="78" t="str">
        <f t="shared" si="6"/>
        <v>Aceptable</v>
      </c>
      <c r="AE14" s="332"/>
      <c r="AF14" s="78" t="s">
        <v>34</v>
      </c>
      <c r="AG14" s="78" t="s">
        <v>34</v>
      </c>
      <c r="AH14" s="78" t="s">
        <v>34</v>
      </c>
      <c r="AI14" s="78" t="s">
        <v>260</v>
      </c>
      <c r="AJ14" s="78" t="s">
        <v>34</v>
      </c>
      <c r="AK14" s="81" t="s">
        <v>35</v>
      </c>
    </row>
    <row r="15" spans="2:64" s="1" customFormat="1" ht="95.25" customHeight="1" x14ac:dyDescent="0.35">
      <c r="B15" s="269"/>
      <c r="C15" s="269"/>
      <c r="D15" s="269"/>
      <c r="E15" s="276"/>
      <c r="F15" s="276"/>
      <c r="G15" s="24" t="s">
        <v>42</v>
      </c>
      <c r="H15" s="333" t="s">
        <v>49</v>
      </c>
      <c r="I15" s="87" t="s">
        <v>233</v>
      </c>
      <c r="J15" s="87" t="s">
        <v>234</v>
      </c>
      <c r="K15" s="87" t="s">
        <v>237</v>
      </c>
      <c r="L15" s="88">
        <v>1</v>
      </c>
      <c r="M15" s="88">
        <v>2</v>
      </c>
      <c r="N15" s="88">
        <v>0</v>
      </c>
      <c r="O15" s="88">
        <f t="shared" si="7"/>
        <v>3</v>
      </c>
      <c r="P15" s="89" t="s">
        <v>240</v>
      </c>
      <c r="Q15" s="81">
        <v>8</v>
      </c>
      <c r="R15" s="89" t="s">
        <v>242</v>
      </c>
      <c r="S15" s="89" t="s">
        <v>243</v>
      </c>
      <c r="T15" s="89" t="s">
        <v>244</v>
      </c>
      <c r="U15" s="81">
        <v>6</v>
      </c>
      <c r="V15" s="81">
        <v>4</v>
      </c>
      <c r="W15" s="81">
        <f t="shared" si="0"/>
        <v>24</v>
      </c>
      <c r="X15" s="81" t="str">
        <f t="shared" si="1"/>
        <v>MA</v>
      </c>
      <c r="Y15" s="78" t="str">
        <f t="shared" si="2"/>
        <v>Situación deficiente con exposición continua, o muy deficiente con exposición frecuente. Normalmente la materialización del riesgo ocurre con frecuencia.</v>
      </c>
      <c r="Z15" s="82">
        <v>10</v>
      </c>
      <c r="AA15" s="82">
        <f t="shared" si="3"/>
        <v>240</v>
      </c>
      <c r="AB15" s="85" t="str">
        <f t="shared" si="4"/>
        <v>II</v>
      </c>
      <c r="AC15" s="78" t="str">
        <f t="shared" si="5"/>
        <v>Corregir y adoptar medidas de control de inmediato. Sin embargo suspenda actividades si el nivel de riesgo está por encima o igual de 360.</v>
      </c>
      <c r="AD15" s="78" t="str">
        <f t="shared" si="6"/>
        <v>No aceptable o aceptable con control específico</v>
      </c>
      <c r="AE15" s="330" t="s">
        <v>566</v>
      </c>
      <c r="AF15" s="78" t="s">
        <v>34</v>
      </c>
      <c r="AG15" s="78" t="s">
        <v>34</v>
      </c>
      <c r="AH15" s="87" t="s">
        <v>248</v>
      </c>
      <c r="AI15" s="87" t="s">
        <v>249</v>
      </c>
      <c r="AJ15" s="81" t="s">
        <v>34</v>
      </c>
      <c r="AK15" s="81" t="s">
        <v>35</v>
      </c>
    </row>
    <row r="16" spans="2:64" s="1" customFormat="1" ht="95.25" customHeight="1" x14ac:dyDescent="0.35">
      <c r="B16" s="269"/>
      <c r="C16" s="269"/>
      <c r="D16" s="269"/>
      <c r="E16" s="276"/>
      <c r="F16" s="276"/>
      <c r="G16" s="24" t="s">
        <v>42</v>
      </c>
      <c r="H16" s="333"/>
      <c r="I16" s="87" t="s">
        <v>236</v>
      </c>
      <c r="J16" s="87" t="s">
        <v>235</v>
      </c>
      <c r="K16" s="87" t="s">
        <v>238</v>
      </c>
      <c r="L16" s="88">
        <v>1</v>
      </c>
      <c r="M16" s="88">
        <v>2</v>
      </c>
      <c r="N16" s="88">
        <v>0</v>
      </c>
      <c r="O16" s="88">
        <f t="shared" si="7"/>
        <v>3</v>
      </c>
      <c r="P16" s="89" t="s">
        <v>241</v>
      </c>
      <c r="Q16" s="81">
        <v>8</v>
      </c>
      <c r="R16" s="89" t="s">
        <v>245</v>
      </c>
      <c r="S16" s="89" t="s">
        <v>246</v>
      </c>
      <c r="T16" s="89" t="s">
        <v>247</v>
      </c>
      <c r="U16" s="81">
        <v>6</v>
      </c>
      <c r="V16" s="81">
        <v>4</v>
      </c>
      <c r="W16" s="81">
        <f t="shared" si="0"/>
        <v>24</v>
      </c>
      <c r="X16" s="81" t="str">
        <f t="shared" si="1"/>
        <v>MA</v>
      </c>
      <c r="Y16" s="78" t="str">
        <f t="shared" si="2"/>
        <v>Situación deficiente con exposición continua, o muy deficiente con exposición frecuente. Normalmente la materialización del riesgo ocurre con frecuencia.</v>
      </c>
      <c r="Z16" s="82">
        <v>10</v>
      </c>
      <c r="AA16" s="82">
        <f t="shared" si="3"/>
        <v>240</v>
      </c>
      <c r="AB16" s="85" t="str">
        <f t="shared" si="4"/>
        <v>II</v>
      </c>
      <c r="AC16" s="78" t="str">
        <f t="shared" si="5"/>
        <v>Corregir y adoptar medidas de control de inmediato. Sin embargo suspenda actividades si el nivel de riesgo está por encima o igual de 360.</v>
      </c>
      <c r="AD16" s="78" t="str">
        <f t="shared" si="6"/>
        <v>No aceptable o aceptable con control específico</v>
      </c>
      <c r="AE16" s="332"/>
      <c r="AF16" s="78" t="s">
        <v>34</v>
      </c>
      <c r="AG16" s="78" t="s">
        <v>34</v>
      </c>
      <c r="AH16" s="87" t="s">
        <v>248</v>
      </c>
      <c r="AI16" s="87" t="s">
        <v>249</v>
      </c>
      <c r="AJ16" s="81" t="s">
        <v>34</v>
      </c>
      <c r="AK16" s="81" t="s">
        <v>35</v>
      </c>
    </row>
    <row r="17" spans="2:37" s="1" customFormat="1" ht="95.25" customHeight="1" x14ac:dyDescent="0.35">
      <c r="B17" s="269"/>
      <c r="C17" s="269"/>
      <c r="D17" s="269"/>
      <c r="E17" s="276"/>
      <c r="F17" s="276"/>
      <c r="G17" s="24" t="s">
        <v>33</v>
      </c>
      <c r="H17" s="327" t="s">
        <v>45</v>
      </c>
      <c r="I17" s="87" t="s">
        <v>63</v>
      </c>
      <c r="J17" s="87" t="s">
        <v>331</v>
      </c>
      <c r="K17" s="87" t="s">
        <v>64</v>
      </c>
      <c r="L17" s="88">
        <v>1</v>
      </c>
      <c r="M17" s="88">
        <v>2</v>
      </c>
      <c r="N17" s="88">
        <v>0</v>
      </c>
      <c r="O17" s="88">
        <f t="shared" si="7"/>
        <v>3</v>
      </c>
      <c r="P17" s="87" t="s">
        <v>325</v>
      </c>
      <c r="Q17" s="81">
        <v>8</v>
      </c>
      <c r="R17" s="78" t="s">
        <v>168</v>
      </c>
      <c r="S17" s="87" t="s">
        <v>326</v>
      </c>
      <c r="T17" s="78" t="s">
        <v>359</v>
      </c>
      <c r="U17" s="82">
        <v>2</v>
      </c>
      <c r="V17" s="82">
        <v>3</v>
      </c>
      <c r="W17" s="82">
        <f t="shared" si="0"/>
        <v>6</v>
      </c>
      <c r="X17" s="83" t="str">
        <f t="shared" si="1"/>
        <v>M</v>
      </c>
      <c r="Y17" s="78" t="str">
        <f t="shared" si="2"/>
        <v>Situación deficiente con exposición esporádica, o bien situación mejorable con exposición continuada o frecuente. Es posible que suceda el daño alguna vez.</v>
      </c>
      <c r="Z17" s="82">
        <v>10</v>
      </c>
      <c r="AA17" s="82">
        <f t="shared" si="3"/>
        <v>60</v>
      </c>
      <c r="AB17" s="85" t="str">
        <f t="shared" si="4"/>
        <v>III</v>
      </c>
      <c r="AC17" s="78" t="str">
        <f t="shared" si="5"/>
        <v>Mejorar si es posible. Sería conveniente justificar la intervención y su rentabilidad.</v>
      </c>
      <c r="AD17" s="78" t="str">
        <f t="shared" si="6"/>
        <v>Aceptable</v>
      </c>
      <c r="AE17" s="78" t="s">
        <v>65</v>
      </c>
      <c r="AF17" s="81" t="s">
        <v>34</v>
      </c>
      <c r="AG17" s="81" t="s">
        <v>34</v>
      </c>
      <c r="AH17" s="87" t="s">
        <v>327</v>
      </c>
      <c r="AI17" s="87" t="s">
        <v>328</v>
      </c>
      <c r="AJ17" s="81" t="s">
        <v>34</v>
      </c>
      <c r="AK17" s="81" t="s">
        <v>35</v>
      </c>
    </row>
    <row r="18" spans="2:37" s="1" customFormat="1" ht="95.25" customHeight="1" x14ac:dyDescent="0.35">
      <c r="B18" s="269"/>
      <c r="C18" s="269"/>
      <c r="D18" s="269"/>
      <c r="E18" s="276"/>
      <c r="F18" s="276"/>
      <c r="G18" s="24" t="s">
        <v>33</v>
      </c>
      <c r="H18" s="328"/>
      <c r="I18" s="101" t="s">
        <v>558</v>
      </c>
      <c r="J18" s="101" t="s">
        <v>324</v>
      </c>
      <c r="K18" s="101" t="s">
        <v>315</v>
      </c>
      <c r="L18" s="88">
        <v>1</v>
      </c>
      <c r="M18" s="88">
        <v>2</v>
      </c>
      <c r="N18" s="88">
        <v>0</v>
      </c>
      <c r="O18" s="88">
        <f t="shared" si="7"/>
        <v>3</v>
      </c>
      <c r="P18" s="101" t="s">
        <v>330</v>
      </c>
      <c r="Q18" s="94">
        <v>1</v>
      </c>
      <c r="R18" s="101" t="s">
        <v>168</v>
      </c>
      <c r="S18" s="90" t="s">
        <v>351</v>
      </c>
      <c r="T18" s="101" t="s">
        <v>360</v>
      </c>
      <c r="U18" s="95">
        <v>2</v>
      </c>
      <c r="V18" s="95">
        <v>2</v>
      </c>
      <c r="W18" s="95">
        <f t="shared" si="0"/>
        <v>4</v>
      </c>
      <c r="X18" s="96" t="str">
        <f t="shared" si="1"/>
        <v>B</v>
      </c>
      <c r="Y18" s="97" t="str">
        <f t="shared" si="2"/>
        <v>Situación mejorable con exposición ocasional o esporádica, o situación sin anomalía destacable con cualquier nivel de exposición. No es esperable que se materialice el riesgo, aunque puede ser concebible.</v>
      </c>
      <c r="Z18" s="95">
        <v>25</v>
      </c>
      <c r="AA18" s="95">
        <f t="shared" si="3"/>
        <v>100</v>
      </c>
      <c r="AB18" s="98" t="str">
        <f t="shared" si="4"/>
        <v>III</v>
      </c>
      <c r="AC18" s="97" t="str">
        <f t="shared" si="5"/>
        <v>Mejorar si es posible. Sería conveniente justificar la intervención y su rentabilidad.</v>
      </c>
      <c r="AD18" s="90" t="str">
        <f t="shared" si="6"/>
        <v>Aceptable</v>
      </c>
      <c r="AE18" s="97" t="s">
        <v>548</v>
      </c>
      <c r="AF18" s="90" t="s">
        <v>34</v>
      </c>
      <c r="AG18" s="90" t="s">
        <v>34</v>
      </c>
      <c r="AH18" s="101" t="s">
        <v>67</v>
      </c>
      <c r="AI18" s="101" t="s">
        <v>557</v>
      </c>
      <c r="AJ18" s="90" t="s">
        <v>34</v>
      </c>
      <c r="AK18" s="100" t="s">
        <v>559</v>
      </c>
    </row>
    <row r="19" spans="2:37" s="1" customFormat="1" ht="95.25" customHeight="1" x14ac:dyDescent="0.35">
      <c r="B19" s="269"/>
      <c r="C19" s="269"/>
      <c r="D19" s="269"/>
      <c r="E19" s="276"/>
      <c r="F19" s="276"/>
      <c r="G19" s="24" t="s">
        <v>33</v>
      </c>
      <c r="H19" s="328"/>
      <c r="I19" s="87" t="s">
        <v>63</v>
      </c>
      <c r="J19" s="87" t="s">
        <v>329</v>
      </c>
      <c r="K19" s="87" t="s">
        <v>315</v>
      </c>
      <c r="L19" s="88">
        <v>1</v>
      </c>
      <c r="M19" s="88">
        <v>2</v>
      </c>
      <c r="N19" s="88">
        <v>0</v>
      </c>
      <c r="O19" s="88">
        <f t="shared" si="7"/>
        <v>3</v>
      </c>
      <c r="P19" s="87" t="s">
        <v>330</v>
      </c>
      <c r="Q19" s="81">
        <v>1</v>
      </c>
      <c r="R19" s="87" t="s">
        <v>332</v>
      </c>
      <c r="S19" s="87" t="s">
        <v>531</v>
      </c>
      <c r="T19" s="78" t="s">
        <v>355</v>
      </c>
      <c r="U19" s="82">
        <v>6</v>
      </c>
      <c r="V19" s="82">
        <v>2</v>
      </c>
      <c r="W19" s="82">
        <f t="shared" si="0"/>
        <v>12</v>
      </c>
      <c r="X19" s="83" t="str">
        <f t="shared" si="1"/>
        <v>A</v>
      </c>
      <c r="Y19" s="78" t="str">
        <f t="shared" si="2"/>
        <v>Situación deficiente con exposición frecuente u ocasional, o bien situación muy deficiente con exposición ocasional o esporádica. La materialización de Riesgo es posible que suceda varias veces en la vida laboral</v>
      </c>
      <c r="Z19" s="82">
        <v>10</v>
      </c>
      <c r="AA19" s="82">
        <f t="shared" si="3"/>
        <v>120</v>
      </c>
      <c r="AB19" s="85" t="str">
        <f t="shared" si="4"/>
        <v>III</v>
      </c>
      <c r="AC19" s="78" t="str">
        <f t="shared" si="5"/>
        <v>Mejorar si es posible. Sería conveniente justificar la intervención y su rentabilidad.</v>
      </c>
      <c r="AD19" s="78" t="str">
        <f t="shared" si="6"/>
        <v>Aceptable</v>
      </c>
      <c r="AE19" s="78" t="s">
        <v>115</v>
      </c>
      <c r="AF19" s="78" t="s">
        <v>34</v>
      </c>
      <c r="AG19" s="78" t="s">
        <v>168</v>
      </c>
      <c r="AH19" s="87" t="s">
        <v>333</v>
      </c>
      <c r="AI19" s="87" t="s">
        <v>334</v>
      </c>
      <c r="AJ19" s="81" t="s">
        <v>34</v>
      </c>
      <c r="AK19" s="81" t="s">
        <v>35</v>
      </c>
    </row>
    <row r="20" spans="2:37" s="1" customFormat="1" ht="95.25" customHeight="1" x14ac:dyDescent="0.35">
      <c r="B20" s="269"/>
      <c r="C20" s="269"/>
      <c r="D20" s="269"/>
      <c r="E20" s="276"/>
      <c r="F20" s="276"/>
      <c r="G20" s="24" t="s">
        <v>33</v>
      </c>
      <c r="H20" s="328"/>
      <c r="I20" s="87" t="s">
        <v>207</v>
      </c>
      <c r="J20" s="87" t="s">
        <v>322</v>
      </c>
      <c r="K20" s="87" t="s">
        <v>320</v>
      </c>
      <c r="L20" s="88">
        <v>1</v>
      </c>
      <c r="M20" s="88">
        <v>2</v>
      </c>
      <c r="N20" s="88">
        <v>0</v>
      </c>
      <c r="O20" s="88">
        <f t="shared" si="7"/>
        <v>3</v>
      </c>
      <c r="P20" s="87" t="s">
        <v>321</v>
      </c>
      <c r="Q20" s="81">
        <v>2</v>
      </c>
      <c r="R20" s="78" t="s">
        <v>168</v>
      </c>
      <c r="S20" s="87" t="s">
        <v>362</v>
      </c>
      <c r="T20" s="78" t="s">
        <v>364</v>
      </c>
      <c r="U20" s="82">
        <v>2</v>
      </c>
      <c r="V20" s="82">
        <v>2</v>
      </c>
      <c r="W20" s="82">
        <f t="shared" ref="W20" si="21">V20*U20</f>
        <v>4</v>
      </c>
      <c r="X20" s="83" t="str">
        <f t="shared" ref="X20" si="22">+IF(AND(U20*V20&gt;=24,U20*V20&lt;=40),"MA",IF(AND(U20*V20&gt;=10,U20*V20&lt;=20),"A",IF(AND(U20*V20&gt;=6,U20*V20&lt;=8),"M",IF(AND(U20*V20&gt;=0,U20*V20&lt;=4),"B",""))))</f>
        <v>B</v>
      </c>
      <c r="Y20" s="78" t="str">
        <f t="shared" ref="Y20" si="23">+IF(X20="MA","Situación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0" s="82">
        <v>25</v>
      </c>
      <c r="AA20" s="82">
        <f t="shared" ref="AA20" si="24">W20*Z20</f>
        <v>100</v>
      </c>
      <c r="AB20" s="85" t="str">
        <f t="shared" ref="AB20" si="25">+IF(AND(U20*V20*Z20&gt;=600,U20*V20*Z20&lt;=4000),"I",IF(AND(U20*V20*Z20&gt;=150,U20*V20*Z20&lt;=500),"II",IF(AND(U20*V20*Z20&gt;=40,U20*V20*Z20&lt;=120),"III",IF(AND(U20*V20*Z20&gt;=0,U20*V20*Z20&lt;=20),"IV",""))))</f>
        <v>III</v>
      </c>
      <c r="AC20" s="78" t="str">
        <f t="shared" ref="AC20" si="26">+IF(AB20="I","Situación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78" t="str">
        <f t="shared" ref="AD20" si="27">+IF(AB20="I","No aceptable",IF(AB20="II","No aceptable o aceptable con control específico",IF(AB20="III","Aceptable",IF(AB20="IV","Aceptable",""))))</f>
        <v>Aceptable</v>
      </c>
      <c r="AE20" s="99" t="s">
        <v>601</v>
      </c>
      <c r="AF20" s="78" t="s">
        <v>34</v>
      </c>
      <c r="AG20" s="78" t="s">
        <v>34</v>
      </c>
      <c r="AH20" s="87" t="s">
        <v>323</v>
      </c>
      <c r="AI20" s="78" t="s">
        <v>171</v>
      </c>
      <c r="AJ20" s="78" t="s">
        <v>34</v>
      </c>
      <c r="AK20" s="81" t="s">
        <v>35</v>
      </c>
    </row>
    <row r="21" spans="2:37" s="1" customFormat="1" ht="95.25" customHeight="1" x14ac:dyDescent="0.35">
      <c r="B21" s="269"/>
      <c r="C21" s="269"/>
      <c r="D21" s="269"/>
      <c r="E21" s="276"/>
      <c r="F21" s="276"/>
      <c r="G21" s="24" t="s">
        <v>33</v>
      </c>
      <c r="H21" s="329"/>
      <c r="I21" s="87" t="s">
        <v>342</v>
      </c>
      <c r="J21" s="87" t="s">
        <v>341</v>
      </c>
      <c r="K21" s="87" t="s">
        <v>340</v>
      </c>
      <c r="L21" s="88">
        <v>1</v>
      </c>
      <c r="M21" s="88">
        <v>2</v>
      </c>
      <c r="N21" s="88">
        <v>0</v>
      </c>
      <c r="O21" s="88">
        <f t="shared" si="7"/>
        <v>3</v>
      </c>
      <c r="P21" s="87" t="s">
        <v>343</v>
      </c>
      <c r="Q21" s="81">
        <v>2</v>
      </c>
      <c r="R21" s="87" t="s">
        <v>344</v>
      </c>
      <c r="S21" s="87" t="s">
        <v>345</v>
      </c>
      <c r="T21" s="87" t="s">
        <v>346</v>
      </c>
      <c r="U21" s="82">
        <v>6</v>
      </c>
      <c r="V21" s="82">
        <v>2</v>
      </c>
      <c r="W21" s="82">
        <f t="shared" si="0"/>
        <v>12</v>
      </c>
      <c r="X21" s="83" t="str">
        <f t="shared" si="1"/>
        <v>A</v>
      </c>
      <c r="Y21" s="78" t="str">
        <f t="shared" si="2"/>
        <v>Situación deficiente con exposición frecuente u ocasional, o bien situación muy deficiente con exposición ocasional o esporádica. La materialización de Riesgo es posible que suceda varias veces en la vida laboral</v>
      </c>
      <c r="Z21" s="82">
        <v>25</v>
      </c>
      <c r="AA21" s="82">
        <f t="shared" si="3"/>
        <v>300</v>
      </c>
      <c r="AB21" s="85" t="str">
        <f t="shared" si="4"/>
        <v>II</v>
      </c>
      <c r="AC21" s="78" t="str">
        <f t="shared" si="5"/>
        <v>Corregir y adoptar medidas de control de inmediato. Sin embargo suspenda actividades si el nivel de riesgo está por encima o igual de 360.</v>
      </c>
      <c r="AD21" s="78" t="str">
        <f t="shared" si="6"/>
        <v>No aceptable o aceptable con control específico</v>
      </c>
      <c r="AE21" s="78" t="s">
        <v>530</v>
      </c>
      <c r="AF21" s="78" t="s">
        <v>34</v>
      </c>
      <c r="AG21" s="78" t="s">
        <v>34</v>
      </c>
      <c r="AH21" s="87" t="s">
        <v>347</v>
      </c>
      <c r="AI21" s="87" t="s">
        <v>348</v>
      </c>
      <c r="AJ21" s="87" t="s">
        <v>125</v>
      </c>
      <c r="AK21" s="81" t="s">
        <v>35</v>
      </c>
    </row>
    <row r="22" spans="2:37" s="34" customFormat="1" ht="95.25" customHeight="1" x14ac:dyDescent="0.35">
      <c r="B22" s="270"/>
      <c r="C22" s="270"/>
      <c r="D22" s="270"/>
      <c r="E22" s="301"/>
      <c r="F22" s="301"/>
      <c r="G22" s="24" t="s">
        <v>33</v>
      </c>
      <c r="H22" s="87" t="s">
        <v>70</v>
      </c>
      <c r="I22" s="87" t="s">
        <v>313</v>
      </c>
      <c r="J22" s="87" t="s">
        <v>314</v>
      </c>
      <c r="K22" s="87" t="s">
        <v>315</v>
      </c>
      <c r="L22" s="88">
        <v>1</v>
      </c>
      <c r="M22" s="88">
        <v>2</v>
      </c>
      <c r="N22" s="88">
        <v>0</v>
      </c>
      <c r="O22" s="88">
        <f t="shared" si="7"/>
        <v>3</v>
      </c>
      <c r="P22" s="87" t="s">
        <v>316</v>
      </c>
      <c r="Q22" s="81">
        <v>8</v>
      </c>
      <c r="R22" s="87" t="s">
        <v>317</v>
      </c>
      <c r="S22" s="87" t="s">
        <v>318</v>
      </c>
      <c r="T22" s="78" t="s">
        <v>379</v>
      </c>
      <c r="U22" s="82">
        <v>2</v>
      </c>
      <c r="V22" s="82">
        <v>4</v>
      </c>
      <c r="W22" s="82">
        <f t="shared" si="0"/>
        <v>8</v>
      </c>
      <c r="X22" s="83" t="str">
        <f t="shared" si="1"/>
        <v>M</v>
      </c>
      <c r="Y22" s="78" t="str">
        <f t="shared" si="2"/>
        <v>Situación deficiente con exposición esporádica, o bien situación mejorable con exposición continuada o frecuente. Es posible que suceda el daño alguna vez.</v>
      </c>
      <c r="Z22" s="82">
        <v>10</v>
      </c>
      <c r="AA22" s="82">
        <f t="shared" si="3"/>
        <v>80</v>
      </c>
      <c r="AB22" s="85" t="str">
        <f t="shared" si="4"/>
        <v>III</v>
      </c>
      <c r="AC22" s="78" t="str">
        <f t="shared" si="5"/>
        <v>Mejorar si es posible. Sería conveniente justificar la intervención y su rentabilidad.</v>
      </c>
      <c r="AD22" s="78" t="str">
        <f t="shared" si="6"/>
        <v>Aceptable</v>
      </c>
      <c r="AE22" s="78" t="s">
        <v>514</v>
      </c>
      <c r="AF22" s="81" t="s">
        <v>34</v>
      </c>
      <c r="AG22" s="81" t="s">
        <v>34</v>
      </c>
      <c r="AH22" s="87" t="s">
        <v>71</v>
      </c>
      <c r="AI22" s="87" t="s">
        <v>319</v>
      </c>
      <c r="AJ22" s="81" t="s">
        <v>34</v>
      </c>
      <c r="AK22" s="81" t="s">
        <v>515</v>
      </c>
    </row>
    <row r="23" spans="2:37" ht="63" customHeight="1" x14ac:dyDescent="0.25">
      <c r="AI23" s="54"/>
    </row>
    <row r="24" spans="2:37" ht="63" customHeight="1" x14ac:dyDescent="0.25">
      <c r="AI24" s="54"/>
    </row>
  </sheetData>
  <mergeCells count="47">
    <mergeCell ref="Z7:Z8"/>
    <mergeCell ref="AE11:AE14"/>
    <mergeCell ref="AE15:AE16"/>
    <mergeCell ref="B4:T4"/>
    <mergeCell ref="U4:AK4"/>
    <mergeCell ref="B5:T6"/>
    <mergeCell ref="U5:AC6"/>
    <mergeCell ref="AD5:AD6"/>
    <mergeCell ref="AE5:AK5"/>
    <mergeCell ref="AE6:AK6"/>
    <mergeCell ref="B7:B8"/>
    <mergeCell ref="C7:C8"/>
    <mergeCell ref="D7:D8"/>
    <mergeCell ref="E7:E8"/>
    <mergeCell ref="F7:F8"/>
    <mergeCell ref="R7:T7"/>
    <mergeCell ref="B9:B22"/>
    <mergeCell ref="C9:C22"/>
    <mergeCell ref="D9:D22"/>
    <mergeCell ref="E9:E22"/>
    <mergeCell ref="F9:F22"/>
    <mergeCell ref="H17:H21"/>
    <mergeCell ref="G7:G8"/>
    <mergeCell ref="W7:W8"/>
    <mergeCell ref="X7:X8"/>
    <mergeCell ref="Y7:Y8"/>
    <mergeCell ref="H7:J7"/>
    <mergeCell ref="K7:K8"/>
    <mergeCell ref="L7:O7"/>
    <mergeCell ref="P7:P8"/>
    <mergeCell ref="Q7:Q8"/>
    <mergeCell ref="U7:U8"/>
    <mergeCell ref="V7:V8"/>
    <mergeCell ref="H11:H14"/>
    <mergeCell ref="H9:H10"/>
    <mergeCell ref="H15:H16"/>
    <mergeCell ref="AK7:AK8"/>
    <mergeCell ref="AA7:AA8"/>
    <mergeCell ref="AB7:AB8"/>
    <mergeCell ref="AC7:AC8"/>
    <mergeCell ref="AD7:AD8"/>
    <mergeCell ref="AJ7:AJ8"/>
    <mergeCell ref="AG7:AG8"/>
    <mergeCell ref="AH7:AH8"/>
    <mergeCell ref="AI7:AI8"/>
    <mergeCell ref="AE7:AE8"/>
    <mergeCell ref="AF7:AF8"/>
  </mergeCells>
  <conditionalFormatting sqref="AB745:AF745 AE577:AF577 AE565:AF565 AE297:AF297 AE65:AF65 AE63:AF63 AE54:AF54 AE52:AE53 AE55:AE62 AE64 AE37:AF37 AE25:AF25 AE40:AF40 AE51:AF51 AE26:AE36 AE38:AE39 AE41:AE50 AB113:AF113 AB98:AF98 AB92:AF95 AB83:AF83 AB77:AF80 AB68:AF68 AB66:AE67 AB69:AE76 AB81:AE82 AB84:AE91 AB96:AE97 AB107:AF110 AB99:AE106 AB111:AE112 AB125:AF126 AB114:AE124 AB128:AF128 AB127:AE127 AB138:AF139 AB129:AE137 AB141:AF141 AB140:AE140 AB153:AF154 AB142:AE152 AB156:AF156 AB155:AE155 AB157:AE166 AF152 AF166:AF167 AE169:AF169 AE167:AE168 AE170:AE179 AF179 AE180:AF181 AE183:AF183 AE182 AE184:AE193 AF193 AE194:AF195 AE197:AF197 AE196 AE198:AE207 AF207 AE208:AF209 AE211:AF211 AE210 AE212:AE221 AF221 AB167:AD221 AB222:AF294 AE309:AF310 AE312:AF312 AE311 AE313:AE322 AF322 AB323:AF323 AE324:AF562 AE563:AE564 AE566:AE576 AB324:AD577 AB578:AF663 AB740:AF740 AB675:AF676 AB666:AF666 AB664:AE665 AB667:AE674 AB678:AF737 AB677:AE677 AB738:AE739 AB741:AE744 AB749:AF750 AB746:AE748 AB752:AF812 AB751:AE751 AB295:AE296 AE298:AE308 AB297:AD322 AB22:AD65 AE23:AE24 AB14:AD14 AB9:AD10 AB17:AD17 AB19:AB21">
    <cfRule type="cellIs" dxfId="581" priority="178" stopIfTrue="1" operator="equal">
      <formula>"I"</formula>
    </cfRule>
    <cfRule type="cellIs" dxfId="580" priority="179" stopIfTrue="1" operator="equal">
      <formula>"II"</formula>
    </cfRule>
    <cfRule type="cellIs" dxfId="579" priority="180" stopIfTrue="1" operator="between">
      <formula>"III"</formula>
      <formula>"IV"</formula>
    </cfRule>
  </conditionalFormatting>
  <conditionalFormatting sqref="AD745:AF745 AE577:AF577 AE565:AF565 AD297:AF297 AD295:AE296 AD298:AE309 AD113:AF113 AD98:AF98 AD92:AF95 AD83:AF83 AD65:AF65 AD63:AF63 AD54:AF54 AD37:AF37 AD25:AF25 AD26:AE36 AD40:AF40 AD38:AE39 AD51:AF51 AD41:AE50 AD52:AE53 AD55:AE62 AD64:AE64 AD77:AF80 AD68:AF68 AD66:AE67 AD69:AE76 AD81:AE82 AD84:AE91 AD96:AE97 AD107:AF110 AD99:AE106 AD111:AE112 AD125:AF126 AD114:AE124 AD128:AF128 AD127:AE127 AD138:AF139 AD129:AE137 AD141:AF141 AD140:AE140 AD153:AF154 AD142:AE152 AD156:AF156 AD155:AE155 AD157:AE166 AF152 AF166:AF167 AE169:AF169 AE167:AE168 AE170:AE179 AF179 AE180:AF181 AE183:AF183 AE182 AE184:AE193 AF193 AE194:AF195 AE197:AF197 AE196 AE198:AE207 AF207 AE208:AF209 AE211:AF211 AE210 AE212:AE221 AF221 AD167:AD221 AD222:AF294 AF309:AF310 AE312:AF312 AE310:AE311 AE313:AE322 AF322 AD310:AD322 AD323:AF323 AE324:AF562 AE563:AE564 AE566:AE576 AD324:AD577 AD578:AF663 AD740:AF740 AD675:AF676 AD666:AF666 AD664:AE665 AD667:AE674 AD678:AF737 AD677:AE677 AD738:AE739 AD741:AE744 AD749:AF750 AD746:AE748 AD752:AF812 AD751:AE751 AD23:AE24 AD14 AD9:AD10 AD22 AD17">
    <cfRule type="cellIs" dxfId="578" priority="176" stopIfTrue="1" operator="equal">
      <formula>"Aceptable"</formula>
    </cfRule>
    <cfRule type="cellIs" dxfId="577" priority="177" stopIfTrue="1" operator="equal">
      <formula>"No aceptable"</formula>
    </cfRule>
  </conditionalFormatting>
  <conditionalFormatting sqref="AD22:AD812 AD17 AD14 AD9:AD10">
    <cfRule type="containsText" dxfId="576" priority="171" stopIfTrue="1" operator="containsText" text="No aceptable o aceptable con control específico">
      <formula>NOT(ISERROR(SEARCH("No aceptable o aceptable con control específico",AD9)))</formula>
    </cfRule>
    <cfRule type="containsText" dxfId="575" priority="174" stopIfTrue="1" operator="containsText" text="No aceptable">
      <formula>NOT(ISERROR(SEARCH("No aceptable",AD9)))</formula>
    </cfRule>
    <cfRule type="containsText" dxfId="574" priority="175" stopIfTrue="1" operator="containsText" text="No Aceptable o aceptable con control específico">
      <formula>NOT(ISERROR(SEARCH("No Aceptable o aceptable con control específico",AD9)))</formula>
    </cfRule>
  </conditionalFormatting>
  <conditionalFormatting sqref="AD14">
    <cfRule type="containsText" dxfId="573" priority="172" stopIfTrue="1" operator="containsText" text="No aceptable">
      <formula>NOT(ISERROR(SEARCH("No aceptable",AD14)))</formula>
    </cfRule>
    <cfRule type="containsText" dxfId="572" priority="173" stopIfTrue="1" operator="containsText" text="No Aceptable o aceptable con control específico">
      <formula>NOT(ISERROR(SEARCH("No Aceptable o aceptable con control específico",AD14)))</formula>
    </cfRule>
  </conditionalFormatting>
  <conditionalFormatting sqref="AD19:AD21">
    <cfRule type="cellIs" dxfId="571" priority="166" stopIfTrue="1" operator="equal">
      <formula>"Aceptable"</formula>
    </cfRule>
    <cfRule type="cellIs" dxfId="570" priority="167" stopIfTrue="1" operator="equal">
      <formula>"No aceptable"</formula>
    </cfRule>
  </conditionalFormatting>
  <conditionalFormatting sqref="AD19:AD21">
    <cfRule type="containsText" dxfId="569" priority="163" stopIfTrue="1" operator="containsText" text="No aceptable o aceptable con control específico">
      <formula>NOT(ISERROR(SEARCH("No aceptable o aceptable con control específico",AD19)))</formula>
    </cfRule>
    <cfRule type="containsText" dxfId="568" priority="164" stopIfTrue="1" operator="containsText" text="No aceptable">
      <formula>NOT(ISERROR(SEARCH("No aceptable",AD19)))</formula>
    </cfRule>
    <cfRule type="containsText" dxfId="567" priority="165" stopIfTrue="1" operator="containsText" text="No Aceptable o aceptable con control específico">
      <formula>NOT(ISERROR(SEARCH("No Aceptable o aceptable con control específico",AD19)))</formula>
    </cfRule>
  </conditionalFormatting>
  <conditionalFormatting sqref="AE9:AE10">
    <cfRule type="cellIs" dxfId="566" priority="132" stopIfTrue="1" operator="equal">
      <formula>"I"</formula>
    </cfRule>
    <cfRule type="cellIs" dxfId="565" priority="133" stopIfTrue="1" operator="equal">
      <formula>"II"</formula>
    </cfRule>
    <cfRule type="cellIs" dxfId="564" priority="134" stopIfTrue="1" operator="between">
      <formula>"III"</formula>
      <formula>"IV"</formula>
    </cfRule>
  </conditionalFormatting>
  <conditionalFormatting sqref="AE9:AE10">
    <cfRule type="cellIs" dxfId="563" priority="130" stopIfTrue="1" operator="equal">
      <formula>"Aceptable"</formula>
    </cfRule>
    <cfRule type="cellIs" dxfId="562" priority="131" stopIfTrue="1" operator="equal">
      <formula>"No aceptable"</formula>
    </cfRule>
  </conditionalFormatting>
  <conditionalFormatting sqref="AE17">
    <cfRule type="cellIs" dxfId="561" priority="127" stopIfTrue="1" operator="equal">
      <formula>"I"</formula>
    </cfRule>
    <cfRule type="cellIs" dxfId="560" priority="128" stopIfTrue="1" operator="equal">
      <formula>"II"</formula>
    </cfRule>
    <cfRule type="cellIs" dxfId="559" priority="129" stopIfTrue="1" operator="between">
      <formula>"III"</formula>
      <formula>"IV"</formula>
    </cfRule>
  </conditionalFormatting>
  <conditionalFormatting sqref="AE17">
    <cfRule type="cellIs" dxfId="558" priority="125" stopIfTrue="1" operator="equal">
      <formula>"Aceptable"</formula>
    </cfRule>
    <cfRule type="cellIs" dxfId="557" priority="126" stopIfTrue="1" operator="equal">
      <formula>"No aceptable"</formula>
    </cfRule>
  </conditionalFormatting>
  <conditionalFormatting sqref="AE19">
    <cfRule type="cellIs" dxfId="556" priority="113" stopIfTrue="1" operator="equal">
      <formula>"Aceptable"</formula>
    </cfRule>
    <cfRule type="cellIs" dxfId="555" priority="114" stopIfTrue="1" operator="equal">
      <formula>"No aceptable"</formula>
    </cfRule>
  </conditionalFormatting>
  <conditionalFormatting sqref="AE15">
    <cfRule type="cellIs" dxfId="554" priority="95" stopIfTrue="1" operator="equal">
      <formula>"I"</formula>
    </cfRule>
    <cfRule type="cellIs" dxfId="553" priority="96" stopIfTrue="1" operator="equal">
      <formula>"II"</formula>
    </cfRule>
    <cfRule type="cellIs" dxfId="552" priority="97" stopIfTrue="1" operator="between">
      <formula>"III"</formula>
      <formula>"IV"</formula>
    </cfRule>
  </conditionalFormatting>
  <conditionalFormatting sqref="AE15">
    <cfRule type="cellIs" dxfId="551" priority="93" stopIfTrue="1" operator="equal">
      <formula>"Aceptable"</formula>
    </cfRule>
    <cfRule type="cellIs" dxfId="550" priority="94" stopIfTrue="1" operator="equal">
      <formula>"No aceptable"</formula>
    </cfRule>
  </conditionalFormatting>
  <conditionalFormatting sqref="AB15:AD16">
    <cfRule type="cellIs" dxfId="549" priority="77" stopIfTrue="1" operator="equal">
      <formula>"I"</formula>
    </cfRule>
    <cfRule type="cellIs" dxfId="548" priority="78" stopIfTrue="1" operator="equal">
      <formula>"II"</formula>
    </cfRule>
    <cfRule type="cellIs" dxfId="547" priority="79" stopIfTrue="1" operator="between">
      <formula>"III"</formula>
      <formula>"IV"</formula>
    </cfRule>
  </conditionalFormatting>
  <conditionalFormatting sqref="AD15:AD16">
    <cfRule type="cellIs" dxfId="546" priority="75" stopIfTrue="1" operator="equal">
      <formula>"Aceptable"</formula>
    </cfRule>
    <cfRule type="cellIs" dxfId="545" priority="76" stopIfTrue="1" operator="equal">
      <formula>"No aceptable"</formula>
    </cfRule>
  </conditionalFormatting>
  <conditionalFormatting sqref="AD15:AD16">
    <cfRule type="containsText" dxfId="544" priority="72" stopIfTrue="1" operator="containsText" text="No aceptable o aceptable con control específico">
      <formula>NOT(ISERROR(SEARCH("No aceptable o aceptable con control específico",AD15)))</formula>
    </cfRule>
    <cfRule type="containsText" dxfId="543" priority="73" stopIfTrue="1" operator="containsText" text="No aceptable">
      <formula>NOT(ISERROR(SEARCH("No aceptable",AD15)))</formula>
    </cfRule>
    <cfRule type="containsText" dxfId="542" priority="74" stopIfTrue="1" operator="containsText" text="No Aceptable o aceptable con control específico">
      <formula>NOT(ISERROR(SEARCH("No Aceptable o aceptable con control específico",AD15)))</formula>
    </cfRule>
  </conditionalFormatting>
  <conditionalFormatting sqref="AB11:AC11">
    <cfRule type="cellIs" dxfId="541" priority="69" stopIfTrue="1" operator="equal">
      <formula>"I"</formula>
    </cfRule>
    <cfRule type="cellIs" dxfId="540" priority="70" stopIfTrue="1" operator="equal">
      <formula>"II"</formula>
    </cfRule>
    <cfRule type="cellIs" dxfId="539" priority="71" stopIfTrue="1" operator="between">
      <formula>"III"</formula>
      <formula>"IV"</formula>
    </cfRule>
  </conditionalFormatting>
  <conditionalFormatting sqref="AD11">
    <cfRule type="cellIs" dxfId="538" priority="66" stopIfTrue="1" operator="equal">
      <formula>"I"</formula>
    </cfRule>
    <cfRule type="cellIs" dxfId="537" priority="67" stopIfTrue="1" operator="equal">
      <formula>"II"</formula>
    </cfRule>
    <cfRule type="cellIs" dxfId="536" priority="68" stopIfTrue="1" operator="between">
      <formula>"III"</formula>
      <formula>"IV"</formula>
    </cfRule>
  </conditionalFormatting>
  <conditionalFormatting sqref="AD11">
    <cfRule type="cellIs" dxfId="535" priority="64" stopIfTrue="1" operator="equal">
      <formula>"Aceptable"</formula>
    </cfRule>
    <cfRule type="cellIs" dxfId="534" priority="65" stopIfTrue="1" operator="equal">
      <formula>"No aceptable"</formula>
    </cfRule>
  </conditionalFormatting>
  <conditionalFormatting sqref="AD11">
    <cfRule type="containsText" dxfId="533" priority="61" stopIfTrue="1" operator="containsText" text="No aceptable o aceptable con control específico">
      <formula>NOT(ISERROR(SEARCH("No aceptable o aceptable con control específico",AD11)))</formula>
    </cfRule>
    <cfRule type="containsText" dxfId="532" priority="62" stopIfTrue="1" operator="containsText" text="No aceptable">
      <formula>NOT(ISERROR(SEARCH("No aceptable",AD11)))</formula>
    </cfRule>
    <cfRule type="containsText" dxfId="531" priority="63" stopIfTrue="1" operator="containsText" text="No Aceptable o aceptable con control específico">
      <formula>NOT(ISERROR(SEARCH("No Aceptable o aceptable con control específico",AD11)))</formula>
    </cfRule>
  </conditionalFormatting>
  <conditionalFormatting sqref="AD11">
    <cfRule type="containsText" dxfId="530" priority="59" stopIfTrue="1" operator="containsText" text="No aceptable">
      <formula>NOT(ISERROR(SEARCH("No aceptable",AD11)))</formula>
    </cfRule>
    <cfRule type="containsText" dxfId="529" priority="60" stopIfTrue="1" operator="containsText" text="No Aceptable o aceptable con control específico">
      <formula>NOT(ISERROR(SEARCH("No Aceptable o aceptable con control específico",AD11)))</formula>
    </cfRule>
  </conditionalFormatting>
  <conditionalFormatting sqref="AE22">
    <cfRule type="cellIs" dxfId="528" priority="41" stopIfTrue="1" operator="equal">
      <formula>"I"</formula>
    </cfRule>
    <cfRule type="cellIs" dxfId="527" priority="42" stopIfTrue="1" operator="equal">
      <formula>"II"</formula>
    </cfRule>
    <cfRule type="cellIs" dxfId="526" priority="43" stopIfTrue="1" operator="between">
      <formula>"III"</formula>
      <formula>"IV"</formula>
    </cfRule>
  </conditionalFormatting>
  <conditionalFormatting sqref="AE22">
    <cfRule type="cellIs" dxfId="525" priority="39" stopIfTrue="1" operator="equal">
      <formula>"Aceptable"</formula>
    </cfRule>
    <cfRule type="cellIs" dxfId="524" priority="40" stopIfTrue="1" operator="equal">
      <formula>"No aceptable"</formula>
    </cfRule>
  </conditionalFormatting>
  <conditionalFormatting sqref="AE21">
    <cfRule type="cellIs" dxfId="523" priority="37" stopIfTrue="1" operator="equal">
      <formula>"Aceptable"</formula>
    </cfRule>
    <cfRule type="cellIs" dxfId="522" priority="38" stopIfTrue="1" operator="equal">
      <formula>"No aceptable"</formula>
    </cfRule>
  </conditionalFormatting>
  <conditionalFormatting sqref="AB12:AD12">
    <cfRule type="cellIs" dxfId="521" priority="34" stopIfTrue="1" operator="equal">
      <formula>"I"</formula>
    </cfRule>
    <cfRule type="cellIs" dxfId="520" priority="35" stopIfTrue="1" operator="equal">
      <formula>"II"</formula>
    </cfRule>
    <cfRule type="cellIs" dxfId="519" priority="36" stopIfTrue="1" operator="between">
      <formula>"III"</formula>
      <formula>"IV"</formula>
    </cfRule>
  </conditionalFormatting>
  <conditionalFormatting sqref="AD12">
    <cfRule type="cellIs" dxfId="518" priority="32" stopIfTrue="1" operator="equal">
      <formula>"Aceptable"</formula>
    </cfRule>
    <cfRule type="cellIs" dxfId="517" priority="33" stopIfTrue="1" operator="equal">
      <formula>"No aceptable"</formula>
    </cfRule>
  </conditionalFormatting>
  <conditionalFormatting sqref="AD12">
    <cfRule type="containsText" dxfId="516" priority="29" stopIfTrue="1" operator="containsText" text="No aceptable o aceptable con control específico">
      <formula>NOT(ISERROR(SEARCH("No aceptable o aceptable con control específico",AD12)))</formula>
    </cfRule>
    <cfRule type="containsText" dxfId="515" priority="30" stopIfTrue="1" operator="containsText" text="No aceptable">
      <formula>NOT(ISERROR(SEARCH("No aceptable",AD12)))</formula>
    </cfRule>
    <cfRule type="containsText" dxfId="514" priority="31" stopIfTrue="1" operator="containsText" text="No Aceptable o aceptable con control específico">
      <formula>NOT(ISERROR(SEARCH("No Aceptable o aceptable con control específico",AD12)))</formula>
    </cfRule>
  </conditionalFormatting>
  <conditionalFormatting sqref="AD12">
    <cfRule type="containsText" dxfId="513" priority="27" stopIfTrue="1" operator="containsText" text="No aceptable">
      <formula>NOT(ISERROR(SEARCH("No aceptable",AD12)))</formula>
    </cfRule>
    <cfRule type="containsText" dxfId="512" priority="28" stopIfTrue="1" operator="containsText" text="No Aceptable o aceptable con control específico">
      <formula>NOT(ISERROR(SEARCH("No Aceptable o aceptable con control específico",AD12)))</formula>
    </cfRule>
  </conditionalFormatting>
  <conditionalFormatting sqref="AB13:AD13">
    <cfRule type="cellIs" dxfId="511" priority="24" stopIfTrue="1" operator="equal">
      <formula>"I"</formula>
    </cfRule>
    <cfRule type="cellIs" dxfId="510" priority="25" stopIfTrue="1" operator="equal">
      <formula>"II"</formula>
    </cfRule>
    <cfRule type="cellIs" dxfId="509" priority="26" stopIfTrue="1" operator="between">
      <formula>"III"</formula>
      <formula>"IV"</formula>
    </cfRule>
  </conditionalFormatting>
  <conditionalFormatting sqref="AD13">
    <cfRule type="cellIs" dxfId="508" priority="22" stopIfTrue="1" operator="equal">
      <formula>"Aceptable"</formula>
    </cfRule>
    <cfRule type="cellIs" dxfId="507" priority="23" stopIfTrue="1" operator="equal">
      <formula>"No aceptable"</formula>
    </cfRule>
  </conditionalFormatting>
  <conditionalFormatting sqref="AD13">
    <cfRule type="containsText" dxfId="506" priority="19" stopIfTrue="1" operator="containsText" text="No aceptable o aceptable con control específico">
      <formula>NOT(ISERROR(SEARCH("No aceptable o aceptable con control específico",AD13)))</formula>
    </cfRule>
    <cfRule type="containsText" dxfId="505" priority="20" stopIfTrue="1" operator="containsText" text="No aceptable">
      <formula>NOT(ISERROR(SEARCH("No aceptable",AD13)))</formula>
    </cfRule>
    <cfRule type="containsText" dxfId="504" priority="21" stopIfTrue="1" operator="containsText" text="No Aceptable o aceptable con control específico">
      <formula>NOT(ISERROR(SEARCH("No Aceptable o aceptable con control específico",AD13)))</formula>
    </cfRule>
  </conditionalFormatting>
  <conditionalFormatting sqref="AB18:AD18">
    <cfRule type="cellIs" dxfId="503" priority="16" stopIfTrue="1" operator="equal">
      <formula>"I"</formula>
    </cfRule>
    <cfRule type="cellIs" dxfId="502" priority="17" stopIfTrue="1" operator="equal">
      <formula>"II"</formula>
    </cfRule>
    <cfRule type="cellIs" dxfId="501" priority="18" stopIfTrue="1" operator="between">
      <formula>"III"</formula>
      <formula>"IV"</formula>
    </cfRule>
  </conditionalFormatting>
  <conditionalFormatting sqref="AD18">
    <cfRule type="cellIs" dxfId="500" priority="14" stopIfTrue="1" operator="equal">
      <formula>"Aceptable"</formula>
    </cfRule>
    <cfRule type="cellIs" dxfId="499" priority="15" stopIfTrue="1" operator="equal">
      <formula>"No aceptable"</formula>
    </cfRule>
  </conditionalFormatting>
  <conditionalFormatting sqref="AD18">
    <cfRule type="containsText" dxfId="498" priority="11" stopIfTrue="1" operator="containsText" text="No aceptable o aceptable con control específico">
      <formula>NOT(ISERROR(SEARCH("No aceptable o aceptable con control específico",AD18)))</formula>
    </cfRule>
    <cfRule type="containsText" dxfId="497" priority="12" stopIfTrue="1" operator="containsText" text="No aceptable">
      <formula>NOT(ISERROR(SEARCH("No aceptable",AD18)))</formula>
    </cfRule>
    <cfRule type="containsText" dxfId="496" priority="13" stopIfTrue="1" operator="containsText" text="No Aceptable o aceptable con control específico">
      <formula>NOT(ISERROR(SEARCH("No Aceptable o aceptable con control específico",AD18)))</formula>
    </cfRule>
  </conditionalFormatting>
  <conditionalFormatting sqref="AE18">
    <cfRule type="cellIs" dxfId="495" priority="8" stopIfTrue="1" operator="equal">
      <formula>"I"</formula>
    </cfRule>
    <cfRule type="cellIs" dxfId="494" priority="9" stopIfTrue="1" operator="equal">
      <formula>"II"</formula>
    </cfRule>
    <cfRule type="cellIs" dxfId="493" priority="10" stopIfTrue="1" operator="between">
      <formula>"III"</formula>
      <formula>"IV"</formula>
    </cfRule>
  </conditionalFormatting>
  <conditionalFormatting sqref="AE18">
    <cfRule type="cellIs" dxfId="492" priority="6" stopIfTrue="1" operator="equal">
      <formula>"Aceptable"</formula>
    </cfRule>
    <cfRule type="cellIs" dxfId="491" priority="7" stopIfTrue="1" operator="equal">
      <formula>"No aceptable"</formula>
    </cfRule>
  </conditionalFormatting>
  <conditionalFormatting sqref="AE20">
    <cfRule type="cellIs" dxfId="490" priority="3" stopIfTrue="1" operator="equal">
      <formula>"I"</formula>
    </cfRule>
    <cfRule type="cellIs" dxfId="489" priority="4" stopIfTrue="1" operator="equal">
      <formula>"II"</formula>
    </cfRule>
    <cfRule type="cellIs" dxfId="488" priority="5" stopIfTrue="1" operator="between">
      <formula>"III"</formula>
      <formula>"IV"</formula>
    </cfRule>
  </conditionalFormatting>
  <conditionalFormatting sqref="AE20">
    <cfRule type="cellIs" dxfId="487" priority="1" stopIfTrue="1" operator="equal">
      <formula>"Aceptable"</formula>
    </cfRule>
    <cfRule type="cellIs" dxfId="486"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15:Z16 Z11:Z13 Z18:Z21">
      <formula1>"100,60,25,10"</formula1>
    </dataValidation>
    <dataValidation type="list" allowBlank="1" showInputMessage="1" prompt="4 = Continua_x000a_3 = Frecuente_x000a_2 = Ocasional_x000a_1 = Esporádica" sqref="V15:V16 V11:V13 V18:V21">
      <formula1>"4, 3, 2, 1"</formula1>
    </dataValidation>
    <dataValidation type="list" allowBlank="1" showInputMessage="1" showErrorMessage="1" prompt="10 = Muy Alto_x000a_6 = Alto_x000a_2 = Medio_x000a_0 = Bajo" sqref="U15:U16 U11:U13 U18:U21">
      <formula1>"10, 6, 2, 0, "</formula1>
    </dataValidation>
    <dataValidation allowBlank="1" sqref="AA15:AA16 AA11:AA13 AA18:AA21"/>
  </dataValidations>
  <pageMargins left="0.7" right="0.7" top="0.75" bottom="0.75" header="0.3" footer="0.3"/>
  <pageSetup paperSize="9" scale="18" fitToHeight="0" orientation="portrait" r:id="rId1"/>
  <colBreaks count="1" manualBreakCount="1">
    <brk id="37"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20"/>
  <sheetViews>
    <sheetView view="pageBreakPreview" topLeftCell="F18" zoomScale="60" zoomScaleNormal="70" workbookViewId="0">
      <selection activeCell="H19" sqref="H19"/>
    </sheetView>
  </sheetViews>
  <sheetFormatPr baseColWidth="10" defaultColWidth="8" defaultRowHeight="64.5" customHeight="1" x14ac:dyDescent="0.25"/>
  <cols>
    <col min="37" max="37" width="14.453125" customWidth="1"/>
  </cols>
  <sheetData>
    <row r="1" spans="1:37" s="2" customFormat="1" ht="52.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20" t="s">
        <v>77</v>
      </c>
      <c r="AK1" s="36" t="s">
        <v>116</v>
      </c>
    </row>
    <row r="2" spans="1:37" s="2" customFormat="1" ht="41.25" customHeight="1" x14ac:dyDescent="0.35">
      <c r="B2" s="14"/>
      <c r="H2" s="3"/>
      <c r="AI2" s="15"/>
      <c r="AJ2" s="20" t="s">
        <v>78</v>
      </c>
      <c r="AK2" s="36">
        <v>1</v>
      </c>
    </row>
    <row r="3" spans="1:37" s="2" customFormat="1" ht="37.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21" t="s">
        <v>79</v>
      </c>
      <c r="AK3" s="37">
        <v>42870</v>
      </c>
    </row>
    <row r="4" spans="1:37" s="2" customFormat="1" ht="64.5" customHeight="1" x14ac:dyDescent="0.35">
      <c r="B4" s="392" t="s">
        <v>759</v>
      </c>
      <c r="C4" s="393"/>
      <c r="D4" s="393"/>
      <c r="E4" s="393"/>
      <c r="F4" s="393"/>
      <c r="G4" s="393"/>
      <c r="H4" s="393"/>
      <c r="I4" s="393"/>
      <c r="J4" s="393"/>
      <c r="K4" s="393"/>
      <c r="L4" s="393"/>
      <c r="M4" s="393"/>
      <c r="N4" s="393"/>
      <c r="O4" s="393"/>
      <c r="P4" s="393"/>
      <c r="Q4" s="393"/>
      <c r="R4" s="393"/>
      <c r="S4" s="393"/>
      <c r="T4" s="416"/>
      <c r="U4" s="392" t="s">
        <v>757</v>
      </c>
      <c r="V4" s="393"/>
      <c r="W4" s="393"/>
      <c r="X4" s="393"/>
      <c r="Y4" s="393"/>
      <c r="Z4" s="393"/>
      <c r="AA4" s="393"/>
      <c r="AB4" s="393"/>
      <c r="AC4" s="393"/>
      <c r="AD4" s="393"/>
      <c r="AE4" s="393"/>
      <c r="AF4" s="393"/>
      <c r="AG4" s="393"/>
      <c r="AH4" s="393"/>
      <c r="AI4" s="393"/>
      <c r="AJ4" s="393"/>
      <c r="AK4" s="416"/>
    </row>
    <row r="5" spans="1:37" s="1" customFormat="1" ht="64.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64.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64.5" customHeight="1" x14ac:dyDescent="0.35">
      <c r="B7" s="253" t="s">
        <v>22</v>
      </c>
      <c r="C7" s="253" t="s">
        <v>23</v>
      </c>
      <c r="D7" s="253" t="s">
        <v>38</v>
      </c>
      <c r="E7" s="253" t="s">
        <v>20</v>
      </c>
      <c r="F7" s="253" t="s">
        <v>21</v>
      </c>
      <c r="G7" s="253" t="s">
        <v>76</v>
      </c>
      <c r="H7" s="257" t="s">
        <v>2</v>
      </c>
      <c r="I7" s="257"/>
      <c r="J7" s="257"/>
      <c r="K7" s="257" t="s">
        <v>5</v>
      </c>
      <c r="L7" s="254" t="s">
        <v>80</v>
      </c>
      <c r="M7" s="255"/>
      <c r="N7" s="255"/>
      <c r="O7" s="256"/>
      <c r="P7" s="257" t="s">
        <v>239</v>
      </c>
      <c r="Q7" s="253" t="s">
        <v>81</v>
      </c>
      <c r="R7" s="257" t="s">
        <v>0</v>
      </c>
      <c r="S7" s="257"/>
      <c r="T7" s="257"/>
      <c r="U7" s="253" t="s">
        <v>30</v>
      </c>
      <c r="V7" s="253" t="s">
        <v>31</v>
      </c>
      <c r="W7" s="253" t="s">
        <v>8</v>
      </c>
      <c r="X7" s="261" t="s">
        <v>29</v>
      </c>
      <c r="Y7" s="257" t="s">
        <v>25</v>
      </c>
      <c r="Z7" s="253" t="s">
        <v>32</v>
      </c>
      <c r="AA7" s="253" t="s">
        <v>28</v>
      </c>
      <c r="AB7" s="253" t="s">
        <v>27</v>
      </c>
      <c r="AC7" s="257" t="s">
        <v>26</v>
      </c>
      <c r="AD7" s="253" t="s">
        <v>9</v>
      </c>
      <c r="AE7" s="257" t="s">
        <v>24</v>
      </c>
      <c r="AF7" s="257" t="s">
        <v>11</v>
      </c>
      <c r="AG7" s="257" t="s">
        <v>12</v>
      </c>
      <c r="AH7" s="257" t="s">
        <v>13</v>
      </c>
      <c r="AI7" s="257" t="s">
        <v>14</v>
      </c>
      <c r="AJ7" s="257" t="s">
        <v>15</v>
      </c>
      <c r="AK7" s="257" t="s">
        <v>18</v>
      </c>
    </row>
    <row r="8" spans="1:37" s="1" customFormat="1" ht="64.5" customHeight="1" x14ac:dyDescent="0.35">
      <c r="B8" s="253"/>
      <c r="C8" s="253"/>
      <c r="D8" s="253"/>
      <c r="E8" s="253"/>
      <c r="F8" s="253"/>
      <c r="G8" s="253"/>
      <c r="H8" s="58" t="s">
        <v>3</v>
      </c>
      <c r="I8" s="58" t="s">
        <v>4</v>
      </c>
      <c r="J8" s="58" t="s">
        <v>6</v>
      </c>
      <c r="K8" s="257"/>
      <c r="L8" s="63" t="s">
        <v>39</v>
      </c>
      <c r="M8" s="63" t="s">
        <v>40</v>
      </c>
      <c r="N8" s="64" t="s">
        <v>41</v>
      </c>
      <c r="O8" s="64" t="s">
        <v>43</v>
      </c>
      <c r="P8" s="257"/>
      <c r="Q8" s="253"/>
      <c r="R8" s="58" t="s">
        <v>6</v>
      </c>
      <c r="S8" s="58" t="s">
        <v>1</v>
      </c>
      <c r="T8" s="58" t="s">
        <v>82</v>
      </c>
      <c r="U8" s="253"/>
      <c r="V8" s="253"/>
      <c r="W8" s="253"/>
      <c r="X8" s="261"/>
      <c r="Y8" s="257"/>
      <c r="Z8" s="253"/>
      <c r="AA8" s="253"/>
      <c r="AB8" s="253"/>
      <c r="AC8" s="257"/>
      <c r="AD8" s="253"/>
      <c r="AE8" s="257"/>
      <c r="AF8" s="257"/>
      <c r="AG8" s="257"/>
      <c r="AH8" s="257"/>
      <c r="AI8" s="257"/>
      <c r="AJ8" s="257"/>
      <c r="AK8" s="257"/>
    </row>
    <row r="9" spans="1:37" s="1" customFormat="1" ht="64.5" customHeight="1" x14ac:dyDescent="0.35">
      <c r="A9" s="33"/>
      <c r="B9" s="253" t="s">
        <v>121</v>
      </c>
      <c r="C9" s="253" t="s">
        <v>199</v>
      </c>
      <c r="D9" s="253" t="s">
        <v>102</v>
      </c>
      <c r="E9" s="323" t="s">
        <v>200</v>
      </c>
      <c r="F9" s="323" t="s">
        <v>201</v>
      </c>
      <c r="G9" s="26" t="s">
        <v>42</v>
      </c>
      <c r="H9" s="81" t="s">
        <v>36</v>
      </c>
      <c r="I9" s="81" t="s">
        <v>286</v>
      </c>
      <c r="J9" s="81" t="s">
        <v>307</v>
      </c>
      <c r="K9" s="87" t="s">
        <v>288</v>
      </c>
      <c r="L9" s="88">
        <v>2</v>
      </c>
      <c r="M9" s="88">
        <v>0</v>
      </c>
      <c r="N9" s="88">
        <v>0</v>
      </c>
      <c r="O9" s="88">
        <f t="shared" ref="O9:O14" si="0">SUM(L9:N9)</f>
        <v>2</v>
      </c>
      <c r="P9" s="87" t="s">
        <v>289</v>
      </c>
      <c r="Q9" s="81">
        <v>8</v>
      </c>
      <c r="R9" s="87" t="s">
        <v>308</v>
      </c>
      <c r="S9" s="87" t="s">
        <v>290</v>
      </c>
      <c r="T9" s="87" t="s">
        <v>291</v>
      </c>
      <c r="U9" s="82">
        <v>2</v>
      </c>
      <c r="V9" s="82">
        <v>4</v>
      </c>
      <c r="W9" s="82">
        <f>V9*U9</f>
        <v>8</v>
      </c>
      <c r="X9" s="83" t="str">
        <f>+IF(AND(U9*V9&gt;=24,U9*V9&lt;=40),"MA",IF(AND(U9*V9&gt;=10,U9*V9&lt;=20),"A",IF(AND(U9*V9&gt;=6,U9*V9&lt;=8),"M",IF(AND(U9*V9&gt;=0,U9*V9&lt;=4),"B",""))))</f>
        <v>M</v>
      </c>
      <c r="Y9" s="78"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W9*Z9</f>
        <v>80</v>
      </c>
      <c r="AB9" s="85" t="str">
        <f>+IF(AND(U9*V9*Z9&gt;=600,U9*V9*Z9&lt;=4000),"I",IF(AND(U9*V9*Z9&gt;=150,U9*V9*Z9&lt;=500),"II",IF(AND(U9*V9*Z9&gt;=40,U9*V9*Z9&lt;=120),"III",IF(AND(U9*V9*Z9&gt;=0,U9*V9*Z9&lt;=20),"IV",""))))</f>
        <v>III</v>
      </c>
      <c r="AC9" s="78"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+IF(AB9="I","No aceptable",IF(AB9="II","No aceptable o aceptable con control específico",IF(AB9="III","Aceptable",IF(AB9="IV","Aceptable",""))))</f>
        <v>Aceptable</v>
      </c>
      <c r="AE9" s="78" t="s">
        <v>292</v>
      </c>
      <c r="AF9" s="81" t="s">
        <v>34</v>
      </c>
      <c r="AG9" s="81" t="s">
        <v>37</v>
      </c>
      <c r="AH9" s="81" t="s">
        <v>34</v>
      </c>
      <c r="AI9" s="78" t="s">
        <v>309</v>
      </c>
      <c r="AJ9" s="81" t="s">
        <v>34</v>
      </c>
      <c r="AK9" s="81" t="s">
        <v>35</v>
      </c>
    </row>
    <row r="10" spans="1:37" s="1" customFormat="1" ht="64.5" customHeight="1" x14ac:dyDescent="0.35">
      <c r="A10" s="33"/>
      <c r="B10" s="253"/>
      <c r="C10" s="253"/>
      <c r="D10" s="253"/>
      <c r="E10" s="323"/>
      <c r="F10" s="323"/>
      <c r="G10" s="26" t="s">
        <v>42</v>
      </c>
      <c r="H10" s="333" t="s">
        <v>44</v>
      </c>
      <c r="I10" s="78" t="s">
        <v>60</v>
      </c>
      <c r="J10" s="78" t="s">
        <v>266</v>
      </c>
      <c r="K10" s="78" t="s">
        <v>250</v>
      </c>
      <c r="L10" s="88">
        <v>2</v>
      </c>
      <c r="M10" s="81">
        <v>0</v>
      </c>
      <c r="N10" s="88">
        <v>0</v>
      </c>
      <c r="O10" s="88">
        <f t="shared" si="0"/>
        <v>2</v>
      </c>
      <c r="P10" s="78" t="s">
        <v>259</v>
      </c>
      <c r="Q10" s="81">
        <v>8</v>
      </c>
      <c r="R10" s="78" t="s">
        <v>254</v>
      </c>
      <c r="S10" s="78" t="s">
        <v>252</v>
      </c>
      <c r="T10" s="78" t="s">
        <v>267</v>
      </c>
      <c r="U10" s="82">
        <v>2</v>
      </c>
      <c r="V10" s="82">
        <v>4</v>
      </c>
      <c r="W10" s="82">
        <f>V10*U10</f>
        <v>8</v>
      </c>
      <c r="X10" s="83" t="str">
        <f>+IF(AND(U10*V10&gt;=24,U10*V10&lt;=40),"MA",IF(AND(U10*V10&gt;=10,U10*V10&lt;=20),"A",IF(AND(U10*V10&gt;=6,U10*V10&lt;=8),"M",IF(AND(U10*V10&gt;=0,U10*V10&lt;=4),"B",""))))</f>
        <v>M</v>
      </c>
      <c r="Y10" s="78"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82">
        <v>10</v>
      </c>
      <c r="AA10" s="82">
        <f>W10*Z10</f>
        <v>80</v>
      </c>
      <c r="AB10" s="85" t="str">
        <f>+IF(AND(U10*V10*Z10&gt;=600,U10*V10*Z10&lt;=4000),"I",IF(AND(U10*V10*Z10&gt;=150,U10*V10*Z10&lt;=500),"II",IF(AND(U10*V10*Z10&gt;=40,U10*V10*Z10&lt;=120),"III",IF(AND(U10*V10*Z10&gt;=0,U10*V10*Z10&lt;=20),"IV",""))))</f>
        <v>III</v>
      </c>
      <c r="AC10" s="78"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8" t="str">
        <f>+IF(AB10="I","No aceptable",IF(AB10="II","No aceptable o aceptable con control específico",IF(AB10="III","Aceptable",IF(AB10="IV","Aceptable",""))))</f>
        <v>Aceptable</v>
      </c>
      <c r="AE10" s="330" t="s">
        <v>565</v>
      </c>
      <c r="AF10" s="78" t="s">
        <v>34</v>
      </c>
      <c r="AG10" s="78" t="s">
        <v>34</v>
      </c>
      <c r="AH10" s="78" t="s">
        <v>34</v>
      </c>
      <c r="AI10" s="78" t="s">
        <v>268</v>
      </c>
      <c r="AJ10" s="78" t="s">
        <v>34</v>
      </c>
      <c r="AK10" s="81" t="s">
        <v>35</v>
      </c>
    </row>
    <row r="11" spans="1:37" s="1" customFormat="1" ht="64.5" customHeight="1" x14ac:dyDescent="0.35">
      <c r="A11" s="33"/>
      <c r="B11" s="253"/>
      <c r="C11" s="253"/>
      <c r="D11" s="253"/>
      <c r="E11" s="323"/>
      <c r="F11" s="323"/>
      <c r="G11" s="26" t="s">
        <v>42</v>
      </c>
      <c r="H11" s="333"/>
      <c r="I11" s="90" t="s">
        <v>550</v>
      </c>
      <c r="J11" s="90" t="s">
        <v>519</v>
      </c>
      <c r="K11" s="90" t="s">
        <v>520</v>
      </c>
      <c r="L11" s="88">
        <v>2</v>
      </c>
      <c r="M11" s="81">
        <v>0</v>
      </c>
      <c r="N11" s="88">
        <v>0</v>
      </c>
      <c r="O11" s="88">
        <f t="shared" si="0"/>
        <v>2</v>
      </c>
      <c r="P11" s="90" t="s">
        <v>521</v>
      </c>
      <c r="Q11" s="94">
        <v>8</v>
      </c>
      <c r="R11" s="90" t="s">
        <v>549</v>
      </c>
      <c r="S11" s="90" t="s">
        <v>551</v>
      </c>
      <c r="T11" s="90" t="s">
        <v>525</v>
      </c>
      <c r="U11" s="95">
        <v>2</v>
      </c>
      <c r="V11" s="95">
        <v>3</v>
      </c>
      <c r="W11" s="82">
        <f>V11*U11</f>
        <v>6</v>
      </c>
      <c r="X11" s="83" t="str">
        <f>+IF(AND(U11*V11&gt;=24,U11*V11&lt;=40),"MA",IF(AND(U11*V11&gt;=10,U11*V11&lt;=20),"A",IF(AND(U11*V11&gt;=6,U11*V11&lt;=8),"M",IF(AND(U11*V11&gt;=0,U11*V11&lt;=4),"B",""))))</f>
        <v>M</v>
      </c>
      <c r="Y11" s="97" t="str">
        <f t="shared" ref="Y11" si="1">+IF(X11="MA","Situación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95">
        <v>10</v>
      </c>
      <c r="AA11" s="82">
        <f>W11*Z11</f>
        <v>60</v>
      </c>
      <c r="AB11" s="98" t="str">
        <f t="shared" ref="AB11" si="2">+IF(AND(U11*V11*Z11&gt;=600,U11*V11*Z11&lt;=4000),"I",IF(AND(U11*V11*Z11&gt;=150,U11*V11*Z11&lt;=500),"II",IF(AND(U11*V11*Z11&gt;=40,U11*V11*Z11&lt;=120),"III",IF(AND(U11*V11*Z11&gt;=0,U11*V11*Z11&lt;=20),"IV",""))))</f>
        <v>III</v>
      </c>
      <c r="AC11" s="97" t="str">
        <f t="shared" ref="AC11" si="3">+IF(AB11="I","Situación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 t="shared" ref="AD11" si="4">+IF(AB11="I","No aceptable",IF(AB11="II","No aceptable o aceptable con control específico",IF(AB11="III","Aceptable",IF(AB11="IV","Aceptable",""))))</f>
        <v>Aceptable</v>
      </c>
      <c r="AE11" s="331"/>
      <c r="AF11" s="90" t="s">
        <v>34</v>
      </c>
      <c r="AG11" s="90" t="s">
        <v>34</v>
      </c>
      <c r="AH11" s="90" t="s">
        <v>34</v>
      </c>
      <c r="AI11" s="90" t="s">
        <v>552</v>
      </c>
      <c r="AJ11" s="90" t="s">
        <v>34</v>
      </c>
      <c r="AK11" s="100" t="s">
        <v>511</v>
      </c>
    </row>
    <row r="12" spans="1:37" s="1" customFormat="1" ht="64.5" customHeight="1" x14ac:dyDescent="0.35">
      <c r="A12" s="33"/>
      <c r="B12" s="253"/>
      <c r="C12" s="253"/>
      <c r="D12" s="253"/>
      <c r="E12" s="323"/>
      <c r="F12" s="323"/>
      <c r="G12" s="26" t="s">
        <v>42</v>
      </c>
      <c r="H12" s="333"/>
      <c r="I12" s="78" t="s">
        <v>505</v>
      </c>
      <c r="J12" s="78" t="s">
        <v>506</v>
      </c>
      <c r="K12" s="78" t="s">
        <v>507</v>
      </c>
      <c r="L12" s="88">
        <v>2</v>
      </c>
      <c r="M12" s="81">
        <v>0</v>
      </c>
      <c r="N12" s="88">
        <v>0</v>
      </c>
      <c r="O12" s="88">
        <f t="shared" si="0"/>
        <v>2</v>
      </c>
      <c r="P12" s="78" t="s">
        <v>508</v>
      </c>
      <c r="Q12" s="81">
        <v>8</v>
      </c>
      <c r="R12" s="78" t="s">
        <v>254</v>
      </c>
      <c r="S12" s="78" t="s">
        <v>509</v>
      </c>
      <c r="T12" s="78" t="s">
        <v>510</v>
      </c>
      <c r="U12" s="82">
        <v>2</v>
      </c>
      <c r="V12" s="82">
        <v>1</v>
      </c>
      <c r="W12" s="82">
        <f t="shared" ref="W12:W13" si="5">V12*U12</f>
        <v>2</v>
      </c>
      <c r="X12" s="83" t="str">
        <f t="shared" ref="X12:X13" si="6">+IF(AND(U12*V12&gt;=24,U12*V12&lt;=40),"MA",IF(AND(U12*V12&gt;=10,U12*V12&lt;=20),"A",IF(AND(U12*V12&gt;=6,U12*V12&lt;=8),"M",IF(AND(U12*V12&gt;=0,U12*V12&lt;=4),"B",""))))</f>
        <v>B</v>
      </c>
      <c r="Y12" s="78" t="str">
        <f t="shared" ref="Y12:Y13" si="7">+IF(X12="MA","Situación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2" s="82">
        <v>10</v>
      </c>
      <c r="AA12" s="82">
        <f t="shared" ref="AA12:AA13" si="8">W12*Z12</f>
        <v>20</v>
      </c>
      <c r="AB12" s="85" t="str">
        <f t="shared" ref="AB12:AB13" si="9">+IF(AND(U12*V12*Z12&gt;=600,U12*V12*Z12&lt;=4000),"I",IF(AND(U12*V12*Z12&gt;=150,U12*V12*Z12&lt;=500),"II",IF(AND(U12*V12*Z12&gt;=40,U12*V12*Z12&lt;=120),"III",IF(AND(U12*V12*Z12&gt;=0,U12*V12*Z12&lt;=20),"IV",""))))</f>
        <v>IV</v>
      </c>
      <c r="AC12" s="78" t="str">
        <f t="shared" ref="AC12:AC13" si="10">+IF(AB12="I","Situación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2" s="78" t="str">
        <f t="shared" ref="AD12:AD13" si="11">+IF(AB12="I","No aceptable",IF(AB12="II","No aceptable o aceptable con control específico",IF(AB12="III","Aceptable",IF(AB12="IV","Aceptable",""))))</f>
        <v>Aceptable</v>
      </c>
      <c r="AE12" s="331"/>
      <c r="AF12" s="78" t="s">
        <v>34</v>
      </c>
      <c r="AG12" s="78" t="s">
        <v>34</v>
      </c>
      <c r="AH12" s="78" t="s">
        <v>34</v>
      </c>
      <c r="AI12" s="78" t="s">
        <v>257</v>
      </c>
      <c r="AJ12" s="78" t="s">
        <v>34</v>
      </c>
      <c r="AK12" s="81" t="s">
        <v>511</v>
      </c>
    </row>
    <row r="13" spans="1:37" s="1" customFormat="1" ht="64.5" customHeight="1" x14ac:dyDescent="0.35">
      <c r="A13" s="33"/>
      <c r="B13" s="253"/>
      <c r="C13" s="253"/>
      <c r="D13" s="253"/>
      <c r="E13" s="323"/>
      <c r="F13" s="323"/>
      <c r="G13" s="26" t="s">
        <v>42</v>
      </c>
      <c r="H13" s="333"/>
      <c r="I13" s="94" t="s">
        <v>61</v>
      </c>
      <c r="J13" s="90" t="s">
        <v>262</v>
      </c>
      <c r="K13" s="90" t="s">
        <v>250</v>
      </c>
      <c r="L13" s="88">
        <v>2</v>
      </c>
      <c r="M13" s="81">
        <v>0</v>
      </c>
      <c r="N13" s="88">
        <v>0</v>
      </c>
      <c r="O13" s="88">
        <f t="shared" si="0"/>
        <v>2</v>
      </c>
      <c r="P13" s="90" t="s">
        <v>259</v>
      </c>
      <c r="Q13" s="94">
        <v>8</v>
      </c>
      <c r="R13" s="90" t="s">
        <v>549</v>
      </c>
      <c r="S13" s="90" t="s">
        <v>252</v>
      </c>
      <c r="T13" s="90" t="s">
        <v>354</v>
      </c>
      <c r="U13" s="95">
        <v>2</v>
      </c>
      <c r="V13" s="95">
        <v>3</v>
      </c>
      <c r="W13" s="95">
        <f t="shared" si="5"/>
        <v>6</v>
      </c>
      <c r="X13" s="96" t="str">
        <f t="shared" si="6"/>
        <v>M</v>
      </c>
      <c r="Y13" s="97" t="str">
        <f t="shared" si="7"/>
        <v>Situación deficiente con exposición esporádica, o bien situación mejorable con exposición continuada o frecuente. Es posible que suceda el daño alguna vez.</v>
      </c>
      <c r="Z13" s="95">
        <v>10</v>
      </c>
      <c r="AA13" s="95">
        <f t="shared" si="8"/>
        <v>60</v>
      </c>
      <c r="AB13" s="98" t="str">
        <f t="shared" si="9"/>
        <v>III</v>
      </c>
      <c r="AC13" s="97" t="str">
        <f t="shared" si="10"/>
        <v>Mejorar si es posible. Sería conveniente justificar la intervención y su rentabilidad.</v>
      </c>
      <c r="AD13" s="90" t="str">
        <f t="shared" si="11"/>
        <v>Aceptable</v>
      </c>
      <c r="AE13" s="331"/>
      <c r="AF13" s="90" t="s">
        <v>34</v>
      </c>
      <c r="AG13" s="90" t="s">
        <v>34</v>
      </c>
      <c r="AH13" s="90" t="s">
        <v>34</v>
      </c>
      <c r="AI13" s="90" t="s">
        <v>552</v>
      </c>
      <c r="AJ13" s="90" t="s">
        <v>34</v>
      </c>
      <c r="AK13" s="100" t="s">
        <v>554</v>
      </c>
    </row>
    <row r="14" spans="1:37" s="1" customFormat="1" ht="64.5" customHeight="1" x14ac:dyDescent="0.35">
      <c r="A14" s="33"/>
      <c r="B14" s="253"/>
      <c r="C14" s="253"/>
      <c r="D14" s="253"/>
      <c r="E14" s="323"/>
      <c r="F14" s="323"/>
      <c r="G14" s="26" t="s">
        <v>42</v>
      </c>
      <c r="H14" s="333"/>
      <c r="I14" s="78" t="s">
        <v>59</v>
      </c>
      <c r="J14" s="78" t="s">
        <v>264</v>
      </c>
      <c r="K14" s="78" t="s">
        <v>250</v>
      </c>
      <c r="L14" s="88">
        <v>2</v>
      </c>
      <c r="M14" s="81">
        <v>0</v>
      </c>
      <c r="N14" s="88">
        <v>0</v>
      </c>
      <c r="O14" s="88">
        <f t="shared" si="0"/>
        <v>2</v>
      </c>
      <c r="P14" s="78" t="s">
        <v>259</v>
      </c>
      <c r="Q14" s="78">
        <v>8</v>
      </c>
      <c r="R14" s="78" t="s">
        <v>254</v>
      </c>
      <c r="S14" s="78" t="s">
        <v>252</v>
      </c>
      <c r="T14" s="78" t="s">
        <v>354</v>
      </c>
      <c r="U14" s="82">
        <v>2</v>
      </c>
      <c r="V14" s="82">
        <v>3</v>
      </c>
      <c r="W14" s="82">
        <f t="shared" ref="W14:W19" si="12">V14*U14</f>
        <v>6</v>
      </c>
      <c r="X14" s="83" t="str">
        <f t="shared" ref="X14:X19" si="13">+IF(AND(U14*V14&gt;=24,U14*V14&lt;=40),"MA",IF(AND(U14*V14&gt;=10,U14*V14&lt;=20),"A",IF(AND(U14*V14&gt;=6,U14*V14&lt;=8),"M",IF(AND(U14*V14&gt;=0,U14*V14&lt;=4),"B",""))))</f>
        <v>M</v>
      </c>
      <c r="Y14" s="78" t="str">
        <f t="shared" ref="Y14:Y19" si="14">+IF(X14="MA","Situación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4" s="82">
        <v>10</v>
      </c>
      <c r="AA14" s="82">
        <f t="shared" ref="AA14:AA19" si="15">W14*Z14</f>
        <v>60</v>
      </c>
      <c r="AB14" s="85" t="str">
        <f t="shared" ref="AB14:AB19" si="16">+IF(AND(U14*V14*Z14&gt;=600,U14*V14*Z14&lt;=4000),"I",IF(AND(U14*V14*Z14&gt;=150,U14*V14*Z14&lt;=500),"II",IF(AND(U14*V14*Z14&gt;=40,U14*V14*Z14&lt;=120),"III",IF(AND(U14*V14*Z14&gt;=0,U14*V14*Z14&lt;=20),"IV",""))))</f>
        <v>III</v>
      </c>
      <c r="AC14" s="78" t="str">
        <f t="shared" ref="AC14:AC19" si="17">+IF(AB14="I","Situación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4" s="78" t="str">
        <f t="shared" ref="AD14:AD19" si="18">+IF(AB14="I","No aceptable",IF(AB14="II","No aceptable o aceptable con control específico",IF(AB14="III","Aceptable",IF(AB14="IV","Aceptable",""))))</f>
        <v>Aceptable</v>
      </c>
      <c r="AE14" s="332"/>
      <c r="AF14" s="78" t="s">
        <v>34</v>
      </c>
      <c r="AG14" s="78" t="s">
        <v>34</v>
      </c>
      <c r="AH14" s="78" t="s">
        <v>34</v>
      </c>
      <c r="AI14" s="78" t="s">
        <v>260</v>
      </c>
      <c r="AJ14" s="78" t="s">
        <v>34</v>
      </c>
      <c r="AK14" s="81" t="s">
        <v>35</v>
      </c>
    </row>
    <row r="15" spans="1:37" s="1" customFormat="1" ht="64.5" customHeight="1" x14ac:dyDescent="0.35">
      <c r="A15" s="33"/>
      <c r="B15" s="253"/>
      <c r="C15" s="253"/>
      <c r="D15" s="253"/>
      <c r="E15" s="323"/>
      <c r="F15" s="323"/>
      <c r="G15" s="26" t="s">
        <v>42</v>
      </c>
      <c r="H15" s="81" t="s">
        <v>231</v>
      </c>
      <c r="I15" s="87" t="s">
        <v>474</v>
      </c>
      <c r="J15" s="87" t="s">
        <v>470</v>
      </c>
      <c r="K15" s="87" t="s">
        <v>471</v>
      </c>
      <c r="L15" s="88">
        <v>2</v>
      </c>
      <c r="M15" s="81">
        <v>0</v>
      </c>
      <c r="N15" s="88">
        <v>0</v>
      </c>
      <c r="O15" s="88">
        <f t="shared" ref="O15:O19" si="19">SUM(L15:N15)</f>
        <v>2</v>
      </c>
      <c r="P15" s="87" t="str">
        <f t="shared" ref="P15" si="20">K15</f>
        <v>CERVICALGIAS, DORSALGIAS, LUMBALGIAS, ESPASMOS MUSCULARES,  EDEMA O ADORMECIMIENTO EN MIEMBROS INFERIORES</v>
      </c>
      <c r="Q15" s="81">
        <v>8</v>
      </c>
      <c r="R15" s="87" t="s">
        <v>472</v>
      </c>
      <c r="S15" s="87" t="s">
        <v>168</v>
      </c>
      <c r="T15" s="87" t="s">
        <v>473</v>
      </c>
      <c r="U15" s="82">
        <v>2</v>
      </c>
      <c r="V15" s="82">
        <v>4</v>
      </c>
      <c r="W15" s="82">
        <f t="shared" si="12"/>
        <v>8</v>
      </c>
      <c r="X15" s="83" t="str">
        <f t="shared" si="13"/>
        <v>M</v>
      </c>
      <c r="Y15" s="78" t="str">
        <f t="shared" si="14"/>
        <v>Situación deficiente con exposición esporádica, o bien situación mejorable con exposición continuada o frecuente. Es posible que suceda el daño alguna vez.</v>
      </c>
      <c r="Z15" s="82">
        <v>25</v>
      </c>
      <c r="AA15" s="82">
        <f t="shared" si="15"/>
        <v>200</v>
      </c>
      <c r="AB15" s="85" t="str">
        <f t="shared" si="16"/>
        <v>II</v>
      </c>
      <c r="AC15" s="78" t="str">
        <f t="shared" si="17"/>
        <v>Corregir y adoptar medidas de control de inmediato. Sin embargo suspenda actividades si el nivel de riesgo está por encima o igual de 360.</v>
      </c>
      <c r="AD15" s="78" t="str">
        <f t="shared" si="18"/>
        <v>No aceptable o aceptable con control específico</v>
      </c>
      <c r="AE15" s="78" t="s">
        <v>566</v>
      </c>
      <c r="AF15" s="78" t="s">
        <v>34</v>
      </c>
      <c r="AG15" s="78" t="s">
        <v>34</v>
      </c>
      <c r="AH15" s="87" t="s">
        <v>248</v>
      </c>
      <c r="AI15" s="87" t="s">
        <v>249</v>
      </c>
      <c r="AJ15" s="81" t="s">
        <v>34</v>
      </c>
      <c r="AK15" s="81" t="s">
        <v>35</v>
      </c>
    </row>
    <row r="16" spans="1:37" s="1" customFormat="1" ht="64.5" customHeight="1" x14ac:dyDescent="0.35">
      <c r="A16" s="33"/>
      <c r="B16" s="253"/>
      <c r="C16" s="253"/>
      <c r="D16" s="253"/>
      <c r="E16" s="323"/>
      <c r="F16" s="323"/>
      <c r="G16" s="26" t="s">
        <v>33</v>
      </c>
      <c r="H16" s="333" t="s">
        <v>95</v>
      </c>
      <c r="I16" s="87" t="s">
        <v>207</v>
      </c>
      <c r="J16" s="87" t="s">
        <v>322</v>
      </c>
      <c r="K16" s="87" t="s">
        <v>320</v>
      </c>
      <c r="L16" s="88">
        <v>2</v>
      </c>
      <c r="M16" s="81">
        <v>0</v>
      </c>
      <c r="N16" s="88">
        <v>0</v>
      </c>
      <c r="O16" s="88">
        <f t="shared" si="19"/>
        <v>2</v>
      </c>
      <c r="P16" s="87" t="s">
        <v>321</v>
      </c>
      <c r="Q16" s="81">
        <v>8</v>
      </c>
      <c r="R16" s="78" t="s">
        <v>168</v>
      </c>
      <c r="S16" s="87" t="s">
        <v>362</v>
      </c>
      <c r="T16" s="78" t="s">
        <v>364</v>
      </c>
      <c r="U16" s="82">
        <v>6</v>
      </c>
      <c r="V16" s="82">
        <v>3</v>
      </c>
      <c r="W16" s="82">
        <f>V16*U16</f>
        <v>18</v>
      </c>
      <c r="X16" s="83" t="str">
        <f>+IF(AND(U16*V16&gt;=24,U16*V16&lt;=40),"MA",IF(AND(U16*V16&gt;=10,U16*V16&lt;=20),"A",IF(AND(U16*V16&gt;=6,U16*V16&lt;=8),"M",IF(AND(U16*V16&gt;=0,U16*V16&lt;=4),"B",""))))</f>
        <v>A</v>
      </c>
      <c r="Y16" s="78" t="str">
        <f>+IF(X16="MA","Situación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16" s="82">
        <v>25</v>
      </c>
      <c r="AA16" s="82">
        <f>W16*Z16</f>
        <v>450</v>
      </c>
      <c r="AB16" s="85" t="str">
        <f>+IF(AND(U16*V16*Z16&gt;=600,U16*V16*Z16&lt;=4000),"I",IF(AND(U16*V16*Z16&gt;=150,U16*V16*Z16&lt;=500),"II",IF(AND(U16*V16*Z16&gt;=40,U16*V16*Z16&lt;=120),"III",IF(AND(U16*V16*Z16&gt;=0,U16*V16*Z16&lt;=20),"IV",""))))</f>
        <v>II</v>
      </c>
      <c r="AC16" s="78" t="str">
        <f>+IF(AB16="I","Situación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78" t="str">
        <f>+IF(AB16="I","No aceptable",IF(AB16="II","No aceptable o aceptable con control específico",IF(AB16="III","Aceptable",IF(AB16="IV","Aceptable",""))))</f>
        <v>No aceptable o aceptable con control específico</v>
      </c>
      <c r="AE16" s="99" t="s">
        <v>601</v>
      </c>
      <c r="AF16" s="78" t="s">
        <v>34</v>
      </c>
      <c r="AG16" s="78" t="s">
        <v>34</v>
      </c>
      <c r="AH16" s="87" t="s">
        <v>323</v>
      </c>
      <c r="AI16" s="78" t="s">
        <v>171</v>
      </c>
      <c r="AJ16" s="78" t="s">
        <v>34</v>
      </c>
      <c r="AK16" s="81" t="s">
        <v>35</v>
      </c>
    </row>
    <row r="17" spans="1:37" s="1" customFormat="1" ht="64.5" customHeight="1" x14ac:dyDescent="0.35">
      <c r="A17" s="33"/>
      <c r="B17" s="253"/>
      <c r="C17" s="253"/>
      <c r="D17" s="253"/>
      <c r="E17" s="323"/>
      <c r="F17" s="323"/>
      <c r="G17" s="26" t="s">
        <v>33</v>
      </c>
      <c r="H17" s="333"/>
      <c r="I17" s="101" t="s">
        <v>558</v>
      </c>
      <c r="J17" s="101" t="s">
        <v>324</v>
      </c>
      <c r="K17" s="101" t="s">
        <v>315</v>
      </c>
      <c r="L17" s="88">
        <v>2</v>
      </c>
      <c r="M17" s="81">
        <v>0</v>
      </c>
      <c r="N17" s="88">
        <v>0</v>
      </c>
      <c r="O17" s="88">
        <f t="shared" ref="O17" si="21">SUM(L17:N17)</f>
        <v>2</v>
      </c>
      <c r="P17" s="101" t="s">
        <v>330</v>
      </c>
      <c r="Q17" s="94">
        <v>8</v>
      </c>
      <c r="R17" s="101" t="s">
        <v>168</v>
      </c>
      <c r="S17" s="90" t="s">
        <v>351</v>
      </c>
      <c r="T17" s="101" t="s">
        <v>360</v>
      </c>
      <c r="U17" s="95">
        <v>10</v>
      </c>
      <c r="V17" s="95">
        <v>4</v>
      </c>
      <c r="W17" s="95">
        <f t="shared" ref="W17" si="22">V17*U17</f>
        <v>40</v>
      </c>
      <c r="X17" s="96" t="str">
        <f t="shared" ref="X17" si="23">+IF(AND(U17*V17&gt;=24,U17*V17&lt;=40),"MA",IF(AND(U17*V17&gt;=10,U17*V17&lt;=20),"A",IF(AND(U17*V17&gt;=6,U17*V17&lt;=8),"M",IF(AND(U17*V17&gt;=0,U17*V17&lt;=4),"B",""))))</f>
        <v>MA</v>
      </c>
      <c r="Y17" s="97" t="str">
        <f t="shared" ref="Y17" si="24">+IF(X17="MA","Situación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17" s="95">
        <v>60</v>
      </c>
      <c r="AA17" s="95">
        <f t="shared" ref="AA17" si="25">W17*Z17</f>
        <v>2400</v>
      </c>
      <c r="AB17" s="98" t="str">
        <f t="shared" ref="AB17" si="26">+IF(AND(U17*V17*Z17&gt;=600,U17*V17*Z17&lt;=4000),"I",IF(AND(U17*V17*Z17&gt;=150,U17*V17*Z17&lt;=500),"II",IF(AND(U17*V17*Z17&gt;=40,U17*V17*Z17&lt;=120),"III",IF(AND(U17*V17*Z17&gt;=0,U17*V17*Z17&lt;=20),"IV",""))))</f>
        <v>I</v>
      </c>
      <c r="AC17" s="97" t="str">
        <f t="shared" ref="AC17" si="27">+IF(AB17="I","Situación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Situación crìtica. Suspender actividades hasta que el riesgo esté bajo control. Intervención urgente.</v>
      </c>
      <c r="AD17" s="90" t="str">
        <f t="shared" ref="AD17" si="28">+IF(AB17="I","No aceptable",IF(AB17="II","No aceptable o aceptable con control específico",IF(AB17="III","Aceptable",IF(AB17="IV","Aceptable",""))))</f>
        <v>No aceptable</v>
      </c>
      <c r="AE17" s="97" t="s">
        <v>548</v>
      </c>
      <c r="AF17" s="90" t="s">
        <v>34</v>
      </c>
      <c r="AG17" s="90" t="s">
        <v>34</v>
      </c>
      <c r="AH17" s="101" t="s">
        <v>67</v>
      </c>
      <c r="AI17" s="101" t="s">
        <v>557</v>
      </c>
      <c r="AJ17" s="90" t="s">
        <v>34</v>
      </c>
      <c r="AK17" s="100" t="s">
        <v>559</v>
      </c>
    </row>
    <row r="18" spans="1:37" s="1" customFormat="1" ht="64.5" customHeight="1" x14ac:dyDescent="0.35">
      <c r="A18" s="33"/>
      <c r="B18" s="253"/>
      <c r="C18" s="253"/>
      <c r="D18" s="253"/>
      <c r="E18" s="323"/>
      <c r="F18" s="323"/>
      <c r="G18" s="26" t="s">
        <v>33</v>
      </c>
      <c r="H18" s="333"/>
      <c r="I18" s="87" t="s">
        <v>365</v>
      </c>
      <c r="J18" s="87" t="s">
        <v>380</v>
      </c>
      <c r="K18" s="87" t="s">
        <v>381</v>
      </c>
      <c r="L18" s="88">
        <v>2</v>
      </c>
      <c r="M18" s="81">
        <v>0</v>
      </c>
      <c r="N18" s="88">
        <v>0</v>
      </c>
      <c r="O18" s="88">
        <f t="shared" si="19"/>
        <v>2</v>
      </c>
      <c r="P18" s="87" t="s">
        <v>382</v>
      </c>
      <c r="Q18" s="81">
        <v>8</v>
      </c>
      <c r="R18" s="87" t="s">
        <v>308</v>
      </c>
      <c r="S18" s="78" t="s">
        <v>442</v>
      </c>
      <c r="T18" s="87" t="s">
        <v>383</v>
      </c>
      <c r="U18" s="82">
        <v>6</v>
      </c>
      <c r="V18" s="82">
        <v>3</v>
      </c>
      <c r="W18" s="82">
        <f>V18*U18</f>
        <v>18</v>
      </c>
      <c r="X18" s="83" t="str">
        <f>+IF(AND(U18*V18&gt;=24,U18*V18&lt;=40),"MA",IF(AND(U18*V18&gt;=10,U18*V18&lt;=20),"A",IF(AND(U18*V18&gt;=6,U18*V18&lt;=8),"M",IF(AND(U18*V18&gt;=0,U18*V18&lt;=4),"B",""))))</f>
        <v>A</v>
      </c>
      <c r="Y18" s="78" t="str">
        <f>+IF(X18="MA","Situación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frecuente u ocasional, o bien situación muy deficiente con exposición ocasional o esporádica. La materialización de Riesgo es posible que suceda varias veces en la vida laboral</v>
      </c>
      <c r="Z18" s="82">
        <v>25</v>
      </c>
      <c r="AA18" s="82">
        <f>W18*Z18</f>
        <v>450</v>
      </c>
      <c r="AB18" s="85" t="str">
        <f t="shared" ref="AB18" si="29">+IF(AND(U18*V18*Z18&gt;=600,U18*V18*Z18&lt;=4000),"I",IF(AND(U18*V18*Z18&gt;=150,U18*V18*Z18&lt;=500),"II",IF(AND(U18*V18*Z18&gt;=40,U18*V18*Z18&lt;=120),"III",IF(AND(U18*V18*Z18&gt;=0,U18*V18*Z18&lt;=20),"IV",""))))</f>
        <v>II</v>
      </c>
      <c r="AC18" s="78" t="str">
        <f>+IF(AB18="I","Situación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8" s="78" t="str">
        <f>+IF(AB18="I","No aceptable",IF(AB18="II","No aceptable o aceptable con control específico",IF(AB18="III","Aceptable",IF(AB18="IV","Aceptable",""))))</f>
        <v>No aceptable o aceptable con control específico</v>
      </c>
      <c r="AE18" s="78" t="s">
        <v>384</v>
      </c>
      <c r="AF18" s="78" t="s">
        <v>34</v>
      </c>
      <c r="AG18" s="78" t="s">
        <v>34</v>
      </c>
      <c r="AH18" s="87" t="s">
        <v>67</v>
      </c>
      <c r="AI18" s="87" t="s">
        <v>385</v>
      </c>
      <c r="AJ18" s="78" t="s">
        <v>34</v>
      </c>
      <c r="AK18" s="81" t="s">
        <v>35</v>
      </c>
    </row>
    <row r="19" spans="1:37" s="1" customFormat="1" ht="82" customHeight="1" x14ac:dyDescent="0.35">
      <c r="A19" s="33"/>
      <c r="B19" s="253"/>
      <c r="C19" s="253"/>
      <c r="D19" s="253"/>
      <c r="E19" s="323"/>
      <c r="F19" s="323"/>
      <c r="G19" s="26" t="s">
        <v>33</v>
      </c>
      <c r="H19" s="87" t="s">
        <v>70</v>
      </c>
      <c r="I19" s="87" t="s">
        <v>313</v>
      </c>
      <c r="J19" s="87" t="s">
        <v>314</v>
      </c>
      <c r="K19" s="87" t="s">
        <v>315</v>
      </c>
      <c r="L19" s="88">
        <v>2</v>
      </c>
      <c r="M19" s="81">
        <v>0</v>
      </c>
      <c r="N19" s="88">
        <v>0</v>
      </c>
      <c r="O19" s="88">
        <f t="shared" si="19"/>
        <v>2</v>
      </c>
      <c r="P19" s="87" t="s">
        <v>316</v>
      </c>
      <c r="Q19" s="81">
        <v>8</v>
      </c>
      <c r="R19" s="87" t="s">
        <v>317</v>
      </c>
      <c r="S19" s="87" t="s">
        <v>318</v>
      </c>
      <c r="T19" s="78" t="s">
        <v>379</v>
      </c>
      <c r="U19" s="82">
        <v>2</v>
      </c>
      <c r="V19" s="82">
        <v>1</v>
      </c>
      <c r="W19" s="82">
        <f t="shared" si="12"/>
        <v>2</v>
      </c>
      <c r="X19" s="83" t="str">
        <f t="shared" si="13"/>
        <v>B</v>
      </c>
      <c r="Y19" s="78" t="str">
        <f t="shared" si="14"/>
        <v>Situación mejorable con exposición ocasional o esporádica, o situación sin anomalía destacable con cualquier nivel de exposición. No es esperable que se materialice el riesgo, aunque puede ser concebible.</v>
      </c>
      <c r="Z19" s="82">
        <v>10</v>
      </c>
      <c r="AA19" s="82">
        <f t="shared" si="15"/>
        <v>20</v>
      </c>
      <c r="AB19" s="85" t="str">
        <f t="shared" si="16"/>
        <v>IV</v>
      </c>
      <c r="AC19" s="78" t="str">
        <f t="shared" si="17"/>
        <v>Mantener las medidas de control existentes, pero se deberían considerar soluciones o mejoras y se deben hacer comprobaciones periódicas para asegurar que el riesgo aún es tolerable.</v>
      </c>
      <c r="AD19" s="78" t="str">
        <f t="shared" si="18"/>
        <v>Aceptable</v>
      </c>
      <c r="AE19" s="78" t="s">
        <v>514</v>
      </c>
      <c r="AF19" s="81" t="s">
        <v>34</v>
      </c>
      <c r="AG19" s="81" t="s">
        <v>34</v>
      </c>
      <c r="AH19" s="87" t="s">
        <v>71</v>
      </c>
      <c r="AI19" s="87" t="s">
        <v>319</v>
      </c>
      <c r="AJ19" s="81" t="s">
        <v>34</v>
      </c>
      <c r="AK19" s="81" t="s">
        <v>515</v>
      </c>
    </row>
    <row r="20" spans="1:37" ht="64.5" customHeight="1" x14ac:dyDescent="0.25">
      <c r="AI20" s="54"/>
    </row>
  </sheetData>
  <mergeCells count="44">
    <mergeCell ref="C7:C8"/>
    <mergeCell ref="D7:D8"/>
    <mergeCell ref="E7:E8"/>
    <mergeCell ref="F7:F8"/>
    <mergeCell ref="H7:J7"/>
    <mergeCell ref="G7:G8"/>
    <mergeCell ref="B4:T4"/>
    <mergeCell ref="U4:AK4"/>
    <mergeCell ref="B5:T6"/>
    <mergeCell ref="U5:AC6"/>
    <mergeCell ref="AD5:AD6"/>
    <mergeCell ref="AE5:AK5"/>
    <mergeCell ref="AE6:AK6"/>
    <mergeCell ref="AK7:AK8"/>
    <mergeCell ref="B9:B19"/>
    <mergeCell ref="C9:C19"/>
    <mergeCell ref="D9:D19"/>
    <mergeCell ref="E9:E19"/>
    <mergeCell ref="F9:F19"/>
    <mergeCell ref="AA7:AA8"/>
    <mergeCell ref="AB7:AB8"/>
    <mergeCell ref="AC7:AC8"/>
    <mergeCell ref="U7:U8"/>
    <mergeCell ref="H10:H14"/>
    <mergeCell ref="H16:H18"/>
    <mergeCell ref="AG7:AG8"/>
    <mergeCell ref="AE10:AE14"/>
    <mergeCell ref="R7:T7"/>
    <mergeCell ref="B7:B8"/>
    <mergeCell ref="K7:K8"/>
    <mergeCell ref="AJ7:AJ8"/>
    <mergeCell ref="W7:W8"/>
    <mergeCell ref="X7:X8"/>
    <mergeCell ref="Y7:Y8"/>
    <mergeCell ref="Z7:Z8"/>
    <mergeCell ref="AH7:AH8"/>
    <mergeCell ref="AI7:AI8"/>
    <mergeCell ref="AD7:AD8"/>
    <mergeCell ref="AE7:AE8"/>
    <mergeCell ref="AF7:AF8"/>
    <mergeCell ref="V7:V8"/>
    <mergeCell ref="L7:O7"/>
    <mergeCell ref="P7:P8"/>
    <mergeCell ref="Q7:Q8"/>
  </mergeCells>
  <conditionalFormatting sqref="AB741:AF741 AE573:AF573 AE561:AF561 AE293:AF293 AE61:AF61 AE59:AF59 AE50:AF50 AE48:AE49 AE51:AE58 AE60 AE33:AF33 AE21:AF21 AE36:AF36 AE47:AF47 AE22:AE32 AE34:AE35 AE37:AE46 AB109:AF109 AB94:AF94 AB88:AF91 AB79:AF79 AB73:AF76 AB64:AF64 AB62:AE63 AB65:AE72 AB77:AE78 AB80:AE87 AB92:AE93 AB103:AF106 AB95:AE102 AB107:AE108 AB121:AF122 AB110:AE120 AB124:AF124 AB123:AE123 AB134:AF135 AB125:AE133 AB137:AF137 AB136:AE136 AB149:AF150 AB138:AE148 AB152:AF152 AB151:AE151 AB153:AE162 AF148 AF162:AF163 AE165:AF165 AE163:AE164 AE166:AE175 AF175 AE176:AF177 AE179:AF179 AE178 AE180:AE189 AF189 AE190:AF191 AE193:AF193 AE192 AE194:AE203 AF203 AE204:AF205 AE207:AF207 AE206 AE208:AE217 AF217 AB163:AD217 AB218:AF290 AE305:AF306 AE308:AF308 AE307 AE309:AE318 AF318 AB319:AF319 AE320:AF558 AE559:AE560 AE562:AE572 AB320:AD573 AB574:AF659 AB736:AF736 AB671:AF672 AB662:AF662 AB660:AE661 AB663:AE670 AB674:AF733 AB673:AE673 AB734:AE735 AB737:AE740 AB745:AF746 AB742:AE744 AB748:AF808 AB747:AE747 AB291:AE292 AE294:AE304 AB293:AD318 AE20 AB19:AD61 AB10:AD10 AB14:AD16">
    <cfRule type="cellIs" dxfId="485" priority="194" stopIfTrue="1" operator="equal">
      <formula>"I"</formula>
    </cfRule>
    <cfRule type="cellIs" dxfId="484" priority="195" stopIfTrue="1" operator="equal">
      <formula>"II"</formula>
    </cfRule>
    <cfRule type="cellIs" dxfId="483" priority="196" stopIfTrue="1" operator="between">
      <formula>"III"</formula>
      <formula>"IV"</formula>
    </cfRule>
  </conditionalFormatting>
  <conditionalFormatting sqref="AD741:AF741 AE573:AF573 AE561:AF561 AD293:AF293 AD291:AE292 AD294:AE305 AD109:AF109 AD94:AF94 AD88:AF91 AD79:AF79 AD61:AF61 AD59:AF59 AD50:AF50 AD33:AF33 AD21:AF21 AD22:AE32 AD36:AF36 AD34:AE35 AD47:AF47 AD37:AE46 AD48:AE49 AD51:AE58 AD60:AE60 AD73:AF76 AD64:AF64 AD62:AE63 AD65:AE72 AD77:AE78 AD80:AE87 AD92:AE93 AD103:AF106 AD95:AE102 AD107:AE108 AD121:AF122 AD110:AE120 AD124:AF124 AD123:AE123 AD134:AF135 AD125:AE133 AD137:AF137 AD136:AE136 AD149:AF150 AD138:AE148 AD152:AF152 AD151:AE151 AD153:AE162 AF148 AF162:AF163 AE165:AF165 AE163:AE164 AE166:AE175 AF175 AE176:AF177 AE179:AF179 AE178 AE180:AE189 AF189 AE190:AF191 AE193:AF193 AE192 AE194:AE203 AF203 AE204:AF205 AE207:AF207 AE206 AE208:AE217 AF217 AD163:AD217 AD218:AF290 AF305:AF306 AE308:AF308 AE306:AE307 AE309:AE318 AF318 AD306:AD318 AD319:AF319 AE320:AF558 AE559:AE560 AE562:AE572 AD320:AD573 AD574:AF659 AD736:AF736 AD671:AF672 AD662:AF662 AD660:AE661 AD663:AE670 AD674:AF733 AD673:AE673 AD734:AE735 AD737:AE740 AD745:AF746 AD742:AE744 AD748:AF808 AD747:AE747 AD20:AE20 AD19 AD10 AD14:AD16">
    <cfRule type="cellIs" dxfId="482" priority="192" stopIfTrue="1" operator="equal">
      <formula>"Aceptable"</formula>
    </cfRule>
    <cfRule type="cellIs" dxfId="481" priority="193" stopIfTrue="1" operator="equal">
      <formula>"No aceptable"</formula>
    </cfRule>
  </conditionalFormatting>
  <conditionalFormatting sqref="AD19:AD808 AD10 AD14:AD16">
    <cfRule type="containsText" dxfId="480" priority="189" stopIfTrue="1" operator="containsText" text="No aceptable o aceptable con control específico">
      <formula>NOT(ISERROR(SEARCH("No aceptable o aceptable con control específico",AD10)))</formula>
    </cfRule>
    <cfRule type="containsText" dxfId="479" priority="190" stopIfTrue="1" operator="containsText" text="No aceptable">
      <formula>NOT(ISERROR(SEARCH("No aceptable",AD10)))</formula>
    </cfRule>
    <cfRule type="containsText" dxfId="478" priority="191" stopIfTrue="1" operator="containsText" text="No Aceptable o aceptable con control específico">
      <formula>NOT(ISERROR(SEARCH("No Aceptable o aceptable con control específico",AD10)))</formula>
    </cfRule>
  </conditionalFormatting>
  <conditionalFormatting sqref="AD18:AE18">
    <cfRule type="cellIs" dxfId="477" priority="168" stopIfTrue="1" operator="equal">
      <formula>"Aceptable"</formula>
    </cfRule>
    <cfRule type="cellIs" dxfId="476" priority="169" stopIfTrue="1" operator="equal">
      <formula>"No aceptable"</formula>
    </cfRule>
  </conditionalFormatting>
  <conditionalFormatting sqref="AD18">
    <cfRule type="containsText" dxfId="475" priority="165" stopIfTrue="1" operator="containsText" text="No aceptable o aceptable con control específico">
      <formula>NOT(ISERROR(SEARCH("No aceptable o aceptable con control específico",AD18)))</formula>
    </cfRule>
    <cfRule type="containsText" dxfId="474" priority="166" stopIfTrue="1" operator="containsText" text="No aceptable">
      <formula>NOT(ISERROR(SEARCH("No aceptable",AD18)))</formula>
    </cfRule>
    <cfRule type="containsText" dxfId="473" priority="167" stopIfTrue="1" operator="containsText" text="No Aceptable o aceptable con control específico">
      <formula>NOT(ISERROR(SEARCH("No Aceptable o aceptable con control específico",AD18)))</formula>
    </cfRule>
  </conditionalFormatting>
  <conditionalFormatting sqref="AD9">
    <cfRule type="cellIs" dxfId="472" priority="152" stopIfTrue="1" operator="equal">
      <formula>"Aceptable"</formula>
    </cfRule>
    <cfRule type="cellIs" dxfId="471" priority="153" stopIfTrue="1" operator="equal">
      <formula>"No aceptable"</formula>
    </cfRule>
  </conditionalFormatting>
  <conditionalFormatting sqref="AD9">
    <cfRule type="containsText" dxfId="470" priority="149" stopIfTrue="1" operator="containsText" text="No aceptable o aceptable con control específico">
      <formula>NOT(ISERROR(SEARCH("No aceptable o aceptable con control específico",AD9)))</formula>
    </cfRule>
    <cfRule type="containsText" dxfId="469" priority="150" stopIfTrue="1" operator="containsText" text="No aceptable">
      <formula>NOT(ISERROR(SEARCH("No aceptable",AD9)))</formula>
    </cfRule>
    <cfRule type="containsText" dxfId="468" priority="151" stopIfTrue="1" operator="containsText" text="No Aceptable o aceptable con control específico">
      <formula>NOT(ISERROR(SEARCH("No Aceptable o aceptable con control específico",AD9)))</formula>
    </cfRule>
  </conditionalFormatting>
  <conditionalFormatting sqref="AE9">
    <cfRule type="cellIs" dxfId="467" priority="111" stopIfTrue="1" operator="equal">
      <formula>"Aceptable"</formula>
    </cfRule>
    <cfRule type="cellIs" dxfId="466" priority="112" stopIfTrue="1" operator="equal">
      <formula>"No aceptable"</formula>
    </cfRule>
  </conditionalFormatting>
  <conditionalFormatting sqref="AE15">
    <cfRule type="cellIs" dxfId="465" priority="86" stopIfTrue="1" operator="equal">
      <formula>"I"</formula>
    </cfRule>
    <cfRule type="cellIs" dxfId="464" priority="87" stopIfTrue="1" operator="equal">
      <formula>"II"</formula>
    </cfRule>
    <cfRule type="cellIs" dxfId="463" priority="88" stopIfTrue="1" operator="between">
      <formula>"III"</formula>
      <formula>"IV"</formula>
    </cfRule>
  </conditionalFormatting>
  <conditionalFormatting sqref="AE15">
    <cfRule type="cellIs" dxfId="462" priority="84" stopIfTrue="1" operator="equal">
      <formula>"Aceptable"</formula>
    </cfRule>
    <cfRule type="cellIs" dxfId="461" priority="85" stopIfTrue="1" operator="equal">
      <formula>"No aceptable"</formula>
    </cfRule>
  </conditionalFormatting>
  <conditionalFormatting sqref="AB9">
    <cfRule type="cellIs" dxfId="460" priority="73" stopIfTrue="1" operator="equal">
      <formula>"I"</formula>
    </cfRule>
    <cfRule type="cellIs" dxfId="459" priority="74" stopIfTrue="1" operator="equal">
      <formula>"II"</formula>
    </cfRule>
    <cfRule type="cellIs" dxfId="458" priority="75" stopIfTrue="1" operator="between">
      <formula>"III"</formula>
      <formula>"IV"</formula>
    </cfRule>
  </conditionalFormatting>
  <conditionalFormatting sqref="AB18">
    <cfRule type="cellIs" dxfId="457" priority="70" stopIfTrue="1" operator="equal">
      <formula>"I"</formula>
    </cfRule>
    <cfRule type="cellIs" dxfId="456" priority="71" stopIfTrue="1" operator="equal">
      <formula>"II"</formula>
    </cfRule>
    <cfRule type="cellIs" dxfId="455" priority="72" stopIfTrue="1" operator="between">
      <formula>"III"</formula>
      <formula>"IV"</formula>
    </cfRule>
  </conditionalFormatting>
  <conditionalFormatting sqref="AB12:AC12">
    <cfRule type="cellIs" dxfId="454" priority="67" stopIfTrue="1" operator="equal">
      <formula>"I"</formula>
    </cfRule>
    <cfRule type="cellIs" dxfId="453" priority="68" stopIfTrue="1" operator="equal">
      <formula>"II"</formula>
    </cfRule>
    <cfRule type="cellIs" dxfId="452" priority="69" stopIfTrue="1" operator="between">
      <formula>"III"</formula>
      <formula>"IV"</formula>
    </cfRule>
  </conditionalFormatting>
  <conditionalFormatting sqref="AD12">
    <cfRule type="cellIs" dxfId="451" priority="64" stopIfTrue="1" operator="equal">
      <formula>"I"</formula>
    </cfRule>
    <cfRule type="cellIs" dxfId="450" priority="65" stopIfTrue="1" operator="equal">
      <formula>"II"</formula>
    </cfRule>
    <cfRule type="cellIs" dxfId="449" priority="66" stopIfTrue="1" operator="between">
      <formula>"III"</formula>
      <formula>"IV"</formula>
    </cfRule>
  </conditionalFormatting>
  <conditionalFormatting sqref="AD12">
    <cfRule type="cellIs" dxfId="448" priority="62" stopIfTrue="1" operator="equal">
      <formula>"Aceptable"</formula>
    </cfRule>
    <cfRule type="cellIs" dxfId="447" priority="63" stopIfTrue="1" operator="equal">
      <formula>"No aceptable"</formula>
    </cfRule>
  </conditionalFormatting>
  <conditionalFormatting sqref="AD12">
    <cfRule type="containsText" dxfId="446" priority="59" stopIfTrue="1" operator="containsText" text="No aceptable o aceptable con control específico">
      <formula>NOT(ISERROR(SEARCH("No aceptable o aceptable con control específico",AD12)))</formula>
    </cfRule>
    <cfRule type="containsText" dxfId="445" priority="60" stopIfTrue="1" operator="containsText" text="No aceptable">
      <formula>NOT(ISERROR(SEARCH("No aceptable",AD12)))</formula>
    </cfRule>
    <cfRule type="containsText" dxfId="444" priority="61" stopIfTrue="1" operator="containsText" text="No Aceptable o aceptable con control específico">
      <formula>NOT(ISERROR(SEARCH("No Aceptable o aceptable con control específico",AD12)))</formula>
    </cfRule>
  </conditionalFormatting>
  <conditionalFormatting sqref="AD12">
    <cfRule type="containsText" dxfId="443" priority="57" stopIfTrue="1" operator="containsText" text="No aceptable">
      <formula>NOT(ISERROR(SEARCH("No aceptable",AD12)))</formula>
    </cfRule>
    <cfRule type="containsText" dxfId="442" priority="58" stopIfTrue="1" operator="containsText" text="No Aceptable o aceptable con control específico">
      <formula>NOT(ISERROR(SEARCH("No Aceptable o aceptable con control específico",AD12)))</formula>
    </cfRule>
  </conditionalFormatting>
  <conditionalFormatting sqref="AE19">
    <cfRule type="cellIs" dxfId="441" priority="39" stopIfTrue="1" operator="equal">
      <formula>"I"</formula>
    </cfRule>
    <cfRule type="cellIs" dxfId="440" priority="40" stopIfTrue="1" operator="equal">
      <formula>"II"</formula>
    </cfRule>
    <cfRule type="cellIs" dxfId="439" priority="41" stopIfTrue="1" operator="between">
      <formula>"III"</formula>
      <formula>"IV"</formula>
    </cfRule>
  </conditionalFormatting>
  <conditionalFormatting sqref="AE19">
    <cfRule type="cellIs" dxfId="438" priority="37" stopIfTrue="1" operator="equal">
      <formula>"Aceptable"</formula>
    </cfRule>
    <cfRule type="cellIs" dxfId="437" priority="38" stopIfTrue="1" operator="equal">
      <formula>"No aceptable"</formula>
    </cfRule>
  </conditionalFormatting>
  <conditionalFormatting sqref="AB11:AD11">
    <cfRule type="cellIs" dxfId="436" priority="34" stopIfTrue="1" operator="equal">
      <formula>"I"</formula>
    </cfRule>
    <cfRule type="cellIs" dxfId="435" priority="35" stopIfTrue="1" operator="equal">
      <formula>"II"</formula>
    </cfRule>
    <cfRule type="cellIs" dxfId="434" priority="36" stopIfTrue="1" operator="between">
      <formula>"III"</formula>
      <formula>"IV"</formula>
    </cfRule>
  </conditionalFormatting>
  <conditionalFormatting sqref="AD11">
    <cfRule type="cellIs" dxfId="433" priority="32" stopIfTrue="1" operator="equal">
      <formula>"Aceptable"</formula>
    </cfRule>
    <cfRule type="cellIs" dxfId="432" priority="33" stopIfTrue="1" operator="equal">
      <formula>"No aceptable"</formula>
    </cfRule>
  </conditionalFormatting>
  <conditionalFormatting sqref="AD11">
    <cfRule type="containsText" dxfId="431" priority="29" stopIfTrue="1" operator="containsText" text="No aceptable o aceptable con control específico">
      <formula>NOT(ISERROR(SEARCH("No aceptable o aceptable con control específico",AD11)))</formula>
    </cfRule>
    <cfRule type="containsText" dxfId="430" priority="30" stopIfTrue="1" operator="containsText" text="No aceptable">
      <formula>NOT(ISERROR(SEARCH("No aceptable",AD11)))</formula>
    </cfRule>
    <cfRule type="containsText" dxfId="429" priority="31" stopIfTrue="1" operator="containsText" text="No Aceptable o aceptable con control específico">
      <formula>NOT(ISERROR(SEARCH("No Aceptable o aceptable con control específico",AD11)))</formula>
    </cfRule>
  </conditionalFormatting>
  <conditionalFormatting sqref="AD11">
    <cfRule type="containsText" dxfId="428" priority="27" stopIfTrue="1" operator="containsText" text="No aceptable">
      <formula>NOT(ISERROR(SEARCH("No aceptable",AD11)))</formula>
    </cfRule>
    <cfRule type="containsText" dxfId="427" priority="28" stopIfTrue="1" operator="containsText" text="No Aceptable o aceptable con control específico">
      <formula>NOT(ISERROR(SEARCH("No Aceptable o aceptable con control específico",AD11)))</formula>
    </cfRule>
  </conditionalFormatting>
  <conditionalFormatting sqref="AB13:AD13">
    <cfRule type="cellIs" dxfId="426" priority="24" stopIfTrue="1" operator="equal">
      <formula>"I"</formula>
    </cfRule>
    <cfRule type="cellIs" dxfId="425" priority="25" stopIfTrue="1" operator="equal">
      <formula>"II"</formula>
    </cfRule>
    <cfRule type="cellIs" dxfId="424" priority="26" stopIfTrue="1" operator="between">
      <formula>"III"</formula>
      <formula>"IV"</formula>
    </cfRule>
  </conditionalFormatting>
  <conditionalFormatting sqref="AD13">
    <cfRule type="cellIs" dxfId="423" priority="22" stopIfTrue="1" operator="equal">
      <formula>"Aceptable"</formula>
    </cfRule>
    <cfRule type="cellIs" dxfId="422" priority="23" stopIfTrue="1" operator="equal">
      <formula>"No aceptable"</formula>
    </cfRule>
  </conditionalFormatting>
  <conditionalFormatting sqref="AD13">
    <cfRule type="containsText" dxfId="421" priority="19" stopIfTrue="1" operator="containsText" text="No aceptable o aceptable con control específico">
      <formula>NOT(ISERROR(SEARCH("No aceptable o aceptable con control específico",AD13)))</formula>
    </cfRule>
    <cfRule type="containsText" dxfId="420" priority="20" stopIfTrue="1" operator="containsText" text="No aceptable">
      <formula>NOT(ISERROR(SEARCH("No aceptable",AD13)))</formula>
    </cfRule>
    <cfRule type="containsText" dxfId="419" priority="21" stopIfTrue="1" operator="containsText" text="No Aceptable o aceptable con control específico">
      <formula>NOT(ISERROR(SEARCH("No Aceptable o aceptable con control específico",AD13)))</formula>
    </cfRule>
  </conditionalFormatting>
  <conditionalFormatting sqref="AB17:AD17">
    <cfRule type="cellIs" dxfId="418" priority="16" stopIfTrue="1" operator="equal">
      <formula>"I"</formula>
    </cfRule>
    <cfRule type="cellIs" dxfId="417" priority="17" stopIfTrue="1" operator="equal">
      <formula>"II"</formula>
    </cfRule>
    <cfRule type="cellIs" dxfId="416" priority="18" stopIfTrue="1" operator="between">
      <formula>"III"</formula>
      <formula>"IV"</formula>
    </cfRule>
  </conditionalFormatting>
  <conditionalFormatting sqref="AD17">
    <cfRule type="cellIs" dxfId="415" priority="14" stopIfTrue="1" operator="equal">
      <formula>"Aceptable"</formula>
    </cfRule>
    <cfRule type="cellIs" dxfId="414" priority="15" stopIfTrue="1" operator="equal">
      <formula>"No aceptable"</formula>
    </cfRule>
  </conditionalFormatting>
  <conditionalFormatting sqref="AD17">
    <cfRule type="containsText" dxfId="413" priority="11" stopIfTrue="1" operator="containsText" text="No aceptable o aceptable con control específico">
      <formula>NOT(ISERROR(SEARCH("No aceptable o aceptable con control específico",AD17)))</formula>
    </cfRule>
    <cfRule type="containsText" dxfId="412" priority="12" stopIfTrue="1" operator="containsText" text="No aceptable">
      <formula>NOT(ISERROR(SEARCH("No aceptable",AD17)))</formula>
    </cfRule>
    <cfRule type="containsText" dxfId="411" priority="13" stopIfTrue="1" operator="containsText" text="No Aceptable o aceptable con control específico">
      <formula>NOT(ISERROR(SEARCH("No Aceptable o aceptable con control específico",AD17)))</formula>
    </cfRule>
  </conditionalFormatting>
  <conditionalFormatting sqref="AE17">
    <cfRule type="cellIs" dxfId="410" priority="8" stopIfTrue="1" operator="equal">
      <formula>"I"</formula>
    </cfRule>
    <cfRule type="cellIs" dxfId="409" priority="9" stopIfTrue="1" operator="equal">
      <formula>"II"</formula>
    </cfRule>
    <cfRule type="cellIs" dxfId="408" priority="10" stopIfTrue="1" operator="between">
      <formula>"III"</formula>
      <formula>"IV"</formula>
    </cfRule>
  </conditionalFormatting>
  <conditionalFormatting sqref="AE17">
    <cfRule type="cellIs" dxfId="407" priority="6" stopIfTrue="1" operator="equal">
      <formula>"Aceptable"</formula>
    </cfRule>
    <cfRule type="cellIs" dxfId="406" priority="7" stopIfTrue="1" operator="equal">
      <formula>"No aceptable"</formula>
    </cfRule>
  </conditionalFormatting>
  <conditionalFormatting sqref="AE16">
    <cfRule type="cellIs" dxfId="405" priority="3" stopIfTrue="1" operator="equal">
      <formula>"I"</formula>
    </cfRule>
    <cfRule type="cellIs" dxfId="404" priority="4" stopIfTrue="1" operator="equal">
      <formula>"II"</formula>
    </cfRule>
    <cfRule type="cellIs" dxfId="403" priority="5" stopIfTrue="1" operator="between">
      <formula>"III"</formula>
      <formula>"IV"</formula>
    </cfRule>
  </conditionalFormatting>
  <conditionalFormatting sqref="AE16">
    <cfRule type="cellIs" dxfId="402" priority="1" stopIfTrue="1" operator="equal">
      <formula>"Aceptable"</formula>
    </cfRule>
    <cfRule type="cellIs" dxfId="401" priority="2" stopIfTrue="1" operator="equal">
      <formula>"No aceptable"</formula>
    </cfRule>
  </conditionalFormatting>
  <dataValidations count="4">
    <dataValidation allowBlank="1" sqref="AA10:AA19"/>
    <dataValidation type="list" allowBlank="1" showInputMessage="1" showErrorMessage="1" prompt="10 = Muy Alto_x000a_6 = Alto_x000a_2 = Medio_x000a_0 = Bajo" sqref="U9:U19">
      <formula1>"10, 6, 2, 0, "</formula1>
    </dataValidation>
    <dataValidation type="list" allowBlank="1" showInputMessage="1" prompt="4 = Continua_x000a_3 = Frecuente_x000a_2 = Ocasional_x000a_1 = Esporádica" sqref="V9:V19">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19">
      <formula1>"100,60,25,10"</formula1>
    </dataValidation>
  </dataValidations>
  <pageMargins left="0.7" right="0.7" top="0.75" bottom="0.75" header="0.3" footer="0.3"/>
  <pageSetup scale="30"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BL22"/>
  <sheetViews>
    <sheetView view="pageBreakPreview" topLeftCell="A19" zoomScale="60" zoomScaleNormal="70" workbookViewId="0">
      <selection activeCell="B4" sqref="B4:AK8"/>
    </sheetView>
  </sheetViews>
  <sheetFormatPr baseColWidth="10" defaultColWidth="6.81640625" defaultRowHeight="69.75" customHeight="1" x14ac:dyDescent="0.25"/>
  <cols>
    <col min="16" max="16" width="6.81640625" customWidth="1"/>
    <col min="31" max="31" width="6.81640625" customWidth="1"/>
    <col min="36" max="36" width="8.1796875" customWidth="1"/>
    <col min="37" max="37" width="14.54296875" customWidth="1"/>
  </cols>
  <sheetData>
    <row r="1" spans="2:64" ht="33.7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2:64" ht="33.75" customHeight="1" x14ac:dyDescent="0.35">
      <c r="B2" s="14"/>
      <c r="C2" s="2"/>
      <c r="D2" s="2"/>
      <c r="E2" s="2"/>
      <c r="F2" s="2"/>
      <c r="G2" s="2"/>
      <c r="H2" s="3"/>
      <c r="I2" s="2"/>
      <c r="J2" s="2"/>
      <c r="K2" s="2"/>
      <c r="L2" s="2"/>
      <c r="M2" s="2"/>
      <c r="N2" s="2"/>
      <c r="O2" s="2"/>
      <c r="P2" s="2"/>
      <c r="Q2" s="2"/>
      <c r="R2" s="2"/>
      <c r="S2" s="2"/>
      <c r="T2" s="2"/>
      <c r="U2" s="2"/>
      <c r="V2" s="2"/>
      <c r="W2" s="2"/>
      <c r="X2" s="2"/>
      <c r="Y2" s="2"/>
      <c r="Z2" s="2"/>
      <c r="AA2" s="2"/>
      <c r="AB2" s="2"/>
      <c r="AC2" s="2"/>
      <c r="AD2" s="2"/>
      <c r="AE2" s="2"/>
      <c r="AF2" s="2"/>
      <c r="AG2" s="2"/>
      <c r="AH2" s="2"/>
      <c r="AI2" s="15"/>
      <c r="AJ2" s="382" t="s">
        <v>78</v>
      </c>
      <c r="AK2" s="391">
        <v>2</v>
      </c>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2:64" ht="33.7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2:64" s="2" customFormat="1" ht="46.5"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2:64" s="1" customFormat="1" ht="33.7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64" s="1" customFormat="1" ht="33.7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64"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64" s="1" customFormat="1" ht="62.2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64" s="1" customFormat="1" ht="69.75" customHeight="1" x14ac:dyDescent="0.35">
      <c r="B9" s="268" t="s">
        <v>121</v>
      </c>
      <c r="C9" s="268" t="s">
        <v>130</v>
      </c>
      <c r="D9" s="268" t="s">
        <v>97</v>
      </c>
      <c r="E9" s="356" t="s">
        <v>131</v>
      </c>
      <c r="F9" s="356" t="s">
        <v>132</v>
      </c>
      <c r="G9" s="26" t="s">
        <v>42</v>
      </c>
      <c r="H9" s="333" t="s">
        <v>36</v>
      </c>
      <c r="I9" s="81" t="s">
        <v>286</v>
      </c>
      <c r="J9" s="81" t="s">
        <v>287</v>
      </c>
      <c r="K9" s="87" t="s">
        <v>288</v>
      </c>
      <c r="L9" s="88">
        <v>0</v>
      </c>
      <c r="M9" s="88">
        <v>6</v>
      </c>
      <c r="N9" s="88">
        <v>0</v>
      </c>
      <c r="O9" s="88">
        <f>SUM(L9:N9)</f>
        <v>6</v>
      </c>
      <c r="P9" s="87" t="s">
        <v>289</v>
      </c>
      <c r="Q9" s="81">
        <v>8</v>
      </c>
      <c r="R9" s="87" t="s">
        <v>89</v>
      </c>
      <c r="S9" s="87" t="s">
        <v>290</v>
      </c>
      <c r="T9" s="87" t="s">
        <v>291</v>
      </c>
      <c r="U9" s="82">
        <v>2</v>
      </c>
      <c r="V9" s="82">
        <v>4</v>
      </c>
      <c r="W9" s="82">
        <f t="shared" ref="W9:W20" si="0">V9*U9</f>
        <v>8</v>
      </c>
      <c r="X9" s="83" t="str">
        <f t="shared" ref="X9:X20" si="1">+IF(AND(U9*V9&gt;=24,U9*V9&lt;=40),"MA",IF(AND(U9*V9&gt;=10,U9*V9&lt;=20),"A",IF(AND(U9*V9&gt;=6,U9*V9&lt;=8),"M",IF(AND(U9*V9&gt;=0,U9*V9&lt;=4),"B",""))))</f>
        <v>M</v>
      </c>
      <c r="Y9" s="78" t="str">
        <f t="shared" ref="Y9:Y20"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W9*Z9</f>
        <v>80</v>
      </c>
      <c r="AB9" s="85" t="str">
        <f t="shared" ref="AB9:AB20" si="3">+IF(AND(U9*V9*Z9&gt;=600,U9*V9*Z9&lt;=4000),"I",IF(AND(U9*V9*Z9&gt;=150,U9*V9*Z9&lt;=500),"II",IF(AND(U9*V9*Z9&gt;=40,U9*V9*Z9&lt;=120),"III",IF(AND(U9*V9*Z9&gt;=0,U9*V9*Z9&lt;=20),"IV",""))))</f>
        <v>III</v>
      </c>
      <c r="AC9" s="78" t="str">
        <f t="shared" ref="AC9:AC20" si="4">+IF(AB9="I","Situación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 t="shared" ref="AD9:AD20" si="5">+IF(AB9="I","No aceptable",IF(AB9="II","No aceptable o aceptable con control específico",IF(AB9="III","Aceptable",IF(AB9="IV","Aceptable",""))))</f>
        <v>Aceptable</v>
      </c>
      <c r="AE9" s="78" t="s">
        <v>292</v>
      </c>
      <c r="AF9" s="81" t="s">
        <v>34</v>
      </c>
      <c r="AG9" s="81" t="s">
        <v>37</v>
      </c>
      <c r="AH9" s="81" t="s">
        <v>34</v>
      </c>
      <c r="AI9" s="78" t="s">
        <v>293</v>
      </c>
      <c r="AJ9" s="81" t="s">
        <v>34</v>
      </c>
      <c r="AK9" s="81" t="s">
        <v>35</v>
      </c>
    </row>
    <row r="10" spans="2:64" s="1" customFormat="1" ht="69.75" customHeight="1" x14ac:dyDescent="0.35">
      <c r="B10" s="269"/>
      <c r="C10" s="269"/>
      <c r="D10" s="269"/>
      <c r="E10" s="276"/>
      <c r="F10" s="276"/>
      <c r="G10" s="26" t="s">
        <v>42</v>
      </c>
      <c r="H10" s="333"/>
      <c r="I10" s="78" t="s">
        <v>46</v>
      </c>
      <c r="J10" s="79" t="s">
        <v>269</v>
      </c>
      <c r="K10" s="79" t="s">
        <v>270</v>
      </c>
      <c r="L10" s="88">
        <v>0</v>
      </c>
      <c r="M10" s="88">
        <v>3</v>
      </c>
      <c r="N10" s="88">
        <v>0</v>
      </c>
      <c r="O10" s="88">
        <f t="shared" ref="O10:O20" si="6">SUM(L10:N10)</f>
        <v>3</v>
      </c>
      <c r="P10" s="79" t="s">
        <v>271</v>
      </c>
      <c r="Q10" s="81">
        <v>8</v>
      </c>
      <c r="R10" s="79" t="s">
        <v>353</v>
      </c>
      <c r="S10" s="79" t="s">
        <v>273</v>
      </c>
      <c r="T10" s="79" t="s">
        <v>272</v>
      </c>
      <c r="U10" s="82">
        <v>2</v>
      </c>
      <c r="V10" s="82">
        <v>4</v>
      </c>
      <c r="W10" s="82">
        <f t="shared" si="0"/>
        <v>8</v>
      </c>
      <c r="X10" s="83" t="str">
        <f t="shared" si="1"/>
        <v>M</v>
      </c>
      <c r="Y10" s="78" t="str">
        <f t="shared" si="2"/>
        <v>Situación deficiente con exposición esporádica, o bien situación mejorable con exposición continuada o frecuente. Es posible que suceda el daño alguna vez.</v>
      </c>
      <c r="Z10" s="82">
        <v>10</v>
      </c>
      <c r="AA10" s="82">
        <f t="shared" ref="AA10:AA20" si="7">W10*Z10</f>
        <v>80</v>
      </c>
      <c r="AB10" s="85" t="str">
        <f t="shared" si="3"/>
        <v>III</v>
      </c>
      <c r="AC10" s="78" t="str">
        <f t="shared" si="4"/>
        <v>Mejorar si es posible. Sería conveniente justificar la intervención y su rentabilidad.</v>
      </c>
      <c r="AD10" s="78" t="str">
        <f t="shared" si="5"/>
        <v>Aceptable</v>
      </c>
      <c r="AE10" s="78" t="s">
        <v>55</v>
      </c>
      <c r="AF10" s="81" t="s">
        <v>34</v>
      </c>
      <c r="AG10" s="81" t="s">
        <v>34</v>
      </c>
      <c r="AH10" s="81" t="s">
        <v>278</v>
      </c>
      <c r="AI10" s="78" t="s">
        <v>274</v>
      </c>
      <c r="AJ10" s="81" t="s">
        <v>34</v>
      </c>
      <c r="AK10" s="100" t="s">
        <v>575</v>
      </c>
    </row>
    <row r="11" spans="2:64" s="1" customFormat="1" ht="69.75" customHeight="1" x14ac:dyDescent="0.35">
      <c r="B11" s="269"/>
      <c r="C11" s="269"/>
      <c r="D11" s="269"/>
      <c r="E11" s="276"/>
      <c r="F11" s="276"/>
      <c r="G11" s="26" t="s">
        <v>42</v>
      </c>
      <c r="H11" s="360" t="s">
        <v>44</v>
      </c>
      <c r="I11" s="78" t="s">
        <v>505</v>
      </c>
      <c r="J11" s="78" t="s">
        <v>506</v>
      </c>
      <c r="K11" s="78" t="s">
        <v>507</v>
      </c>
      <c r="L11" s="88">
        <v>0</v>
      </c>
      <c r="M11" s="88">
        <v>3</v>
      </c>
      <c r="N11" s="88">
        <v>0</v>
      </c>
      <c r="O11" s="88">
        <f t="shared" ref="O11" si="8">SUM(L11:N11)</f>
        <v>3</v>
      </c>
      <c r="P11" s="78" t="s">
        <v>508</v>
      </c>
      <c r="Q11" s="81">
        <v>8</v>
      </c>
      <c r="R11" s="78" t="s">
        <v>254</v>
      </c>
      <c r="S11" s="78" t="s">
        <v>509</v>
      </c>
      <c r="T11" s="78" t="s">
        <v>510</v>
      </c>
      <c r="U11" s="82">
        <v>2</v>
      </c>
      <c r="V11" s="82">
        <v>1</v>
      </c>
      <c r="W11" s="82">
        <f t="shared" ref="W11" si="9">V11*U11</f>
        <v>2</v>
      </c>
      <c r="X11" s="83" t="str">
        <f t="shared" ref="X11" si="10">+IF(AND(U11*V11&gt;=24,U11*V11&lt;=40),"MA",IF(AND(U11*V11&gt;=10,U11*V11&lt;=20),"A",IF(AND(U11*V11&gt;=6,U11*V11&lt;=8),"M",IF(AND(U11*V11&gt;=0,U11*V11&lt;=4),"B",""))))</f>
        <v>B</v>
      </c>
      <c r="Y11" s="78" t="str">
        <f t="shared" ref="Y11" si="11">+IF(X11="MA","Situación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82">
        <v>10</v>
      </c>
      <c r="AA11" s="82">
        <f t="shared" ref="AA11" si="12">W11*Z11</f>
        <v>20</v>
      </c>
      <c r="AB11" s="85" t="str">
        <f t="shared" ref="AB11" si="13">+IF(AND(U11*V11*Z11&gt;=600,U11*V11*Z11&lt;=4000),"I",IF(AND(U11*V11*Z11&gt;=150,U11*V11*Z11&lt;=500),"II",IF(AND(U11*V11*Z11&gt;=40,U11*V11*Z11&lt;=120),"III",IF(AND(U11*V11*Z11&gt;=0,U11*V11*Z11&lt;=20),"IV",""))))</f>
        <v>IV</v>
      </c>
      <c r="AC11" s="78" t="str">
        <f t="shared" ref="AC11" si="14">+IF(AB11="I","Situación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1" s="78" t="str">
        <f t="shared" ref="AD11" si="15">+IF(AB11="I","No aceptable",IF(AB11="II","No aceptable o aceptable con control específico",IF(AB11="III","Aceptable",IF(AB11="IV","Aceptable",""))))</f>
        <v>Aceptable</v>
      </c>
      <c r="AE11" s="330" t="s">
        <v>565</v>
      </c>
      <c r="AF11" s="78" t="s">
        <v>34</v>
      </c>
      <c r="AG11" s="78" t="s">
        <v>34</v>
      </c>
      <c r="AH11" s="78" t="s">
        <v>34</v>
      </c>
      <c r="AI11" s="78" t="s">
        <v>257</v>
      </c>
      <c r="AJ11" s="78" t="s">
        <v>34</v>
      </c>
      <c r="AK11" s="81" t="s">
        <v>511</v>
      </c>
    </row>
    <row r="12" spans="2:64" s="1" customFormat="1" ht="69.75" customHeight="1" x14ac:dyDescent="0.35">
      <c r="B12" s="269"/>
      <c r="C12" s="269"/>
      <c r="D12" s="269"/>
      <c r="E12" s="276"/>
      <c r="F12" s="276"/>
      <c r="G12" s="26" t="s">
        <v>42</v>
      </c>
      <c r="H12" s="360"/>
      <c r="I12" s="78" t="s">
        <v>59</v>
      </c>
      <c r="J12" s="78" t="s">
        <v>263</v>
      </c>
      <c r="K12" s="78" t="s">
        <v>250</v>
      </c>
      <c r="L12" s="88">
        <v>0</v>
      </c>
      <c r="M12" s="88">
        <v>3</v>
      </c>
      <c r="N12" s="88">
        <v>0</v>
      </c>
      <c r="O12" s="88">
        <f t="shared" si="6"/>
        <v>3</v>
      </c>
      <c r="P12" s="78" t="s">
        <v>259</v>
      </c>
      <c r="Q12" s="78">
        <v>8</v>
      </c>
      <c r="R12" s="78" t="s">
        <v>254</v>
      </c>
      <c r="S12" s="78" t="s">
        <v>252</v>
      </c>
      <c r="T12" s="78" t="s">
        <v>354</v>
      </c>
      <c r="U12" s="82">
        <v>2</v>
      </c>
      <c r="V12" s="82">
        <v>4</v>
      </c>
      <c r="W12" s="82">
        <f t="shared" si="0"/>
        <v>8</v>
      </c>
      <c r="X12" s="83" t="str">
        <f t="shared" si="1"/>
        <v>M</v>
      </c>
      <c r="Y12" s="78" t="str">
        <f t="shared" si="2"/>
        <v>Situación deficiente con exposición esporádica, o bien situación mejorable con exposición continuada o frecuente. Es posible que suceda el daño alguna vez.</v>
      </c>
      <c r="Z12" s="82">
        <v>10</v>
      </c>
      <c r="AA12" s="82">
        <f t="shared" si="7"/>
        <v>80</v>
      </c>
      <c r="AB12" s="85" t="str">
        <f t="shared" si="3"/>
        <v>III</v>
      </c>
      <c r="AC12" s="78" t="str">
        <f t="shared" si="4"/>
        <v>Mejorar si es posible. Sería conveniente justificar la intervención y su rentabilidad.</v>
      </c>
      <c r="AD12" s="78" t="str">
        <f t="shared" si="5"/>
        <v>Aceptable</v>
      </c>
      <c r="AE12" s="332"/>
      <c r="AF12" s="78" t="s">
        <v>34</v>
      </c>
      <c r="AG12" s="78" t="s">
        <v>34</v>
      </c>
      <c r="AH12" s="78" t="s">
        <v>34</v>
      </c>
      <c r="AI12" s="78" t="s">
        <v>260</v>
      </c>
      <c r="AJ12" s="78" t="s">
        <v>34</v>
      </c>
      <c r="AK12" s="81" t="s">
        <v>218</v>
      </c>
    </row>
    <row r="13" spans="2:64" s="1" customFormat="1" ht="69.75" customHeight="1" x14ac:dyDescent="0.35">
      <c r="B13" s="269"/>
      <c r="C13" s="269"/>
      <c r="D13" s="269"/>
      <c r="E13" s="276"/>
      <c r="F13" s="276"/>
      <c r="G13" s="26" t="s">
        <v>42</v>
      </c>
      <c r="H13" s="360" t="s">
        <v>49</v>
      </c>
      <c r="I13" s="81" t="s">
        <v>91</v>
      </c>
      <c r="J13" s="78" t="s">
        <v>92</v>
      </c>
      <c r="K13" s="81" t="s">
        <v>494</v>
      </c>
      <c r="L13" s="88">
        <v>0</v>
      </c>
      <c r="M13" s="88">
        <v>3</v>
      </c>
      <c r="N13" s="88">
        <v>0</v>
      </c>
      <c r="O13" s="88">
        <f t="shared" si="6"/>
        <v>3</v>
      </c>
      <c r="P13" s="81" t="s">
        <v>493</v>
      </c>
      <c r="Q13" s="81">
        <v>8</v>
      </c>
      <c r="R13" s="81" t="s">
        <v>33</v>
      </c>
      <c r="S13" s="81" t="s">
        <v>33</v>
      </c>
      <c r="T13" s="81" t="s">
        <v>495</v>
      </c>
      <c r="U13" s="82">
        <v>2</v>
      </c>
      <c r="V13" s="82">
        <v>6</v>
      </c>
      <c r="W13" s="82">
        <f t="shared" si="0"/>
        <v>12</v>
      </c>
      <c r="X13" s="83" t="str">
        <f t="shared" si="1"/>
        <v>A</v>
      </c>
      <c r="Y13" s="78" t="str">
        <f t="shared" si="2"/>
        <v>Situación deficiente con exposición frecuente u ocasional, o bien situación muy deficiente con exposición ocasional o esporádica. La materialización de Riesgo es posible que suceda varias veces en la vida laboral</v>
      </c>
      <c r="Z13" s="82">
        <v>25</v>
      </c>
      <c r="AA13" s="82">
        <f t="shared" si="7"/>
        <v>300</v>
      </c>
      <c r="AB13" s="85" t="str">
        <f t="shared" si="3"/>
        <v>II</v>
      </c>
      <c r="AC13" s="78" t="str">
        <f t="shared" si="4"/>
        <v>Corregir y adoptar medidas de control de inmediato. Sin embargo suspenda actividades si el nivel de riesgo está por encima o igual de 360.</v>
      </c>
      <c r="AD13" s="78" t="str">
        <f t="shared" si="5"/>
        <v>No aceptable o aceptable con control específico</v>
      </c>
      <c r="AE13" s="330" t="s">
        <v>566</v>
      </c>
      <c r="AF13" s="78" t="s">
        <v>34</v>
      </c>
      <c r="AG13" s="78" t="s">
        <v>34</v>
      </c>
      <c r="AH13" s="78" t="s">
        <v>34</v>
      </c>
      <c r="AI13" s="78" t="s">
        <v>496</v>
      </c>
      <c r="AJ13" s="78" t="s">
        <v>34</v>
      </c>
      <c r="AK13" s="81" t="s">
        <v>35</v>
      </c>
    </row>
    <row r="14" spans="2:64" s="1" customFormat="1" ht="69.75" customHeight="1" x14ac:dyDescent="0.35">
      <c r="B14" s="269"/>
      <c r="C14" s="269"/>
      <c r="D14" s="269"/>
      <c r="E14" s="276"/>
      <c r="F14" s="276"/>
      <c r="G14" s="26" t="s">
        <v>42</v>
      </c>
      <c r="H14" s="360"/>
      <c r="I14" s="87" t="s">
        <v>430</v>
      </c>
      <c r="J14" s="87" t="s">
        <v>431</v>
      </c>
      <c r="K14" s="87" t="s">
        <v>432</v>
      </c>
      <c r="L14" s="88">
        <v>0</v>
      </c>
      <c r="M14" s="88">
        <v>3</v>
      </c>
      <c r="N14" s="88">
        <v>0</v>
      </c>
      <c r="O14" s="88">
        <f t="shared" si="6"/>
        <v>3</v>
      </c>
      <c r="P14" s="89" t="s">
        <v>433</v>
      </c>
      <c r="Q14" s="81">
        <v>8</v>
      </c>
      <c r="R14" s="89" t="s">
        <v>434</v>
      </c>
      <c r="S14" s="89" t="s">
        <v>435</v>
      </c>
      <c r="T14" s="89" t="s">
        <v>436</v>
      </c>
      <c r="U14" s="82">
        <v>2</v>
      </c>
      <c r="V14" s="82">
        <v>4</v>
      </c>
      <c r="W14" s="82">
        <f t="shared" si="0"/>
        <v>8</v>
      </c>
      <c r="X14" s="83" t="str">
        <f t="shared" si="1"/>
        <v>M</v>
      </c>
      <c r="Y14" s="78" t="str">
        <f t="shared" si="2"/>
        <v>Situación deficiente con exposición esporádica, o bien situación mejorable con exposición continuada o frecuente. Es posible que suceda el daño alguna vez.</v>
      </c>
      <c r="Z14" s="82">
        <v>10</v>
      </c>
      <c r="AA14" s="82">
        <f t="shared" si="7"/>
        <v>80</v>
      </c>
      <c r="AB14" s="85" t="str">
        <f t="shared" si="3"/>
        <v>III</v>
      </c>
      <c r="AC14" s="78" t="str">
        <f t="shared" si="4"/>
        <v>Mejorar si es posible. Sería conveniente justificar la intervención y su rentabilidad.</v>
      </c>
      <c r="AD14" s="78" t="str">
        <f t="shared" si="5"/>
        <v>Aceptable</v>
      </c>
      <c r="AE14" s="332"/>
      <c r="AF14" s="78" t="s">
        <v>34</v>
      </c>
      <c r="AG14" s="78" t="s">
        <v>34</v>
      </c>
      <c r="AH14" s="78" t="s">
        <v>165</v>
      </c>
      <c r="AI14" s="82" t="s">
        <v>217</v>
      </c>
      <c r="AJ14" s="81" t="s">
        <v>34</v>
      </c>
      <c r="AK14" s="81" t="s">
        <v>219</v>
      </c>
    </row>
    <row r="15" spans="2:64" s="1" customFormat="1" ht="69.75" customHeight="1" x14ac:dyDescent="0.35">
      <c r="B15" s="269"/>
      <c r="C15" s="269"/>
      <c r="D15" s="269"/>
      <c r="E15" s="276"/>
      <c r="F15" s="276"/>
      <c r="G15" s="26" t="s">
        <v>33</v>
      </c>
      <c r="H15" s="360" t="s">
        <v>45</v>
      </c>
      <c r="I15" s="87" t="s">
        <v>63</v>
      </c>
      <c r="J15" s="87" t="s">
        <v>596</v>
      </c>
      <c r="K15" s="87" t="s">
        <v>64</v>
      </c>
      <c r="L15" s="88">
        <v>0</v>
      </c>
      <c r="M15" s="88">
        <v>3</v>
      </c>
      <c r="N15" s="88">
        <v>0</v>
      </c>
      <c r="O15" s="88">
        <f t="shared" si="6"/>
        <v>3</v>
      </c>
      <c r="P15" s="87" t="s">
        <v>325</v>
      </c>
      <c r="Q15" s="81">
        <v>8</v>
      </c>
      <c r="R15" s="78" t="s">
        <v>168</v>
      </c>
      <c r="S15" s="78" t="s">
        <v>350</v>
      </c>
      <c r="T15" s="78" t="s">
        <v>356</v>
      </c>
      <c r="U15" s="82">
        <v>2</v>
      </c>
      <c r="V15" s="82">
        <v>3</v>
      </c>
      <c r="W15" s="82">
        <f t="shared" si="0"/>
        <v>6</v>
      </c>
      <c r="X15" s="83" t="str">
        <f t="shared" si="1"/>
        <v>M</v>
      </c>
      <c r="Y15" s="78" t="str">
        <f t="shared" si="2"/>
        <v>Situación deficiente con exposición esporádica, o bien situación mejorable con exposición continuada o frecuente. Es posible que suceda el daño alguna vez.</v>
      </c>
      <c r="Z15" s="82">
        <v>10</v>
      </c>
      <c r="AA15" s="82">
        <f t="shared" si="7"/>
        <v>60</v>
      </c>
      <c r="AB15" s="85" t="str">
        <f t="shared" si="3"/>
        <v>III</v>
      </c>
      <c r="AC15" s="78" t="str">
        <f t="shared" si="4"/>
        <v>Mejorar si es posible. Sería conveniente justificar la intervención y su rentabilidad.</v>
      </c>
      <c r="AD15" s="78" t="str">
        <f t="shared" si="5"/>
        <v>Aceptable</v>
      </c>
      <c r="AE15" s="78" t="s">
        <v>65</v>
      </c>
      <c r="AF15" s="81" t="s">
        <v>34</v>
      </c>
      <c r="AG15" s="81" t="s">
        <v>34</v>
      </c>
      <c r="AH15" s="87" t="s">
        <v>327</v>
      </c>
      <c r="AI15" s="87" t="s">
        <v>328</v>
      </c>
      <c r="AJ15" s="81" t="s">
        <v>34</v>
      </c>
      <c r="AK15" s="81" t="s">
        <v>35</v>
      </c>
    </row>
    <row r="16" spans="2:64" s="1" customFormat="1" ht="69.75" customHeight="1" x14ac:dyDescent="0.35">
      <c r="B16" s="269"/>
      <c r="C16" s="269"/>
      <c r="D16" s="269"/>
      <c r="E16" s="276"/>
      <c r="F16" s="276"/>
      <c r="G16" s="26" t="s">
        <v>33</v>
      </c>
      <c r="H16" s="360"/>
      <c r="I16" s="87" t="s">
        <v>88</v>
      </c>
      <c r="J16" s="87" t="s">
        <v>337</v>
      </c>
      <c r="K16" s="87" t="s">
        <v>315</v>
      </c>
      <c r="L16" s="88">
        <v>0</v>
      </c>
      <c r="M16" s="88">
        <v>3</v>
      </c>
      <c r="N16" s="88">
        <v>0</v>
      </c>
      <c r="O16" s="88">
        <f t="shared" ref="O16" si="16">SUM(L16:N16)</f>
        <v>3</v>
      </c>
      <c r="P16" s="87" t="s">
        <v>336</v>
      </c>
      <c r="Q16" s="81">
        <v>8</v>
      </c>
      <c r="R16" s="87" t="s">
        <v>168</v>
      </c>
      <c r="S16" s="78" t="s">
        <v>350</v>
      </c>
      <c r="T16" s="78" t="s">
        <v>356</v>
      </c>
      <c r="U16" s="82">
        <v>2</v>
      </c>
      <c r="V16" s="82">
        <v>3</v>
      </c>
      <c r="W16" s="82">
        <f t="shared" ref="W16" si="17">V16*U16</f>
        <v>6</v>
      </c>
      <c r="X16" s="83" t="str">
        <f t="shared" ref="X16" si="18">+IF(AND(U16*V16&gt;=24,U16*V16&lt;=40),"MA",IF(AND(U16*V16&gt;=10,U16*V16&lt;=20),"A",IF(AND(U16*V16&gt;=6,U16*V16&lt;=8),"M",IF(AND(U16*V16&gt;=0,U16*V16&lt;=4),"B",""))))</f>
        <v>M</v>
      </c>
      <c r="Y16" s="78" t="str">
        <f t="shared" ref="Y16" si="19">+IF(X16="MA","Situación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82">
        <v>10</v>
      </c>
      <c r="AA16" s="82">
        <f t="shared" ref="AA16" si="20">W16*Z16</f>
        <v>60</v>
      </c>
      <c r="AB16" s="85" t="str">
        <f t="shared" ref="AB16" si="21">+IF(AND(U16*V16*Z16&gt;=600,U16*V16*Z16&lt;=4000),"I",IF(AND(U16*V16*Z16&gt;=150,U16*V16*Z16&lt;=500),"II",IF(AND(U16*V16*Z16&gt;=40,U16*V16*Z16&lt;=120),"III",IF(AND(U16*V16*Z16&gt;=0,U16*V16*Z16&lt;=20),"IV",""))))</f>
        <v>III</v>
      </c>
      <c r="AC16" s="78" t="str">
        <f t="shared" ref="AC16" si="22">+IF(AB16="I","Situación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6" s="78" t="str">
        <f t="shared" ref="AD16" si="23">+IF(AB16="I","No aceptable",IF(AB16="II","No aceptable o aceptable con control específico",IF(AB16="III","Aceptable",IF(AB16="IV","Aceptable",""))))</f>
        <v>Aceptable</v>
      </c>
      <c r="AE16" s="78" t="s">
        <v>65</v>
      </c>
      <c r="AF16" s="81" t="s">
        <v>34</v>
      </c>
      <c r="AG16" s="81" t="s">
        <v>34</v>
      </c>
      <c r="AH16" s="87" t="s">
        <v>158</v>
      </c>
      <c r="AI16" s="87" t="s">
        <v>357</v>
      </c>
      <c r="AJ16" s="81" t="s">
        <v>34</v>
      </c>
      <c r="AK16" s="81" t="s">
        <v>35</v>
      </c>
    </row>
    <row r="17" spans="2:37" s="1" customFormat="1" ht="69.75" customHeight="1" x14ac:dyDescent="0.35">
      <c r="B17" s="269"/>
      <c r="C17" s="269"/>
      <c r="D17" s="269"/>
      <c r="E17" s="276"/>
      <c r="F17" s="276"/>
      <c r="G17" s="26" t="s">
        <v>33</v>
      </c>
      <c r="H17" s="360"/>
      <c r="I17" s="87" t="s">
        <v>63</v>
      </c>
      <c r="J17" s="87" t="s">
        <v>329</v>
      </c>
      <c r="K17" s="87" t="s">
        <v>315</v>
      </c>
      <c r="L17" s="88">
        <v>0</v>
      </c>
      <c r="M17" s="88">
        <v>3</v>
      </c>
      <c r="N17" s="88">
        <v>0</v>
      </c>
      <c r="O17" s="88">
        <f t="shared" si="6"/>
        <v>3</v>
      </c>
      <c r="P17" s="87" t="s">
        <v>330</v>
      </c>
      <c r="Q17" s="81">
        <v>1</v>
      </c>
      <c r="R17" s="87" t="s">
        <v>332</v>
      </c>
      <c r="S17" s="87" t="s">
        <v>531</v>
      </c>
      <c r="T17" s="78" t="s">
        <v>355</v>
      </c>
      <c r="U17" s="82">
        <v>6</v>
      </c>
      <c r="V17" s="82">
        <v>2</v>
      </c>
      <c r="W17" s="82">
        <f t="shared" si="0"/>
        <v>12</v>
      </c>
      <c r="X17" s="83" t="str">
        <f t="shared" si="1"/>
        <v>A</v>
      </c>
      <c r="Y17" s="78" t="str">
        <f t="shared" si="2"/>
        <v>Situación deficiente con exposición frecuente u ocasional, o bien situación muy deficiente con exposición ocasional o esporádica. La materialización de Riesgo es posible que suceda varias veces en la vida laboral</v>
      </c>
      <c r="Z17" s="82">
        <v>10</v>
      </c>
      <c r="AA17" s="82">
        <f t="shared" si="7"/>
        <v>120</v>
      </c>
      <c r="AB17" s="85" t="str">
        <f t="shared" si="3"/>
        <v>III</v>
      </c>
      <c r="AC17" s="78" t="str">
        <f t="shared" si="4"/>
        <v>Mejorar si es posible. Sería conveniente justificar la intervención y su rentabilidad.</v>
      </c>
      <c r="AD17" s="78" t="str">
        <f t="shared" si="5"/>
        <v>Aceptable</v>
      </c>
      <c r="AE17" s="78" t="s">
        <v>115</v>
      </c>
      <c r="AF17" s="78" t="s">
        <v>34</v>
      </c>
      <c r="AG17" s="78" t="s">
        <v>168</v>
      </c>
      <c r="AH17" s="87" t="s">
        <v>333</v>
      </c>
      <c r="AI17" s="87" t="s">
        <v>334</v>
      </c>
      <c r="AJ17" s="81" t="s">
        <v>34</v>
      </c>
      <c r="AK17" s="81" t="s">
        <v>35</v>
      </c>
    </row>
    <row r="18" spans="2:37" s="1" customFormat="1" ht="130.5" customHeight="1" x14ac:dyDescent="0.35">
      <c r="B18" s="269"/>
      <c r="C18" s="269"/>
      <c r="D18" s="269"/>
      <c r="E18" s="276"/>
      <c r="F18" s="276"/>
      <c r="G18" s="26" t="s">
        <v>42</v>
      </c>
      <c r="H18" s="360"/>
      <c r="I18" s="87" t="s">
        <v>207</v>
      </c>
      <c r="J18" s="87" t="s">
        <v>513</v>
      </c>
      <c r="K18" s="87" t="s">
        <v>320</v>
      </c>
      <c r="L18" s="88">
        <v>0</v>
      </c>
      <c r="M18" s="88">
        <v>3</v>
      </c>
      <c r="N18" s="88">
        <v>0</v>
      </c>
      <c r="O18" s="88">
        <f t="shared" ref="O18" si="24">SUM(L18:N18)</f>
        <v>3</v>
      </c>
      <c r="P18" s="87" t="s">
        <v>321</v>
      </c>
      <c r="Q18" s="81">
        <v>8</v>
      </c>
      <c r="R18" s="78" t="s">
        <v>168</v>
      </c>
      <c r="S18" s="87" t="s">
        <v>362</v>
      </c>
      <c r="T18" s="78" t="s">
        <v>364</v>
      </c>
      <c r="U18" s="82">
        <v>6</v>
      </c>
      <c r="V18" s="82">
        <v>4</v>
      </c>
      <c r="W18" s="82">
        <f t="shared" ref="W18" si="25">V18*U18</f>
        <v>24</v>
      </c>
      <c r="X18" s="83" t="str">
        <f t="shared" ref="X18" si="26">+IF(AND(U18*V18&gt;=24,U18*V18&lt;=40),"MA",IF(AND(U18*V18&gt;=10,U18*V18&lt;=20),"A",IF(AND(U18*V18&gt;=6,U18*V18&lt;=8),"M",IF(AND(U18*V18&gt;=0,U18*V18&lt;=4),"B",""))))</f>
        <v>MA</v>
      </c>
      <c r="Y18" s="78" t="str">
        <f t="shared" ref="Y18" si="27">+IF(X18="MA","Situación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18" s="82">
        <v>60</v>
      </c>
      <c r="AA18" s="82">
        <f t="shared" ref="AA18" si="28">W18*Z18</f>
        <v>1440</v>
      </c>
      <c r="AB18" s="85" t="str">
        <f t="shared" ref="AB18" si="29">+IF(AND(U18*V18*Z18&gt;=600,U18*V18*Z18&lt;=4000),"I",IF(AND(U18*V18*Z18&gt;=150,U18*V18*Z18&lt;=500),"II",IF(AND(U18*V18*Z18&gt;=40,U18*V18*Z18&lt;=120),"III",IF(AND(U18*V18*Z18&gt;=0,U18*V18*Z18&lt;=20),"IV",""))))</f>
        <v>I</v>
      </c>
      <c r="AC18" s="78" t="str">
        <f t="shared" ref="AC18" si="30">+IF(AB18="I","Situación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Situación crìtica. Suspender actividades hasta que el riesgo esté bajo control. Intervención urgente.</v>
      </c>
      <c r="AD18" s="78" t="str">
        <f t="shared" ref="AD18" si="31">+IF(AB18="I","No aceptable",IF(AB18="II","No aceptable o aceptable con control específico",IF(AB18="III","Aceptable",IF(AB18="IV","Aceptable",""))))</f>
        <v>No aceptable</v>
      </c>
      <c r="AE18" s="78" t="s">
        <v>562</v>
      </c>
      <c r="AF18" s="78" t="s">
        <v>34</v>
      </c>
      <c r="AG18" s="78" t="s">
        <v>34</v>
      </c>
      <c r="AH18" s="87" t="s">
        <v>323</v>
      </c>
      <c r="AI18" s="78" t="s">
        <v>171</v>
      </c>
      <c r="AJ18" s="78" t="s">
        <v>34</v>
      </c>
      <c r="AK18" s="81" t="s">
        <v>35</v>
      </c>
    </row>
    <row r="19" spans="2:37" s="1" customFormat="1" ht="69.75" customHeight="1" x14ac:dyDescent="0.35">
      <c r="B19" s="269"/>
      <c r="C19" s="269"/>
      <c r="D19" s="269"/>
      <c r="E19" s="276"/>
      <c r="F19" s="276"/>
      <c r="G19" s="26" t="s">
        <v>33</v>
      </c>
      <c r="H19" s="360"/>
      <c r="I19" s="87" t="s">
        <v>207</v>
      </c>
      <c r="J19" s="87" t="s">
        <v>322</v>
      </c>
      <c r="K19" s="87" t="s">
        <v>320</v>
      </c>
      <c r="L19" s="88">
        <v>0</v>
      </c>
      <c r="M19" s="88">
        <v>3</v>
      </c>
      <c r="N19" s="88">
        <v>0</v>
      </c>
      <c r="O19" s="88">
        <f t="shared" si="6"/>
        <v>3</v>
      </c>
      <c r="P19" s="87" t="s">
        <v>321</v>
      </c>
      <c r="Q19" s="81">
        <v>8</v>
      </c>
      <c r="R19" s="78" t="s">
        <v>168</v>
      </c>
      <c r="S19" s="87" t="s">
        <v>362</v>
      </c>
      <c r="T19" s="78" t="s">
        <v>364</v>
      </c>
      <c r="U19" s="82">
        <v>2</v>
      </c>
      <c r="V19" s="82">
        <v>2</v>
      </c>
      <c r="W19" s="82">
        <f t="shared" si="0"/>
        <v>4</v>
      </c>
      <c r="X19" s="83" t="str">
        <f t="shared" si="1"/>
        <v>B</v>
      </c>
      <c r="Y19" s="78" t="str">
        <f t="shared" si="2"/>
        <v>Situación mejorable con exposición ocasional o esporádica, o situación sin anomalía destacable con cualquier nivel de exposición. No es esperable que se materialice el riesgo, aunque puede ser concebible.</v>
      </c>
      <c r="Z19" s="82">
        <v>25</v>
      </c>
      <c r="AA19" s="82">
        <f t="shared" si="7"/>
        <v>100</v>
      </c>
      <c r="AB19" s="85" t="str">
        <f t="shared" si="3"/>
        <v>III</v>
      </c>
      <c r="AC19" s="78" t="str">
        <f t="shared" si="4"/>
        <v>Mejorar si es posible. Sería conveniente justificar la intervención y su rentabilidad.</v>
      </c>
      <c r="AD19" s="78" t="str">
        <f t="shared" si="5"/>
        <v>Aceptable</v>
      </c>
      <c r="AE19" s="99" t="s">
        <v>601</v>
      </c>
      <c r="AF19" s="78" t="s">
        <v>34</v>
      </c>
      <c r="AG19" s="78" t="s">
        <v>34</v>
      </c>
      <c r="AH19" s="87" t="s">
        <v>323</v>
      </c>
      <c r="AI19" s="78" t="s">
        <v>171</v>
      </c>
      <c r="AJ19" s="78" t="s">
        <v>34</v>
      </c>
      <c r="AK19" s="81" t="s">
        <v>35</v>
      </c>
    </row>
    <row r="20" spans="2:37" s="34" customFormat="1" ht="69.75" customHeight="1" x14ac:dyDescent="0.35">
      <c r="B20" s="270"/>
      <c r="C20" s="270"/>
      <c r="D20" s="270"/>
      <c r="E20" s="301"/>
      <c r="F20" s="301"/>
      <c r="G20" s="26" t="s">
        <v>33</v>
      </c>
      <c r="H20" s="87" t="s">
        <v>70</v>
      </c>
      <c r="I20" s="87" t="s">
        <v>313</v>
      </c>
      <c r="J20" s="87" t="s">
        <v>314</v>
      </c>
      <c r="K20" s="87" t="s">
        <v>315</v>
      </c>
      <c r="L20" s="88">
        <v>0</v>
      </c>
      <c r="M20" s="88">
        <v>3</v>
      </c>
      <c r="N20" s="88">
        <v>0</v>
      </c>
      <c r="O20" s="88">
        <f t="shared" si="6"/>
        <v>3</v>
      </c>
      <c r="P20" s="87" t="s">
        <v>316</v>
      </c>
      <c r="Q20" s="81">
        <v>8</v>
      </c>
      <c r="R20" s="87" t="s">
        <v>317</v>
      </c>
      <c r="S20" s="87" t="s">
        <v>318</v>
      </c>
      <c r="T20" s="78" t="s">
        <v>379</v>
      </c>
      <c r="U20" s="82">
        <v>1</v>
      </c>
      <c r="V20" s="82">
        <v>2</v>
      </c>
      <c r="W20" s="82">
        <f t="shared" si="0"/>
        <v>2</v>
      </c>
      <c r="X20" s="83" t="str">
        <f t="shared" si="1"/>
        <v>B</v>
      </c>
      <c r="Y20" s="78" t="str">
        <f t="shared" si="2"/>
        <v>Situación mejorable con exposición ocasional o esporádica, o situación sin anomalía destacable con cualquier nivel de exposición. No es esperable que se materialice el riesgo, aunque puede ser concebible.</v>
      </c>
      <c r="Z20" s="82">
        <v>10</v>
      </c>
      <c r="AA20" s="82">
        <f t="shared" si="7"/>
        <v>20</v>
      </c>
      <c r="AB20" s="85" t="str">
        <f t="shared" si="3"/>
        <v>IV</v>
      </c>
      <c r="AC20" s="78" t="str">
        <f t="shared" si="4"/>
        <v>Mantener las medidas de control existentes, pero se deberían considerar soluciones o mejoras y se deben hacer comprobaciones periódicas para asegurar que el riesgo aún es tolerable.</v>
      </c>
      <c r="AD20" s="78" t="str">
        <f t="shared" si="5"/>
        <v>Aceptable</v>
      </c>
      <c r="AE20" s="78" t="s">
        <v>514</v>
      </c>
      <c r="AF20" s="81" t="s">
        <v>34</v>
      </c>
      <c r="AG20" s="81" t="s">
        <v>34</v>
      </c>
      <c r="AH20" s="87" t="s">
        <v>71</v>
      </c>
      <c r="AI20" s="87" t="s">
        <v>319</v>
      </c>
      <c r="AJ20" s="81" t="s">
        <v>34</v>
      </c>
      <c r="AK20" s="81" t="s">
        <v>515</v>
      </c>
    </row>
    <row r="21" spans="2:37" ht="69.75" customHeight="1" x14ac:dyDescent="0.25">
      <c r="AI21" s="54"/>
    </row>
    <row r="22" spans="2:37" ht="69.75" customHeight="1" x14ac:dyDescent="0.25">
      <c r="AI22" s="54"/>
    </row>
  </sheetData>
  <mergeCells count="47">
    <mergeCell ref="AE13:AE14"/>
    <mergeCell ref="AE11:AE12"/>
    <mergeCell ref="AH7:AH8"/>
    <mergeCell ref="AI7:AI8"/>
    <mergeCell ref="AD7:AD8"/>
    <mergeCell ref="AE7:AE8"/>
    <mergeCell ref="AF7:AF8"/>
    <mergeCell ref="AG7:AG8"/>
    <mergeCell ref="E7:E8"/>
    <mergeCell ref="F7:F8"/>
    <mergeCell ref="AB7:AB8"/>
    <mergeCell ref="AC7:AC8"/>
    <mergeCell ref="X7:X8"/>
    <mergeCell ref="Y7:Y8"/>
    <mergeCell ref="Z7:Z8"/>
    <mergeCell ref="AA7:AA8"/>
    <mergeCell ref="U7:U8"/>
    <mergeCell ref="V7:V8"/>
    <mergeCell ref="W7:W8"/>
    <mergeCell ref="P7:P8"/>
    <mergeCell ref="Q7:Q8"/>
    <mergeCell ref="R7:T7"/>
    <mergeCell ref="H9:H10"/>
    <mergeCell ref="H11:H12"/>
    <mergeCell ref="B9:B20"/>
    <mergeCell ref="C9:C20"/>
    <mergeCell ref="D9:D20"/>
    <mergeCell ref="E9:E20"/>
    <mergeCell ref="F9:F20"/>
    <mergeCell ref="H15:H19"/>
    <mergeCell ref="H13:H14"/>
    <mergeCell ref="AJ7:AJ8"/>
    <mergeCell ref="AK7:AK8"/>
    <mergeCell ref="H7:J7"/>
    <mergeCell ref="B4:T4"/>
    <mergeCell ref="U4:AK4"/>
    <mergeCell ref="B5:T6"/>
    <mergeCell ref="U5:AC6"/>
    <mergeCell ref="AD5:AD6"/>
    <mergeCell ref="AE5:AK5"/>
    <mergeCell ref="AE6:AK6"/>
    <mergeCell ref="K7:K8"/>
    <mergeCell ref="L7:O7"/>
    <mergeCell ref="G7:G8"/>
    <mergeCell ref="B7:B8"/>
    <mergeCell ref="C7:C8"/>
    <mergeCell ref="D7:D8"/>
  </mergeCells>
  <conditionalFormatting sqref="AB743:AF743 AE575:AF575 AE563:AF563 AE295:AF295 AE63:AF63 AE61:AF61 AE52:AF52 AE50:AE51 AE53:AE60 AE62 AE35:AF35 AE23:AF23 AE38:AF38 AE49:AF49 AE24:AE34 AE36:AE37 AE39:AE48 AB111:AF111 AB96:AF96 AB90:AF93 AB81:AF81 AB75:AF78 AB66:AF66 AB64:AE65 AB67:AE74 AB79:AE80 AB82:AE89 AB94:AE95 AB105:AF108 AB97:AE104 AB109:AE110 AB123:AF124 AB112:AE122 AB126:AF126 AB125:AE125 AB136:AF137 AB127:AE135 AB139:AF139 AB138:AE138 AB151:AF152 AB140:AE150 AB154:AF154 AB153:AE153 AB155:AE164 AF150 AF164:AF165 AE167:AF167 AE165:AE166 AE168:AE177 AF177 AE178:AF179 AE181:AF181 AE180 AE182:AE191 AF191 AE192:AF193 AE195:AF195 AE194 AE196:AE205 AF205 AE206:AF207 AE209:AF209 AE208 AE210:AE219 AF219 AB165:AD219 AB220:AF292 AE307:AF308 AE310:AF310 AE309 AE311:AE320 AF320 AB321:AF321 AE322:AF560 AE561:AE562 AE564:AE574 AB322:AD575 AB576:AF661 AB738:AF738 AB673:AF674 AB664:AF664 AB662:AE663 AB665:AE672 AB676:AF735 AB675:AE675 AB736:AE737 AB739:AE742 AB747:AF748 AB744:AE746 AB750:AF810 AB749:AE749 AB293:AE294 AE296:AE306 AB295:AD320 AB19:AD63 AB17 AB9:AD10 AE21:AE22 AB12:AD16">
    <cfRule type="cellIs" dxfId="400" priority="147" stopIfTrue="1" operator="equal">
      <formula>"I"</formula>
    </cfRule>
    <cfRule type="cellIs" dxfId="399" priority="148" stopIfTrue="1" operator="equal">
      <formula>"II"</formula>
    </cfRule>
    <cfRule type="cellIs" dxfId="398" priority="149" stopIfTrue="1" operator="between">
      <formula>"III"</formula>
      <formula>"IV"</formula>
    </cfRule>
  </conditionalFormatting>
  <conditionalFormatting sqref="AD743:AF743 AE575:AF575 AE563:AF563 AD295:AF295 AD293:AE294 AD296:AE307 AD111:AF111 AD96:AF96 AD90:AF93 AD81:AF81 AD63:AF63 AD61:AF61 AD52:AF52 AD35:AF35 AD23:AF23 AD24:AE34 AD38:AF38 AD36:AE37 AD49:AF49 AD39:AE48 AD50:AE51 AD53:AE60 AD62:AE62 AD75:AF78 AD66:AF66 AD64:AE65 AD67:AE74 AD79:AE80 AD82:AE89 AD94:AE95 AD105:AF108 AD97:AE104 AD109:AE110 AD123:AF124 AD112:AE122 AD126:AF126 AD125:AE125 AD136:AF137 AD127:AE135 AD139:AF139 AD138:AE138 AD151:AF152 AD140:AE150 AD154:AF154 AD153:AE153 AD155:AE164 AF150 AF164:AF165 AE167:AF167 AE165:AE166 AE168:AE177 AF177 AE178:AF179 AE181:AF181 AE180 AE182:AE191 AF191 AE192:AF193 AE195:AF195 AE194 AE196:AE205 AF205 AE206:AF207 AE209:AF209 AE208 AE210:AE219 AF219 AD165:AD219 AD220:AF292 AF307:AF308 AE310:AF310 AE308:AE309 AE311:AE320 AF320 AD308:AD320 AD321:AF321 AE322:AF560 AE561:AE562 AE564:AE574 AD322:AD575 AD576:AF661 AD738:AF738 AD673:AF674 AD664:AF664 AD662:AE663 AD665:AE672 AD676:AF735 AD675:AE675 AD736:AE737 AD739:AE742 AD747:AF748 AD744:AE746 AD750:AF810 AD749:AE749 AD9:AD10 AD21:AE22 AD19:AD20 AD12:AD16">
    <cfRule type="cellIs" dxfId="397" priority="145" stopIfTrue="1" operator="equal">
      <formula>"Aceptable"</formula>
    </cfRule>
    <cfRule type="cellIs" dxfId="396" priority="146" stopIfTrue="1" operator="equal">
      <formula>"No aceptable"</formula>
    </cfRule>
  </conditionalFormatting>
  <conditionalFormatting sqref="AD9:AD10 AD19:AD810 AD12:AD16">
    <cfRule type="containsText" dxfId="395" priority="140" stopIfTrue="1" operator="containsText" text="No aceptable o aceptable con control específico">
      <formula>NOT(ISERROR(SEARCH("No aceptable o aceptable con control específico",AD9)))</formula>
    </cfRule>
    <cfRule type="containsText" dxfId="394" priority="143" stopIfTrue="1" operator="containsText" text="No aceptable">
      <formula>NOT(ISERROR(SEARCH("No aceptable",AD9)))</formula>
    </cfRule>
    <cfRule type="containsText" dxfId="393" priority="144" stopIfTrue="1" operator="containsText" text="No Aceptable o aceptable con control específico">
      <formula>NOT(ISERROR(SEARCH("No Aceptable o aceptable con control específico",AD9)))</formula>
    </cfRule>
  </conditionalFormatting>
  <conditionalFormatting sqref="AD12">
    <cfRule type="containsText" dxfId="392" priority="141" stopIfTrue="1" operator="containsText" text="No aceptable">
      <formula>NOT(ISERROR(SEARCH("No aceptable",AD12)))</formula>
    </cfRule>
    <cfRule type="containsText" dxfId="391" priority="142" stopIfTrue="1" operator="containsText" text="No Aceptable o aceptable con control específico">
      <formula>NOT(ISERROR(SEARCH("No Aceptable o aceptable con control específico",AD12)))</formula>
    </cfRule>
  </conditionalFormatting>
  <conditionalFormatting sqref="AD17">
    <cfRule type="cellIs" dxfId="390" priority="135" stopIfTrue="1" operator="equal">
      <formula>"Aceptable"</formula>
    </cfRule>
    <cfRule type="cellIs" dxfId="389" priority="136" stopIfTrue="1" operator="equal">
      <formula>"No aceptable"</formula>
    </cfRule>
  </conditionalFormatting>
  <conditionalFormatting sqref="AD17">
    <cfRule type="containsText" dxfId="388" priority="132" stopIfTrue="1" operator="containsText" text="No aceptable o aceptable con control específico">
      <formula>NOT(ISERROR(SEARCH("No aceptable o aceptable con control específico",AD17)))</formula>
    </cfRule>
    <cfRule type="containsText" dxfId="387" priority="133" stopIfTrue="1" operator="containsText" text="No aceptable">
      <formula>NOT(ISERROR(SEARCH("No aceptable",AD17)))</formula>
    </cfRule>
    <cfRule type="containsText" dxfId="386" priority="134" stopIfTrue="1" operator="containsText" text="No Aceptable o aceptable con control específico">
      <formula>NOT(ISERROR(SEARCH("No Aceptable o aceptable con control específico",AD17)))</formula>
    </cfRule>
  </conditionalFormatting>
  <conditionalFormatting sqref="AE10">
    <cfRule type="cellIs" dxfId="385" priority="96" stopIfTrue="1" operator="equal">
      <formula>"I"</formula>
    </cfRule>
    <cfRule type="cellIs" dxfId="384" priority="97" stopIfTrue="1" operator="equal">
      <formula>"II"</formula>
    </cfRule>
    <cfRule type="cellIs" dxfId="383" priority="98" stopIfTrue="1" operator="between">
      <formula>"III"</formula>
      <formula>"IV"</formula>
    </cfRule>
  </conditionalFormatting>
  <conditionalFormatting sqref="AE10">
    <cfRule type="cellIs" dxfId="382" priority="94" stopIfTrue="1" operator="equal">
      <formula>"Aceptable"</formula>
    </cfRule>
    <cfRule type="cellIs" dxfId="381" priority="95" stopIfTrue="1" operator="equal">
      <formula>"No aceptable"</formula>
    </cfRule>
  </conditionalFormatting>
  <conditionalFormatting sqref="AE9">
    <cfRule type="cellIs" dxfId="380" priority="92" stopIfTrue="1" operator="equal">
      <formula>"Aceptable"</formula>
    </cfRule>
    <cfRule type="cellIs" dxfId="379" priority="93" stopIfTrue="1" operator="equal">
      <formula>"No aceptable"</formula>
    </cfRule>
  </conditionalFormatting>
  <conditionalFormatting sqref="AE16">
    <cfRule type="cellIs" dxfId="378" priority="89" stopIfTrue="1" operator="equal">
      <formula>"I"</formula>
    </cfRule>
    <cfRule type="cellIs" dxfId="377" priority="90" stopIfTrue="1" operator="equal">
      <formula>"II"</formula>
    </cfRule>
    <cfRule type="cellIs" dxfId="376" priority="91" stopIfTrue="1" operator="between">
      <formula>"III"</formula>
      <formula>"IV"</formula>
    </cfRule>
  </conditionalFormatting>
  <conditionalFormatting sqref="AE16">
    <cfRule type="cellIs" dxfId="375" priority="87" stopIfTrue="1" operator="equal">
      <formula>"Aceptable"</formula>
    </cfRule>
    <cfRule type="cellIs" dxfId="374" priority="88" stopIfTrue="1" operator="equal">
      <formula>"No aceptable"</formula>
    </cfRule>
  </conditionalFormatting>
  <conditionalFormatting sqref="AE17">
    <cfRule type="cellIs" dxfId="373" priority="85" stopIfTrue="1" operator="equal">
      <formula>"Aceptable"</formula>
    </cfRule>
    <cfRule type="cellIs" dxfId="372" priority="86" stopIfTrue="1" operator="equal">
      <formula>"No aceptable"</formula>
    </cfRule>
  </conditionalFormatting>
  <conditionalFormatting sqref="AE15">
    <cfRule type="cellIs" dxfId="371" priority="72" stopIfTrue="1" operator="equal">
      <formula>"I"</formula>
    </cfRule>
    <cfRule type="cellIs" dxfId="370" priority="73" stopIfTrue="1" operator="equal">
      <formula>"II"</formula>
    </cfRule>
    <cfRule type="cellIs" dxfId="369" priority="74" stopIfTrue="1" operator="between">
      <formula>"III"</formula>
      <formula>"IV"</formula>
    </cfRule>
  </conditionalFormatting>
  <conditionalFormatting sqref="AE15">
    <cfRule type="cellIs" dxfId="368" priority="70" stopIfTrue="1" operator="equal">
      <formula>"Aceptable"</formula>
    </cfRule>
    <cfRule type="cellIs" dxfId="367" priority="71" stopIfTrue="1" operator="equal">
      <formula>"No aceptable"</formula>
    </cfRule>
  </conditionalFormatting>
  <conditionalFormatting sqref="AE13">
    <cfRule type="cellIs" dxfId="366" priority="54" stopIfTrue="1" operator="equal">
      <formula>"I"</formula>
    </cfRule>
    <cfRule type="cellIs" dxfId="365" priority="55" stopIfTrue="1" operator="equal">
      <formula>"II"</formula>
    </cfRule>
    <cfRule type="cellIs" dxfId="364" priority="56" stopIfTrue="1" operator="between">
      <formula>"III"</formula>
      <formula>"IV"</formula>
    </cfRule>
  </conditionalFormatting>
  <conditionalFormatting sqref="AE13">
    <cfRule type="cellIs" dxfId="363" priority="52" stopIfTrue="1" operator="equal">
      <formula>"Aceptable"</formula>
    </cfRule>
    <cfRule type="cellIs" dxfId="362" priority="53" stopIfTrue="1" operator="equal">
      <formula>"No aceptable"</formula>
    </cfRule>
  </conditionalFormatting>
  <conditionalFormatting sqref="AB11:AC11">
    <cfRule type="cellIs" dxfId="361" priority="49" stopIfTrue="1" operator="equal">
      <formula>"I"</formula>
    </cfRule>
    <cfRule type="cellIs" dxfId="360" priority="50" stopIfTrue="1" operator="equal">
      <formula>"II"</formula>
    </cfRule>
    <cfRule type="cellIs" dxfId="359" priority="51" stopIfTrue="1" operator="between">
      <formula>"III"</formula>
      <formula>"IV"</formula>
    </cfRule>
  </conditionalFormatting>
  <conditionalFormatting sqref="AD11">
    <cfRule type="cellIs" dxfId="358" priority="46" stopIfTrue="1" operator="equal">
      <formula>"I"</formula>
    </cfRule>
    <cfRule type="cellIs" dxfId="357" priority="47" stopIfTrue="1" operator="equal">
      <formula>"II"</formula>
    </cfRule>
    <cfRule type="cellIs" dxfId="356" priority="48" stopIfTrue="1" operator="between">
      <formula>"III"</formula>
      <formula>"IV"</formula>
    </cfRule>
  </conditionalFormatting>
  <conditionalFormatting sqref="AD11">
    <cfRule type="cellIs" dxfId="355" priority="44" stopIfTrue="1" operator="equal">
      <formula>"Aceptable"</formula>
    </cfRule>
    <cfRule type="cellIs" dxfId="354" priority="45" stopIfTrue="1" operator="equal">
      <formula>"No aceptable"</formula>
    </cfRule>
  </conditionalFormatting>
  <conditionalFormatting sqref="AD11">
    <cfRule type="containsText" dxfId="353" priority="41" stopIfTrue="1" operator="containsText" text="No aceptable o aceptable con control específico">
      <formula>NOT(ISERROR(SEARCH("No aceptable o aceptable con control específico",AD11)))</formula>
    </cfRule>
    <cfRule type="containsText" dxfId="352" priority="42" stopIfTrue="1" operator="containsText" text="No aceptable">
      <formula>NOT(ISERROR(SEARCH("No aceptable",AD11)))</formula>
    </cfRule>
    <cfRule type="containsText" dxfId="351" priority="43" stopIfTrue="1" operator="containsText" text="No Aceptable o aceptable con control específico">
      <formula>NOT(ISERROR(SEARCH("No Aceptable o aceptable con control específico",AD11)))</formula>
    </cfRule>
  </conditionalFormatting>
  <conditionalFormatting sqref="AD11">
    <cfRule type="containsText" dxfId="350" priority="39" stopIfTrue="1" operator="containsText" text="No aceptable">
      <formula>NOT(ISERROR(SEARCH("No aceptable",AD11)))</formula>
    </cfRule>
    <cfRule type="containsText" dxfId="349" priority="40" stopIfTrue="1" operator="containsText" text="No Aceptable o aceptable con control específico">
      <formula>NOT(ISERROR(SEARCH("No Aceptable o aceptable con control específico",AD11)))</formula>
    </cfRule>
  </conditionalFormatting>
  <conditionalFormatting sqref="AB18:AD18">
    <cfRule type="cellIs" dxfId="348" priority="21" stopIfTrue="1" operator="equal">
      <formula>"I"</formula>
    </cfRule>
    <cfRule type="cellIs" dxfId="347" priority="22" stopIfTrue="1" operator="equal">
      <formula>"II"</formula>
    </cfRule>
    <cfRule type="cellIs" dxfId="346" priority="23" stopIfTrue="1" operator="between">
      <formula>"III"</formula>
      <formula>"IV"</formula>
    </cfRule>
  </conditionalFormatting>
  <conditionalFormatting sqref="AD18">
    <cfRule type="cellIs" dxfId="345" priority="19" stopIfTrue="1" operator="equal">
      <formula>"Aceptable"</formula>
    </cfRule>
    <cfRule type="cellIs" dxfId="344" priority="20" stopIfTrue="1" operator="equal">
      <formula>"No aceptable"</formula>
    </cfRule>
  </conditionalFormatting>
  <conditionalFormatting sqref="AD18">
    <cfRule type="containsText" dxfId="343" priority="16" stopIfTrue="1" operator="containsText" text="No aceptable o aceptable con control específico">
      <formula>NOT(ISERROR(SEARCH("No aceptable o aceptable con control específico",AD18)))</formula>
    </cfRule>
    <cfRule type="containsText" dxfId="342" priority="17" stopIfTrue="1" operator="containsText" text="No aceptable">
      <formula>NOT(ISERROR(SEARCH("No aceptable",AD18)))</formula>
    </cfRule>
    <cfRule type="containsText" dxfId="341" priority="18" stopIfTrue="1" operator="containsText" text="No Aceptable o aceptable con control específico">
      <formula>NOT(ISERROR(SEARCH("No Aceptable o aceptable con control específico",AD18)))</formula>
    </cfRule>
  </conditionalFormatting>
  <conditionalFormatting sqref="AE18">
    <cfRule type="cellIs" dxfId="340" priority="13" stopIfTrue="1" operator="equal">
      <formula>"I"</formula>
    </cfRule>
    <cfRule type="cellIs" dxfId="339" priority="14" stopIfTrue="1" operator="equal">
      <formula>"II"</formula>
    </cfRule>
    <cfRule type="cellIs" dxfId="338" priority="15" stopIfTrue="1" operator="between">
      <formula>"III"</formula>
      <formula>"IV"</formula>
    </cfRule>
  </conditionalFormatting>
  <conditionalFormatting sqref="AE18">
    <cfRule type="cellIs" dxfId="337" priority="11" stopIfTrue="1" operator="equal">
      <formula>"Aceptable"</formula>
    </cfRule>
    <cfRule type="cellIs" dxfId="336" priority="12" stopIfTrue="1" operator="equal">
      <formula>"No aceptable"</formula>
    </cfRule>
  </conditionalFormatting>
  <conditionalFormatting sqref="AE20">
    <cfRule type="cellIs" dxfId="335" priority="8" stopIfTrue="1" operator="equal">
      <formula>"I"</formula>
    </cfRule>
    <cfRule type="cellIs" dxfId="334" priority="9" stopIfTrue="1" operator="equal">
      <formula>"II"</formula>
    </cfRule>
    <cfRule type="cellIs" dxfId="333" priority="10" stopIfTrue="1" operator="between">
      <formula>"III"</formula>
      <formula>"IV"</formula>
    </cfRule>
  </conditionalFormatting>
  <conditionalFormatting sqref="AE20">
    <cfRule type="cellIs" dxfId="332" priority="6" stopIfTrue="1" operator="equal">
      <formula>"Aceptable"</formula>
    </cfRule>
    <cfRule type="cellIs" dxfId="331" priority="7" stopIfTrue="1" operator="equal">
      <formula>"No aceptable"</formula>
    </cfRule>
  </conditionalFormatting>
  <conditionalFormatting sqref="AE19">
    <cfRule type="cellIs" dxfId="330" priority="3" stopIfTrue="1" operator="equal">
      <formula>"I"</formula>
    </cfRule>
    <cfRule type="cellIs" dxfId="329" priority="4" stopIfTrue="1" operator="equal">
      <formula>"II"</formula>
    </cfRule>
    <cfRule type="cellIs" dxfId="328" priority="5" stopIfTrue="1" operator="between">
      <formula>"III"</formula>
      <formula>"IV"</formula>
    </cfRule>
  </conditionalFormatting>
  <conditionalFormatting sqref="AE19">
    <cfRule type="cellIs" dxfId="327" priority="1" stopIfTrue="1" operator="equal">
      <formula>"Aceptable"</formula>
    </cfRule>
    <cfRule type="cellIs" dxfId="326" priority="2" stopIfTrue="1" operator="equal">
      <formula>"No aceptable"</formula>
    </cfRule>
  </conditionalFormatting>
  <dataValidations count="4">
    <dataValidation allowBlank="1" sqref="AA11 AA17"/>
    <dataValidation type="list" allowBlank="1" showInputMessage="1" showErrorMessage="1" prompt="10 = Muy Alto_x000a_6 = Alto_x000a_2 = Medio_x000a_0 = Bajo" sqref="U11 U17">
      <formula1>"10, 6, 2, 0, "</formula1>
    </dataValidation>
    <dataValidation type="list" allowBlank="1" showInputMessage="1" prompt="4 = Continua_x000a_3 = Frecuente_x000a_2 = Ocasional_x000a_1 = Esporádica" sqref="V11 V17">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11 Z17">
      <formula1>"100,60,25,10"</formula1>
    </dataValidation>
  </dataValidations>
  <pageMargins left="0.7" right="0.7" top="0.75" bottom="0.75" header="0.3" footer="0.3"/>
  <pageSetup paperSize="9" scale="19" fitToHeight="0" orientation="portrait" r:id="rId1"/>
  <colBreaks count="1" manualBreakCount="1">
    <brk id="37" max="19"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AK26"/>
  <sheetViews>
    <sheetView view="pageBreakPreview" topLeftCell="B19" zoomScale="60" zoomScaleNormal="100" workbookViewId="0">
      <selection activeCell="K25" sqref="K25"/>
    </sheetView>
  </sheetViews>
  <sheetFormatPr baseColWidth="10" defaultColWidth="7" defaultRowHeight="42.75" customHeight="1" x14ac:dyDescent="0.35"/>
  <cols>
    <col min="1" max="7" width="7" style="2"/>
    <col min="8" max="8" width="7" style="3"/>
    <col min="9" max="9" width="7" style="2"/>
    <col min="10" max="10" width="24.1796875" style="2" customWidth="1"/>
    <col min="11" max="35" width="7" style="2"/>
    <col min="36" max="36" width="7" style="3"/>
    <col min="37" max="37" width="16.1796875" style="2" customWidth="1"/>
    <col min="38" max="16384" width="7" style="2"/>
  </cols>
  <sheetData>
    <row r="1" spans="2:37" ht="30"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row>
    <row r="2" spans="2:37" ht="22.5" customHeight="1" x14ac:dyDescent="0.35">
      <c r="B2" s="14"/>
      <c r="AI2" s="15"/>
      <c r="AJ2" s="382" t="s">
        <v>78</v>
      </c>
      <c r="AK2" s="391">
        <v>2</v>
      </c>
    </row>
    <row r="3" spans="2:37" ht="26.2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2:37" ht="47.25" customHeight="1" x14ac:dyDescent="0.35">
      <c r="B4" s="392" t="s">
        <v>232</v>
      </c>
      <c r="C4" s="393"/>
      <c r="D4" s="393"/>
      <c r="E4" s="393"/>
      <c r="F4" s="393"/>
      <c r="G4" s="393"/>
      <c r="H4" s="393"/>
      <c r="I4" s="393"/>
      <c r="J4" s="393"/>
      <c r="K4" s="393"/>
      <c r="L4" s="393"/>
      <c r="M4" s="393"/>
      <c r="N4" s="393"/>
      <c r="O4" s="393"/>
      <c r="P4" s="393"/>
      <c r="Q4" s="393"/>
      <c r="R4" s="393"/>
      <c r="S4" s="393"/>
      <c r="T4" s="416"/>
      <c r="U4" s="392" t="s">
        <v>757</v>
      </c>
      <c r="V4" s="393"/>
      <c r="W4" s="393"/>
      <c r="X4" s="393"/>
      <c r="Y4" s="393"/>
      <c r="Z4" s="393"/>
      <c r="AA4" s="393"/>
      <c r="AB4" s="393"/>
      <c r="AC4" s="393"/>
      <c r="AD4" s="393"/>
      <c r="AE4" s="393"/>
      <c r="AF4" s="393"/>
      <c r="AG4" s="393"/>
      <c r="AH4" s="393"/>
      <c r="AI4" s="393"/>
      <c r="AJ4" s="393"/>
      <c r="AK4" s="416"/>
    </row>
    <row r="5" spans="2:37" s="1" customFormat="1" ht="41.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37"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37" s="1" customFormat="1" ht="62.25"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37" s="1" customFormat="1" ht="62.25" customHeight="1" x14ac:dyDescent="0.35">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2:37" s="1" customFormat="1" ht="66.75" customHeight="1" x14ac:dyDescent="0.35">
      <c r="B9" s="268" t="s">
        <v>121</v>
      </c>
      <c r="C9" s="268" t="s">
        <v>222</v>
      </c>
      <c r="D9" s="268" t="s">
        <v>133</v>
      </c>
      <c r="E9" s="356" t="s">
        <v>135</v>
      </c>
      <c r="F9" s="356" t="s">
        <v>134</v>
      </c>
      <c r="G9" s="9" t="s">
        <v>42</v>
      </c>
      <c r="H9" s="333" t="s">
        <v>96</v>
      </c>
      <c r="I9" s="360" t="s">
        <v>422</v>
      </c>
      <c r="J9" s="87" t="s">
        <v>424</v>
      </c>
      <c r="K9" s="87" t="s">
        <v>423</v>
      </c>
      <c r="L9" s="88">
        <v>0</v>
      </c>
      <c r="M9" s="88">
        <v>7</v>
      </c>
      <c r="N9" s="88">
        <v>0</v>
      </c>
      <c r="O9" s="88">
        <f>SUM(L9:N9)</f>
        <v>7</v>
      </c>
      <c r="P9" s="87" t="s">
        <v>425</v>
      </c>
      <c r="Q9" s="81">
        <v>8</v>
      </c>
      <c r="R9" s="87" t="s">
        <v>426</v>
      </c>
      <c r="S9" s="87" t="s">
        <v>428</v>
      </c>
      <c r="T9" s="87" t="s">
        <v>427</v>
      </c>
      <c r="U9" s="82">
        <v>2</v>
      </c>
      <c r="V9" s="82">
        <v>4</v>
      </c>
      <c r="W9" s="82">
        <f>V9*U9</f>
        <v>8</v>
      </c>
      <c r="X9" s="83" t="str">
        <f>+IF(AND(U9*V9&gt;=24,U9*V9&lt;=40),"MA",IF(AND(U9*V9&gt;=10,U9*V9&lt;=20),"A",IF(AND(U9*V9&gt;=6,U9*V9&lt;=8),"M",IF(AND(U9*V9&gt;=0,U9*V9&lt;=4),"B",""))))</f>
        <v>M</v>
      </c>
      <c r="Y9" s="78" t="str">
        <f t="shared" ref="Y9:Y25" si="0">+IF(X9="MA","Situación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W9*Z9</f>
        <v>80</v>
      </c>
      <c r="AB9" s="85" t="str">
        <f>+IF(AND(U9*V9*Z9&gt;=600,U9*V9*Z9&lt;=4000),"I",IF(AND(U9*V9*Z9&gt;=150,U9*V9*Z9&lt;=500),"II",IF(AND(U9*V9*Z9&gt;=40,U9*V9*Z9&lt;=120),"III",IF(AND(U9*V9*Z9&gt;=0,U9*V9*Z9&lt;=20),"IV",""))))</f>
        <v>III</v>
      </c>
      <c r="AC9" s="78"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+IF(AB9="I","No aceptable",IF(AB9="II","No aceptable o aceptable con control específico",IF(AB9="III","Aceptable",IF(AB9="IV","Aceptable",""))))</f>
        <v>Aceptable</v>
      </c>
      <c r="AE9" s="262" t="s">
        <v>560</v>
      </c>
      <c r="AF9" s="78" t="s">
        <v>34</v>
      </c>
      <c r="AG9" s="78" t="s">
        <v>34</v>
      </c>
      <c r="AH9" s="78" t="s">
        <v>34</v>
      </c>
      <c r="AI9" s="82" t="s">
        <v>420</v>
      </c>
      <c r="AJ9" s="81" t="s">
        <v>429</v>
      </c>
      <c r="AK9" s="81" t="s">
        <v>35</v>
      </c>
    </row>
    <row r="10" spans="2:37" s="1" customFormat="1" ht="66.75" customHeight="1" x14ac:dyDescent="0.35">
      <c r="B10" s="269"/>
      <c r="C10" s="269"/>
      <c r="D10" s="269"/>
      <c r="E10" s="276"/>
      <c r="F10" s="276"/>
      <c r="G10" s="9" t="s">
        <v>42</v>
      </c>
      <c r="H10" s="333"/>
      <c r="I10" s="360"/>
      <c r="J10" s="87" t="s">
        <v>416</v>
      </c>
      <c r="K10" s="87" t="s">
        <v>417</v>
      </c>
      <c r="L10" s="88">
        <v>0</v>
      </c>
      <c r="M10" s="88">
        <v>7</v>
      </c>
      <c r="N10" s="88">
        <v>0</v>
      </c>
      <c r="O10" s="88">
        <f t="shared" ref="O10:O25" si="1">SUM(L10:N10)</f>
        <v>7</v>
      </c>
      <c r="P10" s="87" t="s">
        <v>415</v>
      </c>
      <c r="Q10" s="81">
        <v>8</v>
      </c>
      <c r="R10" s="87" t="s">
        <v>33</v>
      </c>
      <c r="S10" s="87" t="s">
        <v>33</v>
      </c>
      <c r="T10" s="87" t="s">
        <v>418</v>
      </c>
      <c r="U10" s="82">
        <v>2</v>
      </c>
      <c r="V10" s="82">
        <v>4</v>
      </c>
      <c r="W10" s="82">
        <f t="shared" ref="W10:W15" si="2">V10*U10</f>
        <v>8</v>
      </c>
      <c r="X10" s="83" t="str">
        <f>+IF(AND(U10*V10&gt;=24,U10*V10&lt;=40),"MA",IF(AND(U10*V10&gt;=10,U10*V10&lt;=20),"A",IF(AND(U10*V10&gt;=6,U10*V10&lt;=8),"M",IF(AND(U10*V10&gt;=0,U10*V10&lt;=4),"B",""))))</f>
        <v>M</v>
      </c>
      <c r="Y10" s="78" t="str">
        <f t="shared" si="0"/>
        <v>Situación deficiente con exposición esporádica, o bien situación mejorable con exposición continuada o frecuente. Es posible que suceda el daño alguna vez.</v>
      </c>
      <c r="Z10" s="82">
        <v>10</v>
      </c>
      <c r="AA10" s="82">
        <f>W10*Z10</f>
        <v>80</v>
      </c>
      <c r="AB10" s="85" t="str">
        <f>+IF(AND(U10*V10*Z10&gt;=600,U10*V10*Z10&lt;=4000),"I",IF(AND(U10*V10*Z10&gt;=150,U10*V10*Z10&lt;=500),"II",IF(AND(U10*V10*Z10&gt;=40,U10*V10*Z10&lt;=120),"III",IF(AND(U10*V10*Z10&gt;=0,U10*V10*Z10&lt;=20),"IV",""))))</f>
        <v>III</v>
      </c>
      <c r="AC10" s="78"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8" t="str">
        <f>+IF(AB10="I","No aceptable",IF(AB10="II","No aceptable o aceptable con control específico",IF(AB10="III","Aceptable",IF(AB10="IV","Aceptable",""))))</f>
        <v>Aceptable</v>
      </c>
      <c r="AE10" s="264"/>
      <c r="AF10" s="78" t="s">
        <v>34</v>
      </c>
      <c r="AG10" s="78" t="s">
        <v>34</v>
      </c>
      <c r="AH10" s="78" t="s">
        <v>34</v>
      </c>
      <c r="AI10" s="82" t="s">
        <v>420</v>
      </c>
      <c r="AJ10" s="81" t="s">
        <v>429</v>
      </c>
      <c r="AK10" s="81" t="s">
        <v>35</v>
      </c>
    </row>
    <row r="11" spans="2:37" s="1" customFormat="1" ht="66.75" customHeight="1" x14ac:dyDescent="0.35">
      <c r="B11" s="269"/>
      <c r="C11" s="269"/>
      <c r="D11" s="269"/>
      <c r="E11" s="276"/>
      <c r="F11" s="276"/>
      <c r="G11" s="9" t="s">
        <v>42</v>
      </c>
      <c r="H11" s="333" t="s">
        <v>229</v>
      </c>
      <c r="I11" s="78" t="s">
        <v>405</v>
      </c>
      <c r="J11" s="78" t="s">
        <v>406</v>
      </c>
      <c r="K11" s="78" t="s">
        <v>410</v>
      </c>
      <c r="L11" s="88">
        <v>0</v>
      </c>
      <c r="M11" s="88">
        <v>7</v>
      </c>
      <c r="N11" s="88">
        <v>0</v>
      </c>
      <c r="O11" s="88">
        <f t="shared" ref="O11" si="3">SUM(L11:N11)</f>
        <v>7</v>
      </c>
      <c r="P11" s="81" t="s">
        <v>411</v>
      </c>
      <c r="Q11" s="81">
        <v>8</v>
      </c>
      <c r="R11" s="81" t="s">
        <v>408</v>
      </c>
      <c r="S11" s="81" t="s">
        <v>409</v>
      </c>
      <c r="T11" s="81" t="s">
        <v>407</v>
      </c>
      <c r="U11" s="82">
        <v>2</v>
      </c>
      <c r="V11" s="82">
        <v>4</v>
      </c>
      <c r="W11" s="82">
        <f t="shared" si="2"/>
        <v>8</v>
      </c>
      <c r="X11" s="83" t="str">
        <f>+IF(AND(U11*V11&gt;=24,U11*V11&lt;=40),"MA",IF(AND(U11*V11&gt;=10,U11*V11&lt;=20),"A",IF(AND(U11*V11&gt;=6,U11*V11&lt;=8),"M",IF(AND(U11*V11&gt;=0,U11*V11&lt;=4),"B",""))))</f>
        <v>M</v>
      </c>
      <c r="Y11" s="78" t="str">
        <f t="shared" ref="Y11" si="4">+IF(X11="MA","Situación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2">
        <v>10</v>
      </c>
      <c r="AA11" s="82">
        <f>W11*Z11</f>
        <v>80</v>
      </c>
      <c r="AB11" s="85" t="str">
        <f>+IF(AND(U11*V11*Z11&gt;=600,U11*V11*Z11&lt;=4000),"I",IF(AND(U11*V11*Z11&gt;=150,U11*V11*Z11&lt;=500),"II",IF(AND(U11*V11*Z11&gt;=40,U11*V11*Z11&lt;=120),"III",IF(AND(U11*V11*Z11&gt;=0,U11*V11*Z11&lt;=20),"IV",""))))</f>
        <v>III</v>
      </c>
      <c r="AC11" s="78"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+IF(AB11="I","No aceptable",IF(AB11="II","No aceptable o aceptable con control específico",IF(AB11="III","Aceptable",IF(AB11="IV","Aceptable",""))))</f>
        <v>Aceptable</v>
      </c>
      <c r="AE11" s="78" t="s">
        <v>106</v>
      </c>
      <c r="AF11" s="78" t="s">
        <v>34</v>
      </c>
      <c r="AG11" s="78" t="s">
        <v>34</v>
      </c>
      <c r="AH11" s="78" t="s">
        <v>34</v>
      </c>
      <c r="AI11" s="8" t="s">
        <v>167</v>
      </c>
      <c r="AJ11" s="81" t="s">
        <v>34</v>
      </c>
      <c r="AK11" s="81" t="s">
        <v>35</v>
      </c>
    </row>
    <row r="12" spans="2:37" s="1" customFormat="1" ht="66.75" customHeight="1" x14ac:dyDescent="0.35">
      <c r="B12" s="269"/>
      <c r="C12" s="269"/>
      <c r="D12" s="269"/>
      <c r="E12" s="276"/>
      <c r="F12" s="276"/>
      <c r="G12" s="9" t="s">
        <v>42</v>
      </c>
      <c r="H12" s="333"/>
      <c r="I12" s="78" t="s">
        <v>392</v>
      </c>
      <c r="J12" s="78" t="s">
        <v>400</v>
      </c>
      <c r="K12" s="78" t="s">
        <v>393</v>
      </c>
      <c r="L12" s="88">
        <v>0</v>
      </c>
      <c r="M12" s="88">
        <v>7</v>
      </c>
      <c r="N12" s="88">
        <v>0</v>
      </c>
      <c r="O12" s="88">
        <f t="shared" ref="O12" si="5">SUM(L12:N12)</f>
        <v>7</v>
      </c>
      <c r="P12" s="81" t="s">
        <v>394</v>
      </c>
      <c r="Q12" s="81">
        <v>8</v>
      </c>
      <c r="R12" s="81" t="s">
        <v>401</v>
      </c>
      <c r="S12" s="81" t="s">
        <v>402</v>
      </c>
      <c r="T12" s="81" t="s">
        <v>404</v>
      </c>
      <c r="U12" s="82">
        <v>6</v>
      </c>
      <c r="V12" s="82">
        <v>4</v>
      </c>
      <c r="W12" s="82">
        <f t="shared" si="2"/>
        <v>24</v>
      </c>
      <c r="X12" s="83" t="str">
        <f>+IF(AND(U12*V12&gt;=24,U12*V12&lt;=40),"MA",IF(AND(U12*V12&gt;=10,U12*V12&lt;=20),"A",IF(AND(U12*V12&gt;=6,U12*V12&lt;=8),"M",IF(AND(U12*V12&gt;=0,U12*V12&lt;=4),"B",""))))</f>
        <v>MA</v>
      </c>
      <c r="Y12" s="78" t="str">
        <f t="shared" ref="Y12" si="6">+IF(X12="MA","Situación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continua, o muy deficiente con exposición frecuente. Normalmente la materialización del riesgo ocurre con frecuencia.</v>
      </c>
      <c r="Z12" s="82">
        <v>10</v>
      </c>
      <c r="AA12" s="82">
        <f>W12*Z12</f>
        <v>240</v>
      </c>
      <c r="AB12" s="85" t="str">
        <f>+IF(AND(U12*V12*Z12&gt;=600,U12*V12*Z12&lt;=4000),"I",IF(AND(U12*V12*Z12&gt;=150,U12*V12*Z12&lt;=500),"II",IF(AND(U12*V12*Z12&gt;=40,U12*V12*Z12&lt;=120),"III",IF(AND(U12*V12*Z12&gt;=0,U12*V12*Z12&lt;=20),"IV",""))))</f>
        <v>II</v>
      </c>
      <c r="AC12" s="78"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2" s="78" t="str">
        <f>+IF(AB12="I","No aceptable",IF(AB12="II","No aceptable o aceptable con control específico",IF(AB12="III","Aceptable",IF(AB12="IV","Aceptable",""))))</f>
        <v>No aceptable o aceptable con control específico</v>
      </c>
      <c r="AE12" s="78" t="s">
        <v>65</v>
      </c>
      <c r="AF12" s="81" t="s">
        <v>34</v>
      </c>
      <c r="AG12" s="81" t="s">
        <v>34</v>
      </c>
      <c r="AH12" s="81" t="s">
        <v>159</v>
      </c>
      <c r="AI12" s="78" t="s">
        <v>403</v>
      </c>
      <c r="AJ12" s="81" t="s">
        <v>34</v>
      </c>
      <c r="AK12" s="81" t="s">
        <v>35</v>
      </c>
    </row>
    <row r="13" spans="2:37" s="1" customFormat="1" ht="66.75" customHeight="1" x14ac:dyDescent="0.35">
      <c r="B13" s="269"/>
      <c r="C13" s="269"/>
      <c r="D13" s="269"/>
      <c r="E13" s="276"/>
      <c r="F13" s="276"/>
      <c r="G13" s="9" t="s">
        <v>42</v>
      </c>
      <c r="H13" s="81" t="s">
        <v>101</v>
      </c>
      <c r="I13" s="78" t="s">
        <v>483</v>
      </c>
      <c r="J13" s="78" t="s">
        <v>484</v>
      </c>
      <c r="K13" s="78" t="s">
        <v>485</v>
      </c>
      <c r="L13" s="88">
        <v>0</v>
      </c>
      <c r="M13" s="88">
        <v>7</v>
      </c>
      <c r="N13" s="88">
        <v>0</v>
      </c>
      <c r="O13" s="88">
        <f t="shared" si="1"/>
        <v>7</v>
      </c>
      <c r="P13" s="81" t="s">
        <v>480</v>
      </c>
      <c r="Q13" s="81">
        <v>8</v>
      </c>
      <c r="R13" s="81" t="s">
        <v>481</v>
      </c>
      <c r="S13" s="81" t="s">
        <v>33</v>
      </c>
      <c r="T13" s="81" t="s">
        <v>482</v>
      </c>
      <c r="U13" s="82">
        <v>2</v>
      </c>
      <c r="V13" s="82">
        <v>4</v>
      </c>
      <c r="W13" s="82">
        <f t="shared" si="2"/>
        <v>8</v>
      </c>
      <c r="X13" s="83" t="str">
        <f>+IF(AND(U13*V13&gt;=24,U13*V13&lt;=40),"MA",IF(AND(U13*V13&gt;=10,U13*V13&lt;=20),"A",IF(AND(U13*V13&gt;=6,U13*V13&lt;=8),"M",IF(AND(U13*V13&gt;=0,U13*V13&lt;=4),"B",""))))</f>
        <v>M</v>
      </c>
      <c r="Y13" s="78" t="str">
        <f t="shared" si="0"/>
        <v>Situación deficiente con exposición esporádica, o bien situación mejorable con exposición continuada o frecuente. Es posible que suceda el daño alguna vez.</v>
      </c>
      <c r="Z13" s="82">
        <v>10</v>
      </c>
      <c r="AA13" s="82">
        <f>W13*Z13</f>
        <v>80</v>
      </c>
      <c r="AB13" s="85" t="str">
        <f>+IF(AND(U13*V13*Z13&gt;=600,U13*V13*Z13&lt;=4000),"I",IF(AND(U13*V13*Z13&gt;=150,U13*V13*Z13&lt;=500),"II",IF(AND(U13*V13*Z13&gt;=40,U13*V13*Z13&lt;=120),"III",IF(AND(U13*V13*Z13&gt;=0,U13*V13*Z13&lt;=20),"IV",""))))</f>
        <v>III</v>
      </c>
      <c r="AC13" s="78" t="str">
        <f t="shared" ref="AC13:AC25" si="7">+IF(AB13="I","Situación crìtica. Suspender actividades hasta que el riesgo esté bajo control. Intervención urgente.",IF(AB13="II","Corregir y adoptar medidas de control de inmediato. Sin embargo suspenda actividades si el nivel de riesgo está por encima o igual de 360.",IF(AB13="III","Mejorar si es posible. Sería conveniente justificar la intervención y su rentabilidad.",IF(AB13="IV","Mantener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3" s="78" t="str">
        <f t="shared" ref="AD13:AD25" si="8">+IF(AB13="I","No aceptable",IF(AB13="II","No aceptable o aceptable con control específico",IF(AB13="III","Aceptable",IF(AB13="IV","Aceptable",""))))</f>
        <v>Aceptable</v>
      </c>
      <c r="AE13" s="78" t="s">
        <v>512</v>
      </c>
      <c r="AF13" s="81" t="s">
        <v>34</v>
      </c>
      <c r="AG13" s="81" t="s">
        <v>34</v>
      </c>
      <c r="AH13" s="81" t="s">
        <v>479</v>
      </c>
      <c r="AI13" s="81" t="s">
        <v>478</v>
      </c>
      <c r="AJ13" s="81" t="s">
        <v>221</v>
      </c>
      <c r="AK13" s="81" t="s">
        <v>223</v>
      </c>
    </row>
    <row r="14" spans="2:37" s="1" customFormat="1" ht="66.75" customHeight="1" x14ac:dyDescent="0.35">
      <c r="B14" s="269"/>
      <c r="C14" s="269"/>
      <c r="D14" s="269"/>
      <c r="E14" s="276"/>
      <c r="F14" s="276"/>
      <c r="G14" s="9" t="s">
        <v>42</v>
      </c>
      <c r="H14" s="333" t="s">
        <v>44</v>
      </c>
      <c r="I14" s="78" t="s">
        <v>505</v>
      </c>
      <c r="J14" s="78" t="s">
        <v>506</v>
      </c>
      <c r="K14" s="78" t="s">
        <v>507</v>
      </c>
      <c r="L14" s="88">
        <v>0</v>
      </c>
      <c r="M14" s="88">
        <v>7</v>
      </c>
      <c r="N14" s="88">
        <v>0</v>
      </c>
      <c r="O14" s="88">
        <f t="shared" ref="O14" si="9">SUM(L14:N14)</f>
        <v>7</v>
      </c>
      <c r="P14" s="78" t="s">
        <v>508</v>
      </c>
      <c r="Q14" s="81">
        <v>8</v>
      </c>
      <c r="R14" s="78" t="s">
        <v>254</v>
      </c>
      <c r="S14" s="78" t="s">
        <v>509</v>
      </c>
      <c r="T14" s="78" t="s">
        <v>510</v>
      </c>
      <c r="U14" s="82">
        <v>2</v>
      </c>
      <c r="V14" s="82">
        <v>1</v>
      </c>
      <c r="W14" s="82">
        <f t="shared" si="2"/>
        <v>2</v>
      </c>
      <c r="X14" s="83" t="str">
        <f t="shared" ref="X14" si="10">+IF(AND(U14*V14&gt;=24,U14*V14&lt;=40),"MA",IF(AND(U14*V14&gt;=10,U14*V14&lt;=20),"A",IF(AND(U14*V14&gt;=6,U14*V14&lt;=8),"M",IF(AND(U14*V14&gt;=0,U14*V14&lt;=4),"B",""))))</f>
        <v>B</v>
      </c>
      <c r="Y14" s="78" t="str">
        <f t="shared" ref="Y14" si="11">+IF(X14="MA","Situación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82">
        <v>10</v>
      </c>
      <c r="AA14" s="82">
        <f t="shared" ref="AA14" si="12">W14*Z14</f>
        <v>20</v>
      </c>
      <c r="AB14" s="85" t="str">
        <f t="shared" ref="AB14" si="13">+IF(AND(U14*V14*Z14&gt;=600,U14*V14*Z14&lt;=4000),"I",IF(AND(U14*V14*Z14&gt;=150,U14*V14*Z14&lt;=500),"II",IF(AND(U14*V14*Z14&gt;=40,U14*V14*Z14&lt;=120),"III",IF(AND(U14*V14*Z14&gt;=0,U14*V14*Z14&lt;=20),"IV",""))))</f>
        <v>IV</v>
      </c>
      <c r="AC14" s="78" t="str">
        <f t="shared" ref="AC14" si="14">+IF(AB14="I","Situación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4" s="78" t="str">
        <f t="shared" ref="AD14" si="15">+IF(AB14="I","No aceptable",IF(AB14="II","No aceptable o aceptable con control específico",IF(AB14="III","Aceptable",IF(AB14="IV","Aceptable",""))))</f>
        <v>Aceptable</v>
      </c>
      <c r="AE14" s="330" t="s">
        <v>565</v>
      </c>
      <c r="AF14" s="78" t="s">
        <v>34</v>
      </c>
      <c r="AG14" s="78" t="s">
        <v>34</v>
      </c>
      <c r="AH14" s="78" t="s">
        <v>34</v>
      </c>
      <c r="AI14" s="78" t="s">
        <v>257</v>
      </c>
      <c r="AJ14" s="78" t="s">
        <v>34</v>
      </c>
      <c r="AK14" s="81" t="s">
        <v>511</v>
      </c>
    </row>
    <row r="15" spans="2:37" s="1" customFormat="1" ht="66.75" customHeight="1" x14ac:dyDescent="0.35">
      <c r="B15" s="269"/>
      <c r="C15" s="269"/>
      <c r="D15" s="269"/>
      <c r="E15" s="276"/>
      <c r="F15" s="276"/>
      <c r="G15" s="9" t="s">
        <v>42</v>
      </c>
      <c r="H15" s="333"/>
      <c r="I15" s="78" t="s">
        <v>62</v>
      </c>
      <c r="J15" s="78" t="s">
        <v>265</v>
      </c>
      <c r="K15" s="78" t="s">
        <v>250</v>
      </c>
      <c r="L15" s="81">
        <v>0</v>
      </c>
      <c r="M15" s="81">
        <v>7</v>
      </c>
      <c r="N15" s="88">
        <v>0</v>
      </c>
      <c r="O15" s="88">
        <f t="shared" si="1"/>
        <v>7</v>
      </c>
      <c r="P15" s="78" t="s">
        <v>259</v>
      </c>
      <c r="Q15" s="78">
        <v>8</v>
      </c>
      <c r="R15" s="78" t="s">
        <v>254</v>
      </c>
      <c r="S15" s="78" t="s">
        <v>252</v>
      </c>
      <c r="T15" s="78" t="s">
        <v>354</v>
      </c>
      <c r="U15" s="82">
        <v>2</v>
      </c>
      <c r="V15" s="82">
        <v>2</v>
      </c>
      <c r="W15" s="82">
        <f t="shared" si="2"/>
        <v>4</v>
      </c>
      <c r="X15" s="83" t="str">
        <f t="shared" ref="X15:X25" si="16">+IF(AND(U15*V15&gt;=24,U15*V15&lt;=40),"MA",IF(AND(U15*V15&gt;=10,U15*V15&lt;=20),"A",IF(AND(U15*V15&gt;=6,U15*V15&lt;=8),"M",IF(AND(U15*V15&gt;=0,U15*V15&lt;=4),"B",""))))</f>
        <v>B</v>
      </c>
      <c r="Y15" s="78" t="str">
        <f t="shared" si="0"/>
        <v>Situación mejorable con exposición ocasional o esporádica, o situación sin anomalía destacable con cualquier nivel de exposición. No es esperable que se materialice el riesgo, aunque puede ser concebible.</v>
      </c>
      <c r="Z15" s="82">
        <v>10</v>
      </c>
      <c r="AA15" s="82">
        <f t="shared" ref="AA15:AA25" si="17">W15*Z15</f>
        <v>40</v>
      </c>
      <c r="AB15" s="85" t="str">
        <f t="shared" ref="AB15:AB25" si="18">+IF(AND(U15*V15*Z15&gt;=600,U15*V15*Z15&lt;=4000),"I",IF(AND(U15*V15*Z15&gt;=150,U15*V15*Z15&lt;=500),"II",IF(AND(U15*V15*Z15&gt;=40,U15*V15*Z15&lt;=120),"III",IF(AND(U15*V15*Z15&gt;=0,U15*V15*Z15&lt;=20),"IV",""))))</f>
        <v>III</v>
      </c>
      <c r="AC15" s="78" t="str">
        <f t="shared" si="7"/>
        <v>Mejorar si es posible. Sería conveniente justificar la intervención y su rentabilidad.</v>
      </c>
      <c r="AD15" s="78" t="str">
        <f t="shared" si="8"/>
        <v>Aceptable</v>
      </c>
      <c r="AE15" s="332"/>
      <c r="AF15" s="78" t="s">
        <v>34</v>
      </c>
      <c r="AG15" s="78" t="s">
        <v>34</v>
      </c>
      <c r="AH15" s="78" t="s">
        <v>34</v>
      </c>
      <c r="AI15" s="78" t="s">
        <v>260</v>
      </c>
      <c r="AJ15" s="78" t="s">
        <v>34</v>
      </c>
      <c r="AK15" s="81" t="s">
        <v>35</v>
      </c>
    </row>
    <row r="16" spans="2:37" s="1" customFormat="1" ht="66.75" customHeight="1" x14ac:dyDescent="0.35">
      <c r="B16" s="269"/>
      <c r="C16" s="269"/>
      <c r="D16" s="269"/>
      <c r="E16" s="276"/>
      <c r="F16" s="276"/>
      <c r="G16" s="9" t="s">
        <v>42</v>
      </c>
      <c r="H16" s="333" t="s">
        <v>49</v>
      </c>
      <c r="I16" s="78" t="s">
        <v>475</v>
      </c>
      <c r="J16" s="78" t="s">
        <v>476</v>
      </c>
      <c r="K16" s="78" t="s">
        <v>238</v>
      </c>
      <c r="L16" s="81">
        <v>0</v>
      </c>
      <c r="M16" s="81">
        <v>7</v>
      </c>
      <c r="N16" s="88">
        <v>0</v>
      </c>
      <c r="O16" s="88">
        <f t="shared" ref="O16" si="19">SUM(L16:N16)</f>
        <v>7</v>
      </c>
      <c r="P16" s="78" t="s">
        <v>241</v>
      </c>
      <c r="Q16" s="78">
        <v>8</v>
      </c>
      <c r="R16" s="89" t="s">
        <v>33</v>
      </c>
      <c r="S16" s="78" t="s">
        <v>458</v>
      </c>
      <c r="T16" s="78" t="s">
        <v>477</v>
      </c>
      <c r="U16" s="82">
        <v>2</v>
      </c>
      <c r="V16" s="82">
        <v>4</v>
      </c>
      <c r="W16" s="82">
        <v>8</v>
      </c>
      <c r="X16" s="83" t="str">
        <f t="shared" ref="X16" si="20">+IF(AND(U16*V16&gt;=24,U16*V16&lt;=40),"MA",IF(AND(U16*V16&gt;=10,U16*V16&lt;=20),"A",IF(AND(U16*V16&gt;=6,U16*V16&lt;=8),"M",IF(AND(U16*V16&gt;=0,U16*V16&lt;=4),"B",""))))</f>
        <v>M</v>
      </c>
      <c r="Y16" s="78" t="str">
        <f t="shared" ref="Y16" si="21">+IF(X16="MA","Situación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82">
        <v>25</v>
      </c>
      <c r="AA16" s="82">
        <f t="shared" ref="AA16" si="22">W16*Z16</f>
        <v>200</v>
      </c>
      <c r="AB16" s="85" t="str">
        <f t="shared" ref="AB16" si="23">+IF(AND(U16*V16*Z16&gt;=600,U16*V16*Z16&lt;=4000),"I",IF(AND(U16*V16*Z16&gt;=150,U16*V16*Z16&lt;=500),"II",IF(AND(U16*V16*Z16&gt;=40,U16*V16*Z16&lt;=120),"III",IF(AND(U16*V16*Z16&gt;=0,U16*V16*Z16&lt;=20),"IV",""))))</f>
        <v>II</v>
      </c>
      <c r="AC16" s="78" t="str">
        <f t="shared" ref="AC16" si="24">+IF(AB16="I","Situación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78" t="str">
        <f t="shared" ref="AD16" si="25">+IF(AB16="I","No aceptable",IF(AB16="II","No aceptable o aceptable con control específico",IF(AB16="III","Aceptable",IF(AB16="IV","Aceptable",""))))</f>
        <v>No aceptable o aceptable con control específico</v>
      </c>
      <c r="AE16" s="330" t="s">
        <v>566</v>
      </c>
      <c r="AF16" s="78" t="s">
        <v>34</v>
      </c>
      <c r="AG16" s="78" t="s">
        <v>34</v>
      </c>
      <c r="AH16" s="78" t="s">
        <v>34</v>
      </c>
      <c r="AI16" s="89" t="s">
        <v>461</v>
      </c>
      <c r="AJ16" s="78" t="s">
        <v>34</v>
      </c>
      <c r="AK16" s="81" t="s">
        <v>220</v>
      </c>
    </row>
    <row r="17" spans="2:37" s="1" customFormat="1" ht="66.75" customHeight="1" x14ac:dyDescent="0.35">
      <c r="B17" s="269"/>
      <c r="C17" s="269"/>
      <c r="D17" s="269"/>
      <c r="E17" s="276"/>
      <c r="F17" s="276"/>
      <c r="G17" s="9" t="s">
        <v>42</v>
      </c>
      <c r="H17" s="333"/>
      <c r="I17" s="87" t="s">
        <v>454</v>
      </c>
      <c r="J17" s="87" t="s">
        <v>456</v>
      </c>
      <c r="K17" s="87" t="s">
        <v>455</v>
      </c>
      <c r="L17" s="81">
        <v>0</v>
      </c>
      <c r="M17" s="81">
        <v>7</v>
      </c>
      <c r="N17" s="88">
        <v>0</v>
      </c>
      <c r="O17" s="88">
        <f t="shared" si="1"/>
        <v>7</v>
      </c>
      <c r="P17" s="89" t="s">
        <v>457</v>
      </c>
      <c r="Q17" s="81">
        <v>8</v>
      </c>
      <c r="R17" s="89" t="s">
        <v>33</v>
      </c>
      <c r="S17" s="89" t="s">
        <v>460</v>
      </c>
      <c r="T17" s="89" t="s">
        <v>459</v>
      </c>
      <c r="U17" s="82">
        <v>2</v>
      </c>
      <c r="V17" s="82">
        <v>4</v>
      </c>
      <c r="W17" s="82">
        <v>8</v>
      </c>
      <c r="X17" s="83" t="str">
        <f t="shared" si="16"/>
        <v>M</v>
      </c>
      <c r="Y17" s="78" t="str">
        <f t="shared" si="0"/>
        <v>Situación deficiente con exposición esporádica, o bien situación mejorable con exposición continuada o frecuente. Es posible que suceda el daño alguna vez.</v>
      </c>
      <c r="Z17" s="82">
        <v>25</v>
      </c>
      <c r="AA17" s="82">
        <f t="shared" si="17"/>
        <v>200</v>
      </c>
      <c r="AB17" s="85" t="str">
        <f t="shared" si="18"/>
        <v>II</v>
      </c>
      <c r="AC17" s="78" t="str">
        <f t="shared" si="7"/>
        <v>Corregir y adoptar medidas de control de inmediato. Sin embargo suspenda actividades si el nivel de riesgo está por encima o igual de 360.</v>
      </c>
      <c r="AD17" s="78" t="str">
        <f t="shared" si="8"/>
        <v>No aceptable o aceptable con control específico</v>
      </c>
      <c r="AE17" s="331"/>
      <c r="AF17" s="78" t="s">
        <v>34</v>
      </c>
      <c r="AG17" s="78" t="s">
        <v>34</v>
      </c>
      <c r="AH17" s="78" t="s">
        <v>34</v>
      </c>
      <c r="AI17" s="89" t="s">
        <v>461</v>
      </c>
      <c r="AJ17" s="78" t="s">
        <v>34</v>
      </c>
      <c r="AK17" s="81" t="s">
        <v>220</v>
      </c>
    </row>
    <row r="18" spans="2:37" s="1" customFormat="1" ht="66.75" customHeight="1" x14ac:dyDescent="0.35">
      <c r="B18" s="269"/>
      <c r="C18" s="269"/>
      <c r="D18" s="269"/>
      <c r="E18" s="276"/>
      <c r="F18" s="276"/>
      <c r="G18" s="9" t="s">
        <v>42</v>
      </c>
      <c r="H18" s="333"/>
      <c r="I18" s="87" t="s">
        <v>430</v>
      </c>
      <c r="J18" s="87" t="s">
        <v>431</v>
      </c>
      <c r="K18" s="87" t="s">
        <v>432</v>
      </c>
      <c r="L18" s="81">
        <v>0</v>
      </c>
      <c r="M18" s="81">
        <v>7</v>
      </c>
      <c r="N18" s="88">
        <v>0</v>
      </c>
      <c r="O18" s="88">
        <f t="shared" si="1"/>
        <v>7</v>
      </c>
      <c r="P18" s="89" t="s">
        <v>433</v>
      </c>
      <c r="Q18" s="81">
        <v>8</v>
      </c>
      <c r="R18" s="89" t="s">
        <v>434</v>
      </c>
      <c r="S18" s="89" t="s">
        <v>435</v>
      </c>
      <c r="T18" s="89" t="s">
        <v>436</v>
      </c>
      <c r="U18" s="82">
        <v>2</v>
      </c>
      <c r="V18" s="82">
        <v>4</v>
      </c>
      <c r="W18" s="82">
        <v>8</v>
      </c>
      <c r="X18" s="83" t="str">
        <f t="shared" si="16"/>
        <v>M</v>
      </c>
      <c r="Y18" s="78" t="str">
        <f t="shared" si="0"/>
        <v>Situación deficiente con exposición esporádica, o bien situación mejorable con exposición continuada o frecuente. Es posible que suceda el daño alguna vez.</v>
      </c>
      <c r="Z18" s="82">
        <v>10</v>
      </c>
      <c r="AA18" s="82">
        <f t="shared" si="17"/>
        <v>80</v>
      </c>
      <c r="AB18" s="85" t="str">
        <f t="shared" si="18"/>
        <v>III</v>
      </c>
      <c r="AC18" s="78" t="str">
        <f t="shared" si="7"/>
        <v>Mejorar si es posible. Sería conveniente justificar la intervención y su rentabilidad.</v>
      </c>
      <c r="AD18" s="78" t="str">
        <f t="shared" si="8"/>
        <v>Aceptable</v>
      </c>
      <c r="AE18" s="331"/>
      <c r="AF18" s="78" t="s">
        <v>34</v>
      </c>
      <c r="AG18" s="78" t="s">
        <v>34</v>
      </c>
      <c r="AH18" s="87"/>
      <c r="AI18" s="87" t="s">
        <v>437</v>
      </c>
      <c r="AJ18" s="81" t="s">
        <v>34</v>
      </c>
      <c r="AK18" s="81" t="s">
        <v>35</v>
      </c>
    </row>
    <row r="19" spans="2:37" s="1" customFormat="1" ht="66.75" customHeight="1" x14ac:dyDescent="0.35">
      <c r="B19" s="269"/>
      <c r="C19" s="269"/>
      <c r="D19" s="269"/>
      <c r="E19" s="276"/>
      <c r="F19" s="276"/>
      <c r="G19" s="9" t="s">
        <v>42</v>
      </c>
      <c r="H19" s="333"/>
      <c r="I19" s="87" t="s">
        <v>443</v>
      </c>
      <c r="J19" s="87" t="s">
        <v>451</v>
      </c>
      <c r="K19" s="87" t="s">
        <v>444</v>
      </c>
      <c r="L19" s="81">
        <v>0</v>
      </c>
      <c r="M19" s="81">
        <v>7</v>
      </c>
      <c r="N19" s="88">
        <v>0</v>
      </c>
      <c r="O19" s="88">
        <f t="shared" si="1"/>
        <v>7</v>
      </c>
      <c r="P19" s="87" t="s">
        <v>433</v>
      </c>
      <c r="Q19" s="81">
        <v>8</v>
      </c>
      <c r="R19" s="87" t="s">
        <v>446</v>
      </c>
      <c r="S19" s="87" t="s">
        <v>447</v>
      </c>
      <c r="T19" s="87" t="s">
        <v>448</v>
      </c>
      <c r="U19" s="82">
        <v>2</v>
      </c>
      <c r="V19" s="82">
        <v>4</v>
      </c>
      <c r="W19" s="82">
        <f t="shared" ref="W19:W25" si="26">V19*U19</f>
        <v>8</v>
      </c>
      <c r="X19" s="83" t="str">
        <f t="shared" si="16"/>
        <v>M</v>
      </c>
      <c r="Y19" s="78" t="str">
        <f t="shared" si="0"/>
        <v>Situación deficiente con exposición esporádica, o bien situación mejorable con exposición continuada o frecuente. Es posible que suceda el daño alguna vez.</v>
      </c>
      <c r="Z19" s="82">
        <v>25</v>
      </c>
      <c r="AA19" s="82">
        <f t="shared" si="17"/>
        <v>200</v>
      </c>
      <c r="AB19" s="85" t="str">
        <f t="shared" si="18"/>
        <v>II</v>
      </c>
      <c r="AC19" s="78" t="str">
        <f t="shared" si="7"/>
        <v>Corregir y adoptar medidas de control de inmediato. Sin embargo suspenda actividades si el nivel de riesgo está por encima o igual de 360.</v>
      </c>
      <c r="AD19" s="78" t="str">
        <f t="shared" si="8"/>
        <v>No aceptable o aceptable con control específico</v>
      </c>
      <c r="AE19" s="332"/>
      <c r="AF19" s="78" t="s">
        <v>34</v>
      </c>
      <c r="AG19" s="78" t="s">
        <v>34</v>
      </c>
      <c r="AH19" s="78" t="s">
        <v>34</v>
      </c>
      <c r="AI19" s="87" t="s">
        <v>449</v>
      </c>
      <c r="AJ19" s="81" t="s">
        <v>34</v>
      </c>
      <c r="AK19" s="81" t="s">
        <v>35</v>
      </c>
    </row>
    <row r="20" spans="2:37" s="1" customFormat="1" ht="66.75" customHeight="1" x14ac:dyDescent="0.35">
      <c r="B20" s="269"/>
      <c r="C20" s="269"/>
      <c r="D20" s="269"/>
      <c r="E20" s="276"/>
      <c r="F20" s="276"/>
      <c r="G20" s="9" t="s">
        <v>42</v>
      </c>
      <c r="H20" s="333" t="s">
        <v>45</v>
      </c>
      <c r="I20" s="87" t="s">
        <v>63</v>
      </c>
      <c r="J20" s="87" t="s">
        <v>386</v>
      </c>
      <c r="K20" s="87" t="s">
        <v>387</v>
      </c>
      <c r="L20" s="88">
        <v>0</v>
      </c>
      <c r="M20" s="81">
        <v>7</v>
      </c>
      <c r="N20" s="88">
        <v>0</v>
      </c>
      <c r="O20" s="88">
        <f t="shared" si="1"/>
        <v>7</v>
      </c>
      <c r="P20" s="87" t="s">
        <v>325</v>
      </c>
      <c r="Q20" s="81">
        <v>6</v>
      </c>
      <c r="R20" s="89" t="s">
        <v>33</v>
      </c>
      <c r="S20" s="87" t="s">
        <v>388</v>
      </c>
      <c r="T20" s="78" t="s">
        <v>389</v>
      </c>
      <c r="U20" s="82">
        <v>2</v>
      </c>
      <c r="V20" s="82">
        <v>4</v>
      </c>
      <c r="W20" s="82">
        <f t="shared" si="26"/>
        <v>8</v>
      </c>
      <c r="X20" s="83" t="str">
        <f t="shared" si="16"/>
        <v>M</v>
      </c>
      <c r="Y20" s="78" t="str">
        <f t="shared" si="0"/>
        <v>Situación deficiente con exposición esporádica, o bien situación mejorable con exposición continuada o frecuente. Es posible que suceda el daño alguna vez.</v>
      </c>
      <c r="Z20" s="82">
        <v>25</v>
      </c>
      <c r="AA20" s="82">
        <f t="shared" si="17"/>
        <v>200</v>
      </c>
      <c r="AB20" s="85" t="str">
        <f t="shared" si="18"/>
        <v>II</v>
      </c>
      <c r="AC20" s="78" t="str">
        <f t="shared" si="7"/>
        <v>Corregir y adoptar medidas de control de inmediato. Sin embargo suspenda actividades si el nivel de riesgo está por encima o igual de 360.</v>
      </c>
      <c r="AD20" s="78" t="str">
        <f t="shared" si="8"/>
        <v>No aceptable o aceptable con control específico</v>
      </c>
      <c r="AE20" s="78" t="s">
        <v>65</v>
      </c>
      <c r="AF20" s="81" t="s">
        <v>34</v>
      </c>
      <c r="AG20" s="81" t="s">
        <v>34</v>
      </c>
      <c r="AH20" s="87" t="s">
        <v>390</v>
      </c>
      <c r="AI20" s="87" t="s">
        <v>391</v>
      </c>
      <c r="AJ20" s="81" t="s">
        <v>34</v>
      </c>
      <c r="AK20" s="81" t="s">
        <v>35</v>
      </c>
    </row>
    <row r="21" spans="2:37" s="1" customFormat="1" ht="66.75" customHeight="1" x14ac:dyDescent="0.35">
      <c r="B21" s="269"/>
      <c r="C21" s="269"/>
      <c r="D21" s="269"/>
      <c r="E21" s="276"/>
      <c r="F21" s="276"/>
      <c r="G21" s="9" t="s">
        <v>33</v>
      </c>
      <c r="H21" s="333"/>
      <c r="I21" s="87" t="s">
        <v>342</v>
      </c>
      <c r="J21" s="87" t="s">
        <v>341</v>
      </c>
      <c r="K21" s="87" t="s">
        <v>340</v>
      </c>
      <c r="L21" s="88">
        <v>0</v>
      </c>
      <c r="M21" s="81">
        <v>7</v>
      </c>
      <c r="N21" s="88">
        <v>0</v>
      </c>
      <c r="O21" s="88">
        <f t="shared" ref="O21" si="27">SUM(L21:N21)</f>
        <v>7</v>
      </c>
      <c r="P21" s="87" t="s">
        <v>395</v>
      </c>
      <c r="Q21" s="81">
        <v>6</v>
      </c>
      <c r="R21" s="78" t="s">
        <v>396</v>
      </c>
      <c r="S21" s="87" t="s">
        <v>397</v>
      </c>
      <c r="T21" s="78" t="s">
        <v>355</v>
      </c>
      <c r="U21" s="82">
        <v>2</v>
      </c>
      <c r="V21" s="82">
        <v>4</v>
      </c>
      <c r="W21" s="82">
        <f t="shared" si="26"/>
        <v>8</v>
      </c>
      <c r="X21" s="83" t="str">
        <f>+IF(AND(U21*V21&gt;=24,U21*V21&lt;=40),"MA",IF(AND(U21*V21&gt;=10,U21*V21&lt;=20),"A",IF(AND(U21*V21&gt;=6,U21*V21&lt;=8),"M",IF(AND(U21*V21&gt;=0,U21*V21&lt;=4),"B",""))))</f>
        <v>M</v>
      </c>
      <c r="Y21" s="78" t="str">
        <f>+IF(X21="MA","Situación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1" s="82">
        <v>25</v>
      </c>
      <c r="AA21" s="82">
        <f>W21*Z21</f>
        <v>200</v>
      </c>
      <c r="AB21" s="85" t="str">
        <f t="shared" si="18"/>
        <v>II</v>
      </c>
      <c r="AC21" s="78" t="str">
        <f>+IF(AB21="I","Situación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1" s="78" t="str">
        <f>+IF(AB21="I","No aceptable",IF(AB21="II","No aceptable o aceptable con control específico",IF(AB21="III","Aceptable",IF(AB21="IV","Aceptable",""))))</f>
        <v>No aceptable o aceptable con control específico</v>
      </c>
      <c r="AE21" s="78" t="s">
        <v>412</v>
      </c>
      <c r="AF21" s="78" t="s">
        <v>34</v>
      </c>
      <c r="AG21" s="78" t="s">
        <v>34</v>
      </c>
      <c r="AH21" s="87" t="s">
        <v>399</v>
      </c>
      <c r="AI21" s="87" t="s">
        <v>398</v>
      </c>
      <c r="AJ21" s="78" t="s">
        <v>34</v>
      </c>
      <c r="AK21" s="81" t="s">
        <v>35</v>
      </c>
    </row>
    <row r="22" spans="2:37" s="1" customFormat="1" ht="66.75" customHeight="1" x14ac:dyDescent="0.35">
      <c r="B22" s="269"/>
      <c r="C22" s="269"/>
      <c r="D22" s="269"/>
      <c r="E22" s="276"/>
      <c r="F22" s="276"/>
      <c r="G22" s="9" t="s">
        <v>33</v>
      </c>
      <c r="H22" s="333"/>
      <c r="I22" s="87" t="s">
        <v>207</v>
      </c>
      <c r="J22" s="87" t="s">
        <v>322</v>
      </c>
      <c r="K22" s="87" t="s">
        <v>320</v>
      </c>
      <c r="L22" s="88">
        <v>0</v>
      </c>
      <c r="M22" s="81">
        <v>7</v>
      </c>
      <c r="N22" s="88"/>
      <c r="O22" s="88">
        <v>6</v>
      </c>
      <c r="P22" s="87" t="s">
        <v>321</v>
      </c>
      <c r="Q22" s="81">
        <v>2</v>
      </c>
      <c r="R22" s="78" t="s">
        <v>168</v>
      </c>
      <c r="S22" s="87" t="s">
        <v>362</v>
      </c>
      <c r="T22" s="78" t="s">
        <v>364</v>
      </c>
      <c r="U22" s="82">
        <v>2</v>
      </c>
      <c r="V22" s="82">
        <v>2</v>
      </c>
      <c r="W22" s="82">
        <f t="shared" ref="W22" si="28">V22*U22</f>
        <v>4</v>
      </c>
      <c r="X22" s="83" t="str">
        <f>+IF(AND(U22*V22&gt;=24,U22*V22&lt;=40),"MA",IF(AND(U22*V22&gt;=10,U22*V22&lt;=20),"A",IF(AND(U22*V22&gt;=6,U22*V22&lt;=8),"M",IF(AND(U22*V22&gt;=0,U22*V22&lt;=4),"B",""))))</f>
        <v>B</v>
      </c>
      <c r="Y22" s="78" t="str">
        <f>+IF(X22="MA","Situación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2" s="82">
        <v>25</v>
      </c>
      <c r="AA22" s="82">
        <f>W22*Z22</f>
        <v>100</v>
      </c>
      <c r="AB22" s="85" t="str">
        <f t="shared" si="18"/>
        <v>III</v>
      </c>
      <c r="AC22" s="78" t="str">
        <f>+IF(AB22="I","Situación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2" s="78" t="str">
        <f>+IF(AB22="I","No aceptable",IF(AB22="II","No aceptable o aceptable con control específico",IF(AB22="III","Aceptable",IF(AB22="IV","Aceptable",""))))</f>
        <v>Aceptable</v>
      </c>
      <c r="AE22" s="99" t="s">
        <v>601</v>
      </c>
      <c r="AF22" s="78" t="s">
        <v>34</v>
      </c>
      <c r="AG22" s="78" t="s">
        <v>34</v>
      </c>
      <c r="AH22" s="87" t="s">
        <v>323</v>
      </c>
      <c r="AI22" s="78" t="s">
        <v>171</v>
      </c>
      <c r="AJ22" s="78" t="s">
        <v>34</v>
      </c>
      <c r="AK22" s="81" t="s">
        <v>35</v>
      </c>
    </row>
    <row r="23" spans="2:37" s="1" customFormat="1" ht="66.75" customHeight="1" x14ac:dyDescent="0.35">
      <c r="B23" s="269"/>
      <c r="C23" s="269"/>
      <c r="D23" s="269"/>
      <c r="E23" s="276"/>
      <c r="F23" s="276"/>
      <c r="G23" s="9" t="s">
        <v>33</v>
      </c>
      <c r="H23" s="333"/>
      <c r="I23" s="87" t="s">
        <v>63</v>
      </c>
      <c r="J23" s="87" t="s">
        <v>329</v>
      </c>
      <c r="K23" s="87" t="s">
        <v>315</v>
      </c>
      <c r="L23" s="88">
        <v>0</v>
      </c>
      <c r="M23" s="81">
        <v>7</v>
      </c>
      <c r="N23" s="88">
        <v>0</v>
      </c>
      <c r="O23" s="88">
        <f t="shared" si="1"/>
        <v>7</v>
      </c>
      <c r="P23" s="87" t="s">
        <v>330</v>
      </c>
      <c r="Q23" s="81">
        <v>1</v>
      </c>
      <c r="R23" s="87" t="s">
        <v>332</v>
      </c>
      <c r="S23" s="87" t="s">
        <v>531</v>
      </c>
      <c r="T23" s="78" t="s">
        <v>355</v>
      </c>
      <c r="U23" s="82">
        <v>2</v>
      </c>
      <c r="V23" s="82">
        <v>2</v>
      </c>
      <c r="W23" s="82">
        <f t="shared" si="26"/>
        <v>4</v>
      </c>
      <c r="X23" s="83" t="str">
        <f t="shared" si="16"/>
        <v>B</v>
      </c>
      <c r="Y23" s="78" t="str">
        <f t="shared" si="0"/>
        <v>Situación mejorable con exposición ocasional o esporádica, o situación sin anomalía destacable con cualquier nivel de exposición. No es esperable que se materialice el riesgo, aunque puede ser concebible.</v>
      </c>
      <c r="Z23" s="82">
        <v>25</v>
      </c>
      <c r="AA23" s="82">
        <f t="shared" si="17"/>
        <v>100</v>
      </c>
      <c r="AB23" s="85" t="str">
        <f t="shared" si="18"/>
        <v>III</v>
      </c>
      <c r="AC23" s="78" t="str">
        <f t="shared" si="7"/>
        <v>Mejorar si es posible. Sería conveniente justificar la intervención y su rentabilidad.</v>
      </c>
      <c r="AD23" s="78" t="str">
        <f t="shared" si="8"/>
        <v>Aceptable</v>
      </c>
      <c r="AE23" s="78" t="s">
        <v>115</v>
      </c>
      <c r="AF23" s="78" t="s">
        <v>34</v>
      </c>
      <c r="AG23" s="78" t="s">
        <v>168</v>
      </c>
      <c r="AH23" s="87" t="s">
        <v>333</v>
      </c>
      <c r="AI23" s="87" t="s">
        <v>334</v>
      </c>
      <c r="AJ23" s="81" t="s">
        <v>34</v>
      </c>
      <c r="AK23" s="81" t="s">
        <v>35</v>
      </c>
    </row>
    <row r="24" spans="2:37" s="1" customFormat="1" ht="66.75" customHeight="1" x14ac:dyDescent="0.35">
      <c r="B24" s="269"/>
      <c r="C24" s="269"/>
      <c r="D24" s="269"/>
      <c r="E24" s="276"/>
      <c r="F24" s="276"/>
      <c r="G24" s="9" t="s">
        <v>33</v>
      </c>
      <c r="H24" s="333"/>
      <c r="I24" s="87" t="s">
        <v>88</v>
      </c>
      <c r="J24" s="87" t="s">
        <v>337</v>
      </c>
      <c r="K24" s="87" t="s">
        <v>315</v>
      </c>
      <c r="L24" s="88">
        <v>0</v>
      </c>
      <c r="M24" s="81">
        <v>7</v>
      </c>
      <c r="N24" s="88">
        <v>0</v>
      </c>
      <c r="O24" s="88">
        <v>1</v>
      </c>
      <c r="P24" s="87" t="s">
        <v>336</v>
      </c>
      <c r="Q24" s="81">
        <v>6</v>
      </c>
      <c r="R24" s="87" t="s">
        <v>168</v>
      </c>
      <c r="S24" s="78" t="s">
        <v>350</v>
      </c>
      <c r="T24" s="78" t="s">
        <v>356</v>
      </c>
      <c r="U24" s="82">
        <v>2</v>
      </c>
      <c r="V24" s="82">
        <v>2</v>
      </c>
      <c r="W24" s="82">
        <f t="shared" si="26"/>
        <v>4</v>
      </c>
      <c r="X24" s="83" t="str">
        <f t="shared" si="16"/>
        <v>B</v>
      </c>
      <c r="Y24" s="78" t="str">
        <f t="shared" si="0"/>
        <v>Situación mejorable con exposición ocasional o esporádica, o situación sin anomalía destacable con cualquier nivel de exposición. No es esperable que se materialice el riesgo, aunque puede ser concebible.</v>
      </c>
      <c r="Z24" s="82">
        <v>10</v>
      </c>
      <c r="AA24" s="82">
        <f t="shared" si="17"/>
        <v>40</v>
      </c>
      <c r="AB24" s="85" t="str">
        <f t="shared" si="18"/>
        <v>III</v>
      </c>
      <c r="AC24" s="78" t="str">
        <f t="shared" si="7"/>
        <v>Mejorar si es posible. Sería conveniente justificar la intervención y su rentabilidad.</v>
      </c>
      <c r="AD24" s="78" t="str">
        <f t="shared" si="8"/>
        <v>Aceptable</v>
      </c>
      <c r="AE24" s="78" t="s">
        <v>65</v>
      </c>
      <c r="AF24" s="81" t="s">
        <v>34</v>
      </c>
      <c r="AG24" s="81" t="s">
        <v>34</v>
      </c>
      <c r="AH24" s="87" t="s">
        <v>158</v>
      </c>
      <c r="AI24" s="87" t="s">
        <v>357</v>
      </c>
      <c r="AJ24" s="81" t="s">
        <v>34</v>
      </c>
      <c r="AK24" s="81" t="s">
        <v>35</v>
      </c>
    </row>
    <row r="25" spans="2:37" s="34" customFormat="1" ht="66.75" customHeight="1" x14ac:dyDescent="0.35">
      <c r="B25" s="270"/>
      <c r="C25" s="270"/>
      <c r="D25" s="270"/>
      <c r="E25" s="301"/>
      <c r="F25" s="301"/>
      <c r="G25" s="9" t="s">
        <v>33</v>
      </c>
      <c r="H25" s="87" t="s">
        <v>70</v>
      </c>
      <c r="I25" s="87" t="s">
        <v>313</v>
      </c>
      <c r="J25" s="87" t="s">
        <v>314</v>
      </c>
      <c r="K25" s="87" t="s">
        <v>315</v>
      </c>
      <c r="L25" s="88">
        <v>0</v>
      </c>
      <c r="M25" s="81">
        <v>7</v>
      </c>
      <c r="N25" s="88">
        <v>0</v>
      </c>
      <c r="O25" s="88">
        <f t="shared" si="1"/>
        <v>7</v>
      </c>
      <c r="P25" s="87" t="s">
        <v>316</v>
      </c>
      <c r="Q25" s="81">
        <v>8</v>
      </c>
      <c r="R25" s="87" t="s">
        <v>317</v>
      </c>
      <c r="S25" s="87" t="s">
        <v>318</v>
      </c>
      <c r="T25" s="78" t="s">
        <v>379</v>
      </c>
      <c r="U25" s="82">
        <v>2</v>
      </c>
      <c r="V25" s="82">
        <v>1</v>
      </c>
      <c r="W25" s="82">
        <f t="shared" si="26"/>
        <v>2</v>
      </c>
      <c r="X25" s="83" t="str">
        <f t="shared" si="16"/>
        <v>B</v>
      </c>
      <c r="Y25" s="78" t="str">
        <f t="shared" si="0"/>
        <v>Situación mejorable con exposición ocasional o esporádica, o situación sin anomalía destacable con cualquier nivel de exposición. No es esperable que se materialice el riesgo, aunque puede ser concebible.</v>
      </c>
      <c r="Z25" s="82">
        <v>10</v>
      </c>
      <c r="AA25" s="82">
        <f t="shared" si="17"/>
        <v>20</v>
      </c>
      <c r="AB25" s="85" t="str">
        <f t="shared" si="18"/>
        <v>IV</v>
      </c>
      <c r="AC25" s="78" t="str">
        <f t="shared" si="7"/>
        <v>Mantener las medidas de control existentes, pero se deberían considerar soluciones o mejoras y se deben hacer comprobaciones periódicas para asegurar que el riesgo aún es tolerable.</v>
      </c>
      <c r="AD25" s="78" t="str">
        <f t="shared" si="8"/>
        <v>Aceptable</v>
      </c>
      <c r="AE25" s="78" t="s">
        <v>514</v>
      </c>
      <c r="AF25" s="81" t="s">
        <v>34</v>
      </c>
      <c r="AG25" s="81" t="s">
        <v>34</v>
      </c>
      <c r="AH25" s="87" t="s">
        <v>71</v>
      </c>
      <c r="AI25" s="87" t="s">
        <v>319</v>
      </c>
      <c r="AJ25" s="81" t="s">
        <v>34</v>
      </c>
      <c r="AK25" s="81" t="s">
        <v>515</v>
      </c>
    </row>
    <row r="26" spans="2:37" ht="42.75" customHeight="1" x14ac:dyDescent="0.35">
      <c r="AI26" s="55"/>
    </row>
  </sheetData>
  <autoFilter ref="B8:AK25"/>
  <mergeCells count="50">
    <mergeCell ref="AE14:AE15"/>
    <mergeCell ref="AE16:AE19"/>
    <mergeCell ref="AE9:AE10"/>
    <mergeCell ref="H20:H24"/>
    <mergeCell ref="B9:B25"/>
    <mergeCell ref="C9:C25"/>
    <mergeCell ref="D9:D25"/>
    <mergeCell ref="E9:E25"/>
    <mergeCell ref="F9:F25"/>
    <mergeCell ref="H14:H15"/>
    <mergeCell ref="H11:H12"/>
    <mergeCell ref="H9:H10"/>
    <mergeCell ref="I9:I10"/>
    <mergeCell ref="H16:H19"/>
    <mergeCell ref="AK7:AK8"/>
    <mergeCell ref="AB7:AB8"/>
    <mergeCell ref="AC7:AC8"/>
    <mergeCell ref="AG7:AG8"/>
    <mergeCell ref="AH7:AH8"/>
    <mergeCell ref="AI7:AI8"/>
    <mergeCell ref="AJ7:AJ8"/>
    <mergeCell ref="AE7:AE8"/>
    <mergeCell ref="AF7:AF8"/>
    <mergeCell ref="AD7:AD8"/>
    <mergeCell ref="W7:W8"/>
    <mergeCell ref="Q7:Q8"/>
    <mergeCell ref="R7:T7"/>
    <mergeCell ref="AA7:AA8"/>
    <mergeCell ref="U7:U8"/>
    <mergeCell ref="V7:V8"/>
    <mergeCell ref="X7:X8"/>
    <mergeCell ref="Y7:Y8"/>
    <mergeCell ref="Z7:Z8"/>
    <mergeCell ref="B4:T4"/>
    <mergeCell ref="U4:AK4"/>
    <mergeCell ref="B5:T6"/>
    <mergeCell ref="U5:AC6"/>
    <mergeCell ref="AD5:AD6"/>
    <mergeCell ref="AE5:AK5"/>
    <mergeCell ref="AE6:AK6"/>
    <mergeCell ref="B7:B8"/>
    <mergeCell ref="C7:C8"/>
    <mergeCell ref="D7:D8"/>
    <mergeCell ref="L7:O7"/>
    <mergeCell ref="P7:P8"/>
    <mergeCell ref="E7:E8"/>
    <mergeCell ref="F7:F8"/>
    <mergeCell ref="G7:G8"/>
    <mergeCell ref="H7:J7"/>
    <mergeCell ref="K7:K8"/>
  </mergeCells>
  <conditionalFormatting sqref="AB25:AD25 AB13:AD13 AB12:AE12 AB15:AD15 AB17:AD20 AB9:AD11">
    <cfRule type="cellIs" dxfId="325" priority="177" stopIfTrue="1" operator="equal">
      <formula>"I"</formula>
    </cfRule>
    <cfRule type="cellIs" dxfId="324" priority="178" stopIfTrue="1" operator="equal">
      <formula>"II"</formula>
    </cfRule>
    <cfRule type="cellIs" dxfId="323" priority="179" stopIfTrue="1" operator="between">
      <formula>"III"</formula>
      <formula>"IV"</formula>
    </cfRule>
  </conditionalFormatting>
  <conditionalFormatting sqref="AD25 AD13 AD12:AE12 AD15 AD17:AD20 AD9:AD11">
    <cfRule type="cellIs" dxfId="322" priority="175" stopIfTrue="1" operator="equal">
      <formula>"Aceptable"</formula>
    </cfRule>
    <cfRule type="cellIs" dxfId="321" priority="176" stopIfTrue="1" operator="equal">
      <formula>"No aceptable"</formula>
    </cfRule>
  </conditionalFormatting>
  <conditionalFormatting sqref="AD25 AD9:AD13 AD15 AD17:AD20">
    <cfRule type="containsText" dxfId="320" priority="170" stopIfTrue="1" operator="containsText" text="No aceptable o aceptable con control específico">
      <formula>NOT(ISERROR(SEARCH("No aceptable o aceptable con control específico",AD9)))</formula>
    </cfRule>
    <cfRule type="containsText" dxfId="319" priority="173" stopIfTrue="1" operator="containsText" text="No aceptable">
      <formula>NOT(ISERROR(SEARCH("No aceptable",AD9)))</formula>
    </cfRule>
    <cfRule type="containsText" dxfId="318" priority="174" stopIfTrue="1" operator="containsText" text="No Aceptable o aceptable con control específico">
      <formula>NOT(ISERROR(SEARCH("No Aceptable o aceptable con control específico",AD9)))</formula>
    </cfRule>
  </conditionalFormatting>
  <conditionalFormatting sqref="AD23:AD24">
    <cfRule type="cellIs" dxfId="317" priority="160" stopIfTrue="1" operator="equal">
      <formula>"Aceptable"</formula>
    </cfRule>
    <cfRule type="cellIs" dxfId="316" priority="161" stopIfTrue="1" operator="equal">
      <formula>"No aceptable"</formula>
    </cfRule>
  </conditionalFormatting>
  <conditionalFormatting sqref="AD23:AD24">
    <cfRule type="containsText" dxfId="315" priority="157" stopIfTrue="1" operator="containsText" text="No aceptable o aceptable con control específico">
      <formula>NOT(ISERROR(SEARCH("No aceptable o aceptable con control específico",AD23)))</formula>
    </cfRule>
    <cfRule type="containsText" dxfId="314" priority="158" stopIfTrue="1" operator="containsText" text="No aceptable">
      <formula>NOT(ISERROR(SEARCH("No aceptable",AD23)))</formula>
    </cfRule>
    <cfRule type="containsText" dxfId="313" priority="159" stopIfTrue="1" operator="containsText" text="No Aceptable o aceptable con control específico">
      <formula>NOT(ISERROR(SEARCH("No Aceptable o aceptable con control específico",AD23)))</formula>
    </cfRule>
  </conditionalFormatting>
  <conditionalFormatting sqref="AD21:AD22">
    <cfRule type="cellIs" dxfId="312" priority="137" stopIfTrue="1" operator="equal">
      <formula>"Aceptable"</formula>
    </cfRule>
    <cfRule type="cellIs" dxfId="311" priority="138" stopIfTrue="1" operator="equal">
      <formula>"No aceptable"</formula>
    </cfRule>
  </conditionalFormatting>
  <conditionalFormatting sqref="AD21:AD22">
    <cfRule type="containsText" dxfId="310" priority="134" stopIfTrue="1" operator="containsText" text="No aceptable o aceptable con control específico">
      <formula>NOT(ISERROR(SEARCH("No aceptable o aceptable con control específico",AD21)))</formula>
    </cfRule>
    <cfRule type="containsText" dxfId="309" priority="135" stopIfTrue="1" operator="containsText" text="No aceptable">
      <formula>NOT(ISERROR(SEARCH("No aceptable",AD21)))</formula>
    </cfRule>
    <cfRule type="containsText" dxfId="308" priority="136" stopIfTrue="1" operator="containsText" text="No Aceptable o aceptable con control específico">
      <formula>NOT(ISERROR(SEARCH("No Aceptable o aceptable con control específico",AD21)))</formula>
    </cfRule>
  </conditionalFormatting>
  <conditionalFormatting sqref="AE24">
    <cfRule type="cellIs" dxfId="307" priority="118" stopIfTrue="1" operator="equal">
      <formula>"I"</formula>
    </cfRule>
    <cfRule type="cellIs" dxfId="306" priority="119" stopIfTrue="1" operator="equal">
      <formula>"II"</formula>
    </cfRule>
    <cfRule type="cellIs" dxfId="305" priority="120" stopIfTrue="1" operator="between">
      <formula>"III"</formula>
      <formula>"IV"</formula>
    </cfRule>
  </conditionalFormatting>
  <conditionalFormatting sqref="AE24">
    <cfRule type="cellIs" dxfId="304" priority="116" stopIfTrue="1" operator="equal">
      <formula>"Aceptable"</formula>
    </cfRule>
    <cfRule type="cellIs" dxfId="303" priority="117" stopIfTrue="1" operator="equal">
      <formula>"No aceptable"</formula>
    </cfRule>
  </conditionalFormatting>
  <conditionalFormatting sqref="AE23">
    <cfRule type="cellIs" dxfId="302" priority="114" stopIfTrue="1" operator="equal">
      <formula>"Aceptable"</formula>
    </cfRule>
    <cfRule type="cellIs" dxfId="301" priority="115" stopIfTrue="1" operator="equal">
      <formula>"No aceptable"</formula>
    </cfRule>
  </conditionalFormatting>
  <conditionalFormatting sqref="AE20">
    <cfRule type="cellIs" dxfId="300" priority="106" stopIfTrue="1" operator="equal">
      <formula>"I"</formula>
    </cfRule>
    <cfRule type="cellIs" dxfId="299" priority="107" stopIfTrue="1" operator="equal">
      <formula>"II"</formula>
    </cfRule>
    <cfRule type="cellIs" dxfId="298" priority="108" stopIfTrue="1" operator="between">
      <formula>"III"</formula>
      <formula>"IV"</formula>
    </cfRule>
  </conditionalFormatting>
  <conditionalFormatting sqref="AE20">
    <cfRule type="cellIs" dxfId="297" priority="104" stopIfTrue="1" operator="equal">
      <formula>"Aceptable"</formula>
    </cfRule>
    <cfRule type="cellIs" dxfId="296" priority="105" stopIfTrue="1" operator="equal">
      <formula>"No aceptable"</formula>
    </cfRule>
  </conditionalFormatting>
  <conditionalFormatting sqref="AE21">
    <cfRule type="cellIs" dxfId="295" priority="100" stopIfTrue="1" operator="equal">
      <formula>"Aceptable"</formula>
    </cfRule>
    <cfRule type="cellIs" dxfId="294" priority="101" stopIfTrue="1" operator="equal">
      <formula>"No aceptable"</formula>
    </cfRule>
  </conditionalFormatting>
  <conditionalFormatting sqref="AB21:AB24">
    <cfRule type="cellIs" dxfId="293" priority="59" stopIfTrue="1" operator="equal">
      <formula>"I"</formula>
    </cfRule>
    <cfRule type="cellIs" dxfId="292" priority="60" stopIfTrue="1" operator="equal">
      <formula>"II"</formula>
    </cfRule>
    <cfRule type="cellIs" dxfId="291" priority="61" stopIfTrue="1" operator="between">
      <formula>"III"</formula>
      <formula>"IV"</formula>
    </cfRule>
  </conditionalFormatting>
  <conditionalFormatting sqref="AB16:AD16">
    <cfRule type="cellIs" dxfId="290" priority="56" stopIfTrue="1" operator="equal">
      <formula>"I"</formula>
    </cfRule>
    <cfRule type="cellIs" dxfId="289" priority="57" stopIfTrue="1" operator="equal">
      <formula>"II"</formula>
    </cfRule>
    <cfRule type="cellIs" dxfId="288" priority="58" stopIfTrue="1" operator="between">
      <formula>"III"</formula>
      <formula>"IV"</formula>
    </cfRule>
  </conditionalFormatting>
  <conditionalFormatting sqref="AD16">
    <cfRule type="cellIs" dxfId="287" priority="54" stopIfTrue="1" operator="equal">
      <formula>"Aceptable"</formula>
    </cfRule>
    <cfRule type="cellIs" dxfId="286" priority="55" stopIfTrue="1" operator="equal">
      <formula>"No aceptable"</formula>
    </cfRule>
  </conditionalFormatting>
  <conditionalFormatting sqref="AD16">
    <cfRule type="containsText" dxfId="285" priority="51" stopIfTrue="1" operator="containsText" text="No aceptable o aceptable con control específico">
      <formula>NOT(ISERROR(SEARCH("No aceptable o aceptable con control específico",AD16)))</formula>
    </cfRule>
    <cfRule type="containsText" dxfId="284" priority="52" stopIfTrue="1" operator="containsText" text="No aceptable">
      <formula>NOT(ISERROR(SEARCH("No aceptable",AD16)))</formula>
    </cfRule>
    <cfRule type="containsText" dxfId="283" priority="53" stopIfTrue="1" operator="containsText" text="No Aceptable o aceptable con control específico">
      <formula>NOT(ISERROR(SEARCH("No Aceptable o aceptable con control específico",AD16)))</formula>
    </cfRule>
  </conditionalFormatting>
  <conditionalFormatting sqref="AE16">
    <cfRule type="cellIs" dxfId="282" priority="46" stopIfTrue="1" operator="equal">
      <formula>"Aceptable"</formula>
    </cfRule>
    <cfRule type="cellIs" dxfId="281" priority="47" stopIfTrue="1" operator="equal">
      <formula>"No aceptable"</formula>
    </cfRule>
  </conditionalFormatting>
  <conditionalFormatting sqref="AE16">
    <cfRule type="cellIs" dxfId="280" priority="48" stopIfTrue="1" operator="equal">
      <formula>"I"</formula>
    </cfRule>
    <cfRule type="cellIs" dxfId="279" priority="49" stopIfTrue="1" operator="equal">
      <formula>"II"</formula>
    </cfRule>
    <cfRule type="cellIs" dxfId="278" priority="50" stopIfTrue="1" operator="between">
      <formula>"III"</formula>
      <formula>"IV"</formula>
    </cfRule>
  </conditionalFormatting>
  <conditionalFormatting sqref="AB14:AC14">
    <cfRule type="cellIs" dxfId="277" priority="43" stopIfTrue="1" operator="equal">
      <formula>"I"</formula>
    </cfRule>
    <cfRule type="cellIs" dxfId="276" priority="44" stopIfTrue="1" operator="equal">
      <formula>"II"</formula>
    </cfRule>
    <cfRule type="cellIs" dxfId="275" priority="45" stopIfTrue="1" operator="between">
      <formula>"III"</formula>
      <formula>"IV"</formula>
    </cfRule>
  </conditionalFormatting>
  <conditionalFormatting sqref="AD14">
    <cfRule type="cellIs" dxfId="274" priority="40" stopIfTrue="1" operator="equal">
      <formula>"I"</formula>
    </cfRule>
    <cfRule type="cellIs" dxfId="273" priority="41" stopIfTrue="1" operator="equal">
      <formula>"II"</formula>
    </cfRule>
    <cfRule type="cellIs" dxfId="272" priority="42" stopIfTrue="1" operator="between">
      <formula>"III"</formula>
      <formula>"IV"</formula>
    </cfRule>
  </conditionalFormatting>
  <conditionalFormatting sqref="AD14">
    <cfRule type="cellIs" dxfId="271" priority="38" stopIfTrue="1" operator="equal">
      <formula>"Aceptable"</formula>
    </cfRule>
    <cfRule type="cellIs" dxfId="270" priority="39" stopIfTrue="1" operator="equal">
      <formula>"No aceptable"</formula>
    </cfRule>
  </conditionalFormatting>
  <conditionalFormatting sqref="AD14">
    <cfRule type="containsText" dxfId="269" priority="35" stopIfTrue="1" operator="containsText" text="No aceptable o aceptable con control específico">
      <formula>NOT(ISERROR(SEARCH("No aceptable o aceptable con control específico",AD14)))</formula>
    </cfRule>
    <cfRule type="containsText" dxfId="268" priority="36" stopIfTrue="1" operator="containsText" text="No aceptable">
      <formula>NOT(ISERROR(SEARCH("No aceptable",AD14)))</formula>
    </cfRule>
    <cfRule type="containsText" dxfId="267" priority="37" stopIfTrue="1" operator="containsText" text="No Aceptable o aceptable con control específico">
      <formula>NOT(ISERROR(SEARCH("No Aceptable o aceptable con control específico",AD14)))</formula>
    </cfRule>
  </conditionalFormatting>
  <conditionalFormatting sqref="AD14">
    <cfRule type="containsText" dxfId="266" priority="33" stopIfTrue="1" operator="containsText" text="No aceptable">
      <formula>NOT(ISERROR(SEARCH("No aceptable",AD14)))</formula>
    </cfRule>
    <cfRule type="containsText" dxfId="265" priority="34" stopIfTrue="1" operator="containsText" text="No Aceptable o aceptable con control específico">
      <formula>NOT(ISERROR(SEARCH("No Aceptable o aceptable con control específico",AD14)))</formula>
    </cfRule>
  </conditionalFormatting>
  <conditionalFormatting sqref="AE13">
    <cfRule type="cellIs" dxfId="264" priority="21" stopIfTrue="1" operator="equal">
      <formula>"Aceptable"</formula>
    </cfRule>
    <cfRule type="cellIs" dxfId="263" priority="22" stopIfTrue="1" operator="equal">
      <formula>"No aceptable"</formula>
    </cfRule>
  </conditionalFormatting>
  <conditionalFormatting sqref="AE25">
    <cfRule type="cellIs" dxfId="262" priority="18" stopIfTrue="1" operator="equal">
      <formula>"I"</formula>
    </cfRule>
    <cfRule type="cellIs" dxfId="261" priority="19" stopIfTrue="1" operator="equal">
      <formula>"II"</formula>
    </cfRule>
    <cfRule type="cellIs" dxfId="260" priority="20" stopIfTrue="1" operator="between">
      <formula>"III"</formula>
      <formula>"IV"</formula>
    </cfRule>
  </conditionalFormatting>
  <conditionalFormatting sqref="AE25">
    <cfRule type="cellIs" dxfId="259" priority="16" stopIfTrue="1" operator="equal">
      <formula>"Aceptable"</formula>
    </cfRule>
    <cfRule type="cellIs" dxfId="258" priority="17" stopIfTrue="1" operator="equal">
      <formula>"No aceptable"</formula>
    </cfRule>
  </conditionalFormatting>
  <conditionalFormatting sqref="AE11">
    <cfRule type="cellIs" dxfId="257" priority="13" stopIfTrue="1" operator="equal">
      <formula>"I"</formula>
    </cfRule>
    <cfRule type="cellIs" dxfId="256" priority="14" stopIfTrue="1" operator="equal">
      <formula>"II"</formula>
    </cfRule>
    <cfRule type="cellIs" dxfId="255" priority="15" stopIfTrue="1" operator="between">
      <formula>"III"</formula>
      <formula>"IV"</formula>
    </cfRule>
  </conditionalFormatting>
  <conditionalFormatting sqref="AE11">
    <cfRule type="cellIs" dxfId="254" priority="11" stopIfTrue="1" operator="equal">
      <formula>"Aceptable"</formula>
    </cfRule>
    <cfRule type="cellIs" dxfId="253" priority="12" stopIfTrue="1" operator="equal">
      <formula>"No aceptable"</formula>
    </cfRule>
  </conditionalFormatting>
  <conditionalFormatting sqref="AE9">
    <cfRule type="cellIs" dxfId="252" priority="8" stopIfTrue="1" operator="equal">
      <formula>"I"</formula>
    </cfRule>
    <cfRule type="cellIs" dxfId="251" priority="9" stopIfTrue="1" operator="equal">
      <formula>"II"</formula>
    </cfRule>
    <cfRule type="cellIs" dxfId="250" priority="10" stopIfTrue="1" operator="between">
      <formula>"III"</formula>
      <formula>"IV"</formula>
    </cfRule>
  </conditionalFormatting>
  <conditionalFormatting sqref="AE9">
    <cfRule type="cellIs" dxfId="249" priority="6" stopIfTrue="1" operator="equal">
      <formula>"Aceptable"</formula>
    </cfRule>
    <cfRule type="cellIs" dxfId="248" priority="7" stopIfTrue="1" operator="equal">
      <formula>"No aceptable"</formula>
    </cfRule>
  </conditionalFormatting>
  <conditionalFormatting sqref="AE22">
    <cfRule type="cellIs" dxfId="247" priority="3" stopIfTrue="1" operator="equal">
      <formula>"I"</formula>
    </cfRule>
    <cfRule type="cellIs" dxfId="246" priority="4" stopIfTrue="1" operator="equal">
      <formula>"II"</formula>
    </cfRule>
    <cfRule type="cellIs" dxfId="245" priority="5" stopIfTrue="1" operator="between">
      <formula>"III"</formula>
      <formula>"IV"</formula>
    </cfRule>
  </conditionalFormatting>
  <conditionalFormatting sqref="AE22">
    <cfRule type="cellIs" dxfId="244" priority="1" stopIfTrue="1" operator="equal">
      <formula>"Aceptable"</formula>
    </cfRule>
    <cfRule type="cellIs" dxfId="243" priority="2" stopIfTrue="1" operator="equal">
      <formula>"No aceptable"</formula>
    </cfRule>
  </conditionalFormatting>
  <dataValidations count="5">
    <dataValidation type="list" allowBlank="1" showInputMessage="1" showErrorMessage="1" sqref="I17">
      <formula1>INDIRECT($I$8)</formula1>
    </dataValidation>
    <dataValidation allowBlank="1" sqref="AA9:AA25"/>
    <dataValidation type="list" allowBlank="1" showInputMessage="1" showErrorMessage="1" prompt="10 = Muy Alto_x000a_6 = Alto_x000a_2 = Medio_x000a_0 = Bajo" sqref="U9:U25">
      <formula1>"10, 6, 2, 0, "</formula1>
    </dataValidation>
    <dataValidation type="list" allowBlank="1" showInputMessage="1" prompt="4 = Continua_x000a_3 = Frecuente_x000a_2 = Ocasional_x000a_1 = Esporádica" sqref="V9:V25">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5">
      <formula1>"100,60,25,10"</formula1>
    </dataValidation>
  </dataValidations>
  <pageMargins left="0.7" right="0.7" top="0.75" bottom="0.75" header="0.3" footer="0.3"/>
  <pageSetup scale="32" fitToHeight="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AK27"/>
  <sheetViews>
    <sheetView view="pageBreakPreview" topLeftCell="A22" zoomScale="60" zoomScaleNormal="70" workbookViewId="0">
      <selection activeCell="A10" sqref="A10:XFD11"/>
    </sheetView>
  </sheetViews>
  <sheetFormatPr baseColWidth="10" defaultColWidth="5.81640625" defaultRowHeight="105.75" customHeight="1" x14ac:dyDescent="0.35"/>
  <cols>
    <col min="1" max="7" width="5.81640625" style="2"/>
    <col min="8" max="8" width="5.81640625" style="3"/>
    <col min="9" max="34" width="5.81640625" style="2"/>
    <col min="35" max="35" width="12" style="2" customWidth="1"/>
    <col min="36" max="36" width="12.1796875" style="3" customWidth="1"/>
    <col min="37" max="37" width="14.54296875" style="2" customWidth="1"/>
    <col min="38" max="16384" width="5.81640625" style="2"/>
  </cols>
  <sheetData>
    <row r="1" spans="2:37" ht="23.2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2" t="s">
        <v>116</v>
      </c>
    </row>
    <row r="2" spans="2:37" ht="23.25" customHeight="1" x14ac:dyDescent="0.35">
      <c r="B2" s="14"/>
      <c r="AI2" s="15"/>
      <c r="AJ2" s="382" t="s">
        <v>78</v>
      </c>
      <c r="AK2" s="391">
        <v>2</v>
      </c>
    </row>
    <row r="3" spans="2:37" ht="26.2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2:37" ht="0.5" customHeight="1" x14ac:dyDescent="0.35"/>
    <row r="5" spans="2:37" ht="25" customHeight="1" x14ac:dyDescent="0.35">
      <c r="B5" s="392" t="s">
        <v>759</v>
      </c>
      <c r="C5" s="393"/>
      <c r="D5" s="393"/>
      <c r="E5" s="393"/>
      <c r="F5" s="393"/>
      <c r="G5" s="393"/>
      <c r="H5" s="393"/>
      <c r="I5" s="393"/>
      <c r="J5" s="393"/>
      <c r="K5" s="393"/>
      <c r="L5" s="393"/>
      <c r="M5" s="393"/>
      <c r="N5" s="393"/>
      <c r="O5" s="393"/>
      <c r="P5" s="393"/>
      <c r="Q5" s="393"/>
      <c r="R5" s="393"/>
      <c r="S5" s="393"/>
      <c r="T5" s="416"/>
      <c r="U5" s="392" t="s">
        <v>760</v>
      </c>
      <c r="V5" s="393"/>
      <c r="W5" s="393"/>
      <c r="X5" s="393"/>
      <c r="Y5" s="393"/>
      <c r="Z5" s="393"/>
      <c r="AA5" s="393"/>
      <c r="AB5" s="393"/>
      <c r="AC5" s="393"/>
      <c r="AD5" s="393"/>
      <c r="AE5" s="393"/>
      <c r="AF5" s="393"/>
      <c r="AG5" s="393"/>
      <c r="AH5" s="393"/>
      <c r="AI5" s="393"/>
      <c r="AJ5" s="393"/>
      <c r="AK5" s="416"/>
    </row>
    <row r="6" spans="2:37" ht="10.5" customHeight="1" x14ac:dyDescent="0.35">
      <c r="B6" s="421"/>
      <c r="C6" s="421"/>
      <c r="D6" s="421"/>
      <c r="E6" s="421"/>
      <c r="F6" s="421"/>
      <c r="G6" s="421"/>
      <c r="H6" s="422"/>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2"/>
      <c r="AK6" s="421"/>
    </row>
    <row r="7" spans="2:37" s="1" customFormat="1" ht="33" customHeight="1" x14ac:dyDescent="0.35">
      <c r="B7" s="417" t="s">
        <v>16</v>
      </c>
      <c r="C7" s="417"/>
      <c r="D7" s="417"/>
      <c r="E7" s="417"/>
      <c r="F7" s="417"/>
      <c r="G7" s="417"/>
      <c r="H7" s="417"/>
      <c r="I7" s="417"/>
      <c r="J7" s="417"/>
      <c r="K7" s="417"/>
      <c r="L7" s="417"/>
      <c r="M7" s="417"/>
      <c r="N7" s="417"/>
      <c r="O7" s="417"/>
      <c r="P7" s="417"/>
      <c r="Q7" s="417"/>
      <c r="R7" s="417"/>
      <c r="S7" s="417"/>
      <c r="T7" s="417"/>
      <c r="U7" s="418" t="s">
        <v>7</v>
      </c>
      <c r="V7" s="418"/>
      <c r="W7" s="418"/>
      <c r="X7" s="418"/>
      <c r="Y7" s="418"/>
      <c r="Z7" s="418"/>
      <c r="AA7" s="418"/>
      <c r="AB7" s="418"/>
      <c r="AC7" s="418"/>
      <c r="AD7" s="419" t="s">
        <v>19</v>
      </c>
      <c r="AE7" s="418" t="s">
        <v>17</v>
      </c>
      <c r="AF7" s="418"/>
      <c r="AG7" s="418"/>
      <c r="AH7" s="418"/>
      <c r="AI7" s="418"/>
      <c r="AJ7" s="418"/>
      <c r="AK7" s="418"/>
    </row>
    <row r="8" spans="2:37" s="1" customFormat="1" ht="25.5" customHeight="1" x14ac:dyDescent="0.35">
      <c r="B8" s="417"/>
      <c r="C8" s="417"/>
      <c r="D8" s="417"/>
      <c r="E8" s="417"/>
      <c r="F8" s="417"/>
      <c r="G8" s="417"/>
      <c r="H8" s="417"/>
      <c r="I8" s="417"/>
      <c r="J8" s="417"/>
      <c r="K8" s="417"/>
      <c r="L8" s="417"/>
      <c r="M8" s="417"/>
      <c r="N8" s="417"/>
      <c r="O8" s="417"/>
      <c r="P8" s="417"/>
      <c r="Q8" s="417"/>
      <c r="R8" s="417"/>
      <c r="S8" s="417"/>
      <c r="T8" s="417"/>
      <c r="U8" s="418"/>
      <c r="V8" s="418"/>
      <c r="W8" s="418"/>
      <c r="X8" s="418"/>
      <c r="Y8" s="418"/>
      <c r="Z8" s="418"/>
      <c r="AA8" s="418"/>
      <c r="AB8" s="418"/>
      <c r="AC8" s="418"/>
      <c r="AD8" s="419"/>
      <c r="AE8" s="420" t="s">
        <v>10</v>
      </c>
      <c r="AF8" s="420"/>
      <c r="AG8" s="420"/>
      <c r="AH8" s="420"/>
      <c r="AI8" s="420"/>
      <c r="AJ8" s="420"/>
      <c r="AK8" s="420"/>
    </row>
    <row r="9" spans="2:37" s="1" customFormat="1" ht="105.75" customHeight="1" x14ac:dyDescent="0.35">
      <c r="B9" s="423" t="s">
        <v>22</v>
      </c>
      <c r="C9" s="423" t="s">
        <v>23</v>
      </c>
      <c r="D9" s="423" t="s">
        <v>38</v>
      </c>
      <c r="E9" s="423" t="s">
        <v>20</v>
      </c>
      <c r="F9" s="423" t="s">
        <v>21</v>
      </c>
      <c r="G9" s="423" t="s">
        <v>76</v>
      </c>
      <c r="H9" s="424" t="s">
        <v>2</v>
      </c>
      <c r="I9" s="424"/>
      <c r="J9" s="424"/>
      <c r="K9" s="424" t="s">
        <v>5</v>
      </c>
      <c r="L9" s="425" t="s">
        <v>80</v>
      </c>
      <c r="M9" s="426"/>
      <c r="N9" s="426"/>
      <c r="O9" s="427"/>
      <c r="P9" s="424" t="s">
        <v>239</v>
      </c>
      <c r="Q9" s="423" t="s">
        <v>81</v>
      </c>
      <c r="R9" s="424" t="s">
        <v>0</v>
      </c>
      <c r="S9" s="424"/>
      <c r="T9" s="424"/>
      <c r="U9" s="423" t="s">
        <v>30</v>
      </c>
      <c r="V9" s="423" t="s">
        <v>31</v>
      </c>
      <c r="W9" s="423" t="s">
        <v>8</v>
      </c>
      <c r="X9" s="428" t="s">
        <v>29</v>
      </c>
      <c r="Y9" s="424" t="s">
        <v>25</v>
      </c>
      <c r="Z9" s="423" t="s">
        <v>32</v>
      </c>
      <c r="AA9" s="423" t="s">
        <v>28</v>
      </c>
      <c r="AB9" s="423" t="s">
        <v>27</v>
      </c>
      <c r="AC9" s="424" t="s">
        <v>26</v>
      </c>
      <c r="AD9" s="423" t="s">
        <v>9</v>
      </c>
      <c r="AE9" s="424" t="s">
        <v>24</v>
      </c>
      <c r="AF9" s="424" t="s">
        <v>11</v>
      </c>
      <c r="AG9" s="424" t="s">
        <v>12</v>
      </c>
      <c r="AH9" s="424" t="s">
        <v>13</v>
      </c>
      <c r="AI9" s="424" t="s">
        <v>14</v>
      </c>
      <c r="AJ9" s="424" t="s">
        <v>15</v>
      </c>
      <c r="AK9" s="424" t="s">
        <v>18</v>
      </c>
    </row>
    <row r="10" spans="2:37" s="1" customFormat="1" ht="60.5" customHeight="1" x14ac:dyDescent="0.35">
      <c r="B10" s="423"/>
      <c r="C10" s="423"/>
      <c r="D10" s="423"/>
      <c r="E10" s="423"/>
      <c r="F10" s="423"/>
      <c r="G10" s="423"/>
      <c r="H10" s="429" t="s">
        <v>3</v>
      </c>
      <c r="I10" s="429" t="s">
        <v>4</v>
      </c>
      <c r="J10" s="429" t="s">
        <v>6</v>
      </c>
      <c r="K10" s="424"/>
      <c r="L10" s="430" t="s">
        <v>39</v>
      </c>
      <c r="M10" s="430" t="s">
        <v>40</v>
      </c>
      <c r="N10" s="431" t="s">
        <v>41</v>
      </c>
      <c r="O10" s="431" t="s">
        <v>43</v>
      </c>
      <c r="P10" s="424"/>
      <c r="Q10" s="423"/>
      <c r="R10" s="429" t="s">
        <v>6</v>
      </c>
      <c r="S10" s="429" t="s">
        <v>1</v>
      </c>
      <c r="T10" s="429" t="s">
        <v>82</v>
      </c>
      <c r="U10" s="423"/>
      <c r="V10" s="423"/>
      <c r="W10" s="423"/>
      <c r="X10" s="428"/>
      <c r="Y10" s="424"/>
      <c r="Z10" s="423"/>
      <c r="AA10" s="423"/>
      <c r="AB10" s="423"/>
      <c r="AC10" s="424"/>
      <c r="AD10" s="423"/>
      <c r="AE10" s="424"/>
      <c r="AF10" s="424"/>
      <c r="AG10" s="424"/>
      <c r="AH10" s="424"/>
      <c r="AI10" s="424"/>
      <c r="AJ10" s="424"/>
      <c r="AK10" s="424"/>
    </row>
    <row r="11" spans="2:37" s="1" customFormat="1" ht="60.5" customHeight="1" x14ac:dyDescent="0.35">
      <c r="B11" s="269" t="s">
        <v>121</v>
      </c>
      <c r="C11" s="269" t="s">
        <v>713</v>
      </c>
      <c r="D11" s="269" t="s">
        <v>104</v>
      </c>
      <c r="E11" s="276" t="s">
        <v>136</v>
      </c>
      <c r="F11" s="276" t="s">
        <v>137</v>
      </c>
      <c r="G11" s="26" t="s">
        <v>33</v>
      </c>
      <c r="H11" s="333" t="s">
        <v>36</v>
      </c>
      <c r="I11" s="78" t="s">
        <v>107</v>
      </c>
      <c r="J11" s="79" t="s">
        <v>275</v>
      </c>
      <c r="K11" s="87" t="s">
        <v>276</v>
      </c>
      <c r="L11" s="88">
        <v>0</v>
      </c>
      <c r="M11" s="81">
        <v>2</v>
      </c>
      <c r="N11" s="88">
        <v>0</v>
      </c>
      <c r="O11" s="88">
        <f t="shared" ref="O11:O24" si="0">SUM(L11:N11)</f>
        <v>2</v>
      </c>
      <c r="P11" s="79" t="s">
        <v>271</v>
      </c>
      <c r="Q11" s="81">
        <v>4</v>
      </c>
      <c r="R11" s="87" t="s">
        <v>277</v>
      </c>
      <c r="S11" s="87" t="s">
        <v>273</v>
      </c>
      <c r="T11" s="87" t="s">
        <v>272</v>
      </c>
      <c r="U11" s="82">
        <v>2</v>
      </c>
      <c r="V11" s="82">
        <v>4</v>
      </c>
      <c r="W11" s="82">
        <f t="shared" ref="W11:W24" si="1">V11*U11</f>
        <v>8</v>
      </c>
      <c r="X11" s="83" t="str">
        <f t="shared" ref="X11:X24" si="2">+IF(AND(U11*V11&gt;=24,U11*V11&lt;=40),"MA",IF(AND(U11*V11&gt;=10,U11*V11&lt;=20),"A",IF(AND(U11*V11&gt;=6,U11*V11&lt;=8),"M",IF(AND(U11*V11&gt;=0,U11*V11&lt;=4),"B",""))))</f>
        <v>M</v>
      </c>
      <c r="Y11" s="78" t="str">
        <f t="shared" ref="Y11:Y24"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1" s="82">
        <v>10</v>
      </c>
      <c r="AA11" s="82">
        <f t="shared" ref="AA11:AA24" si="4">W11*Z11</f>
        <v>80</v>
      </c>
      <c r="AB11" s="85" t="str">
        <f t="shared" ref="AB11:AB24" si="5">+IF(AND(U11*V11*Z11&gt;=600,U11*V11*Z11&lt;=4000),"I",IF(AND(U11*V11*Z11&gt;=150,U11*V11*Z11&lt;=500),"II",IF(AND(U11*V11*Z11&gt;=40,U11*V11*Z11&lt;=120),"III",IF(AND(U11*V11*Z11&gt;=0,U11*V11*Z11&lt;=20),"IV",""))))</f>
        <v>III</v>
      </c>
      <c r="AC11" s="78" t="str">
        <f t="shared" ref="AC11:AC24"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 t="shared" ref="AD11:AD24" si="7">+IF(AB11="I","No aceptable",IF(AB11="II","No aceptable o aceptable con control específico",IF(AB11="III","Aceptable",IF(AB11="IV","Aceptable",""))))</f>
        <v>Aceptable</v>
      </c>
      <c r="AE11" s="78" t="s">
        <v>108</v>
      </c>
      <c r="AF11" s="81" t="s">
        <v>34</v>
      </c>
      <c r="AG11" s="81" t="s">
        <v>34</v>
      </c>
      <c r="AH11" s="81" t="s">
        <v>279</v>
      </c>
      <c r="AI11" s="78" t="s">
        <v>274</v>
      </c>
      <c r="AJ11" s="81" t="s">
        <v>34</v>
      </c>
      <c r="AK11" s="100" t="s">
        <v>575</v>
      </c>
    </row>
    <row r="12" spans="2:37" s="1" customFormat="1" ht="105.75" customHeight="1" x14ac:dyDescent="0.35">
      <c r="B12" s="269"/>
      <c r="C12" s="269"/>
      <c r="D12" s="269"/>
      <c r="E12" s="276"/>
      <c r="F12" s="276"/>
      <c r="G12" s="26" t="s">
        <v>33</v>
      </c>
      <c r="H12" s="333"/>
      <c r="I12" s="81" t="s">
        <v>286</v>
      </c>
      <c r="J12" s="79" t="s">
        <v>310</v>
      </c>
      <c r="K12" s="87" t="s">
        <v>288</v>
      </c>
      <c r="L12" s="88">
        <v>0</v>
      </c>
      <c r="M12" s="88">
        <v>2</v>
      </c>
      <c r="N12" s="88">
        <v>0</v>
      </c>
      <c r="O12" s="88">
        <f>SUM(L12:N12)</f>
        <v>2</v>
      </c>
      <c r="P12" s="87" t="s">
        <v>289</v>
      </c>
      <c r="Q12" s="81">
        <v>4</v>
      </c>
      <c r="R12" s="87" t="s">
        <v>89</v>
      </c>
      <c r="S12" s="87" t="s">
        <v>290</v>
      </c>
      <c r="T12" s="87" t="s">
        <v>311</v>
      </c>
      <c r="U12" s="82">
        <v>2</v>
      </c>
      <c r="V12" s="82">
        <v>4</v>
      </c>
      <c r="W12" s="82">
        <f>V12*U12</f>
        <v>8</v>
      </c>
      <c r="X12" s="83" t="str">
        <f>+IF(AND(U12*V12&gt;=24,U12*V12&lt;=40),"MA",IF(AND(U12*V12&gt;=10,U12*V12&lt;=20),"A",IF(AND(U12*V12&gt;=6,U12*V12&lt;=8),"M",IF(AND(U12*V12&gt;=0,U12*V12&lt;=4),"B",""))))</f>
        <v>M</v>
      </c>
      <c r="Y12" s="78" t="str">
        <f>+IF(X12="MA","Situación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2">
        <v>10</v>
      </c>
      <c r="AA12" s="82">
        <f>W12*Z12</f>
        <v>80</v>
      </c>
      <c r="AB12" s="85" t="str">
        <f t="shared" si="5"/>
        <v>III</v>
      </c>
      <c r="AC12" s="78" t="str">
        <f>+IF(AB12="I","Situación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8" t="str">
        <f>+IF(AB12="I","No aceptable",IF(AB12="II","No aceptable o aceptable con control específico",IF(AB12="III","Aceptable",IF(AB12="IV","Aceptable",""))))</f>
        <v>Aceptable</v>
      </c>
      <c r="AE12" s="78" t="s">
        <v>292</v>
      </c>
      <c r="AF12" s="81" t="s">
        <v>34</v>
      </c>
      <c r="AG12" s="81" t="s">
        <v>37</v>
      </c>
      <c r="AH12" s="81" t="s">
        <v>34</v>
      </c>
      <c r="AI12" s="78" t="s">
        <v>312</v>
      </c>
      <c r="AJ12" s="78" t="s">
        <v>138</v>
      </c>
      <c r="AK12" s="78" t="s">
        <v>216</v>
      </c>
    </row>
    <row r="13" spans="2:37" s="1" customFormat="1" ht="105.75" customHeight="1" x14ac:dyDescent="0.35">
      <c r="B13" s="269"/>
      <c r="C13" s="269"/>
      <c r="D13" s="269"/>
      <c r="E13" s="276"/>
      <c r="F13" s="276"/>
      <c r="G13" s="26" t="s">
        <v>42</v>
      </c>
      <c r="H13" s="81" t="s">
        <v>101</v>
      </c>
      <c r="I13" s="81" t="s">
        <v>490</v>
      </c>
      <c r="J13" s="81" t="s">
        <v>491</v>
      </c>
      <c r="K13" s="124" t="s">
        <v>492</v>
      </c>
      <c r="L13" s="88">
        <v>0</v>
      </c>
      <c r="M13" s="88">
        <v>2</v>
      </c>
      <c r="N13" s="88">
        <v>0</v>
      </c>
      <c r="O13" s="88">
        <f t="shared" si="0"/>
        <v>2</v>
      </c>
      <c r="P13" s="81" t="str">
        <f>K13</f>
        <v>RESEQUEDAD EN LA PIEL</v>
      </c>
      <c r="Q13" s="81">
        <v>8</v>
      </c>
      <c r="R13" s="81" t="s">
        <v>33</v>
      </c>
      <c r="S13" s="81" t="s">
        <v>33</v>
      </c>
      <c r="T13" s="81" t="s">
        <v>83</v>
      </c>
      <c r="U13" s="82">
        <v>2</v>
      </c>
      <c r="V13" s="82">
        <v>4</v>
      </c>
      <c r="W13" s="82">
        <f>V13*U13</f>
        <v>8</v>
      </c>
      <c r="X13" s="83" t="str">
        <f>+IF(AND(U13*V13&gt;=24,U13*V13&lt;=40),"MA",IF(AND(U13*V13&gt;=10,U13*V13&lt;=20),"A",IF(AND(U13*V13&gt;=6,U13*V13&lt;=8),"M",IF(AND(U13*V13&gt;=0,U13*V13&lt;=4),"B",""))))</f>
        <v>M</v>
      </c>
      <c r="Y13" s="78" t="str">
        <f t="shared" si="3"/>
        <v>Situación deficiente con exposición esporádica, o bien situación mejorable con exposición continuada o frecuente. Es posible que suceda el daño alguna vez.</v>
      </c>
      <c r="Z13" s="82">
        <v>10</v>
      </c>
      <c r="AA13" s="82">
        <f>W13*Z13</f>
        <v>80</v>
      </c>
      <c r="AB13" s="85" t="str">
        <f t="shared" si="5"/>
        <v>III</v>
      </c>
      <c r="AC13" s="78" t="str">
        <f t="shared" si="6"/>
        <v>Mejorar si es posible. Sería conveniente justificar la intervención y su rentabilidad.</v>
      </c>
      <c r="AD13" s="78" t="str">
        <f t="shared" si="7"/>
        <v>Aceptable</v>
      </c>
      <c r="AE13" s="78" t="s">
        <v>512</v>
      </c>
      <c r="AF13" s="81" t="s">
        <v>34</v>
      </c>
      <c r="AG13" s="81" t="s">
        <v>34</v>
      </c>
      <c r="AH13" s="81" t="s">
        <v>34</v>
      </c>
      <c r="AI13" s="124" t="s">
        <v>224</v>
      </c>
      <c r="AJ13" s="81" t="s">
        <v>166</v>
      </c>
      <c r="AK13" s="81" t="s">
        <v>216</v>
      </c>
    </row>
    <row r="14" spans="2:37" s="1" customFormat="1" ht="105.75" customHeight="1" x14ac:dyDescent="0.35">
      <c r="B14" s="269"/>
      <c r="C14" s="269"/>
      <c r="D14" s="269"/>
      <c r="E14" s="276"/>
      <c r="F14" s="276"/>
      <c r="G14" s="26" t="s">
        <v>42</v>
      </c>
      <c r="H14" s="333" t="s">
        <v>44</v>
      </c>
      <c r="I14" s="78" t="s">
        <v>505</v>
      </c>
      <c r="J14" s="78" t="s">
        <v>506</v>
      </c>
      <c r="K14" s="78" t="s">
        <v>507</v>
      </c>
      <c r="L14" s="88">
        <v>0</v>
      </c>
      <c r="M14" s="88">
        <v>2</v>
      </c>
      <c r="N14" s="88">
        <v>0</v>
      </c>
      <c r="O14" s="88">
        <f t="shared" ref="O14" si="8">SUM(L14:N14)</f>
        <v>2</v>
      </c>
      <c r="P14" s="78" t="s">
        <v>508</v>
      </c>
      <c r="Q14" s="81">
        <v>8</v>
      </c>
      <c r="R14" s="78" t="s">
        <v>254</v>
      </c>
      <c r="S14" s="78" t="s">
        <v>509</v>
      </c>
      <c r="T14" s="78" t="s">
        <v>510</v>
      </c>
      <c r="U14" s="82">
        <v>2</v>
      </c>
      <c r="V14" s="82">
        <v>1</v>
      </c>
      <c r="W14" s="82">
        <f t="shared" ref="W14" si="9">V14*U14</f>
        <v>2</v>
      </c>
      <c r="X14" s="83" t="str">
        <f t="shared" ref="X14" si="10">+IF(AND(U14*V14&gt;=24,U14*V14&lt;=40),"MA",IF(AND(U14*V14&gt;=10,U14*V14&lt;=20),"A",IF(AND(U14*V14&gt;=6,U14*V14&lt;=8),"M",IF(AND(U14*V14&gt;=0,U14*V14&lt;=4),"B",""))))</f>
        <v>B</v>
      </c>
      <c r="Y14" s="78" t="str">
        <f t="shared" ref="Y14" si="11">+IF(X14="MA","Situación deficiente con exposición continua, o muy deficiente con exposición frecuente. Normalmente la materialización del riesgo ocurre con frecuencia.",IF(X14="A","Situación deficiente con exposición frecuente u ocasional, o bien situación muy deficiente con exposición ocasional o esporádica. La materialización de Riesgo es posible que suceda varias veces en la vida laboral",IF(X14="M","Situación deficiente con exposición esporádica, o bien situación mejorable con exposición continuada o frecuente. Es posible que suceda el daño alguna vez.",IF(X14="B","Situación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4" s="82">
        <v>10</v>
      </c>
      <c r="AA14" s="82">
        <f t="shared" ref="AA14" si="12">W14*Z14</f>
        <v>20</v>
      </c>
      <c r="AB14" s="85" t="str">
        <f t="shared" ref="AB14" si="13">+IF(AND(U14*V14*Z14&gt;=600,U14*V14*Z14&lt;=4000),"I",IF(AND(U14*V14*Z14&gt;=150,U14*V14*Z14&lt;=500),"II",IF(AND(U14*V14*Z14&gt;=40,U14*V14*Z14&lt;=120),"III",IF(AND(U14*V14*Z14&gt;=0,U14*V14*Z14&lt;=20),"IV",""))))</f>
        <v>IV</v>
      </c>
      <c r="AC14" s="78" t="str">
        <f t="shared" ref="AC14" si="14">+IF(AB14="I","Situación crìtica. Suspender actividades hasta que el riesgo esté bajo control. Intervención urgente.",IF(AB14="II","Corregir y adoptar medidas de control de inmediato. Sin embargo suspenda actividades si el nivel de riesgo está por encima o igual de 360.",IF(AB14="III","Mejorar si es posible. Sería conveniente justificar la intervención y su rentabilidad.",IF(AB14="IV","Mantener las medidas de control existentes, pero se deberían considerar soluciones o mejoras y se deben hacer comprobaciones periódicas para asegurar que el riesgo aún es tolerable.",""))))</f>
        <v>Mantener las medidas de control existentes, pero se deberían considerar soluciones o mejoras y se deben hacer comprobaciones periódicas para asegurar que el riesgo aún es tolerable.</v>
      </c>
      <c r="AD14" s="78" t="str">
        <f t="shared" ref="AD14" si="15">+IF(AB14="I","No aceptable",IF(AB14="II","No aceptable o aceptable con control específico",IF(AB14="III","Aceptable",IF(AB14="IV","Aceptable",""))))</f>
        <v>Aceptable</v>
      </c>
      <c r="AE14" s="330" t="s">
        <v>565</v>
      </c>
      <c r="AF14" s="78" t="s">
        <v>34</v>
      </c>
      <c r="AG14" s="78" t="s">
        <v>34</v>
      </c>
      <c r="AH14" s="78" t="s">
        <v>34</v>
      </c>
      <c r="AI14" s="78" t="s">
        <v>257</v>
      </c>
      <c r="AJ14" s="78" t="s">
        <v>34</v>
      </c>
      <c r="AK14" s="81" t="s">
        <v>511</v>
      </c>
    </row>
    <row r="15" spans="2:37" s="1" customFormat="1" ht="105.75" customHeight="1" x14ac:dyDescent="0.35">
      <c r="B15" s="269"/>
      <c r="C15" s="269"/>
      <c r="D15" s="269"/>
      <c r="E15" s="276"/>
      <c r="F15" s="276"/>
      <c r="G15" s="26" t="s">
        <v>42</v>
      </c>
      <c r="H15" s="333"/>
      <c r="I15" s="78" t="s">
        <v>59</v>
      </c>
      <c r="J15" s="78" t="s">
        <v>261</v>
      </c>
      <c r="K15" s="78" t="s">
        <v>250</v>
      </c>
      <c r="L15" s="88">
        <v>0</v>
      </c>
      <c r="M15" s="88">
        <v>2</v>
      </c>
      <c r="N15" s="88">
        <v>0</v>
      </c>
      <c r="O15" s="88">
        <f t="shared" si="0"/>
        <v>2</v>
      </c>
      <c r="P15" s="78" t="s">
        <v>259</v>
      </c>
      <c r="Q15" s="78">
        <v>8</v>
      </c>
      <c r="R15" s="78" t="s">
        <v>254</v>
      </c>
      <c r="S15" s="78" t="s">
        <v>252</v>
      </c>
      <c r="T15" s="78" t="s">
        <v>354</v>
      </c>
      <c r="U15" s="82">
        <v>2</v>
      </c>
      <c r="V15" s="82">
        <v>4</v>
      </c>
      <c r="W15" s="82">
        <f t="shared" si="1"/>
        <v>8</v>
      </c>
      <c r="X15" s="83" t="str">
        <f t="shared" si="2"/>
        <v>M</v>
      </c>
      <c r="Y15" s="78" t="str">
        <f t="shared" si="3"/>
        <v>Situación deficiente con exposición esporádica, o bien situación mejorable con exposición continuada o frecuente. Es posible que suceda el daño alguna vez.</v>
      </c>
      <c r="Z15" s="82">
        <v>10</v>
      </c>
      <c r="AA15" s="82">
        <f t="shared" si="4"/>
        <v>80</v>
      </c>
      <c r="AB15" s="85" t="str">
        <f t="shared" si="5"/>
        <v>III</v>
      </c>
      <c r="AC15" s="78" t="str">
        <f t="shared" si="6"/>
        <v>Mejorar si es posible. Sería conveniente justificar la intervención y su rentabilidad.</v>
      </c>
      <c r="AD15" s="78" t="str">
        <f t="shared" si="7"/>
        <v>Aceptable</v>
      </c>
      <c r="AE15" s="332"/>
      <c r="AF15" s="78" t="s">
        <v>34</v>
      </c>
      <c r="AG15" s="78" t="s">
        <v>34</v>
      </c>
      <c r="AH15" s="78" t="s">
        <v>34</v>
      </c>
      <c r="AI15" s="78" t="s">
        <v>260</v>
      </c>
      <c r="AJ15" s="78" t="s">
        <v>34</v>
      </c>
      <c r="AK15" s="81" t="s">
        <v>216</v>
      </c>
    </row>
    <row r="16" spans="2:37" s="1" customFormat="1" ht="105.75" customHeight="1" x14ac:dyDescent="0.35">
      <c r="B16" s="269"/>
      <c r="C16" s="269"/>
      <c r="D16" s="269"/>
      <c r="E16" s="276"/>
      <c r="F16" s="276"/>
      <c r="G16" s="26" t="s">
        <v>42</v>
      </c>
      <c r="H16" s="333" t="s">
        <v>231</v>
      </c>
      <c r="I16" s="87" t="s">
        <v>430</v>
      </c>
      <c r="J16" s="87" t="s">
        <v>431</v>
      </c>
      <c r="K16" s="87" t="s">
        <v>432</v>
      </c>
      <c r="L16" s="88">
        <v>0</v>
      </c>
      <c r="M16" s="88">
        <v>2</v>
      </c>
      <c r="N16" s="88">
        <v>0</v>
      </c>
      <c r="O16" s="88">
        <f t="shared" ref="O16" si="16">SUM(L16:N16)</f>
        <v>2</v>
      </c>
      <c r="P16" s="89" t="s">
        <v>433</v>
      </c>
      <c r="Q16" s="81">
        <v>8</v>
      </c>
      <c r="R16" s="89" t="s">
        <v>434</v>
      </c>
      <c r="S16" s="89" t="s">
        <v>435</v>
      </c>
      <c r="T16" s="89" t="s">
        <v>436</v>
      </c>
      <c r="U16" s="82">
        <v>2</v>
      </c>
      <c r="V16" s="82">
        <v>3</v>
      </c>
      <c r="W16" s="82">
        <f t="shared" ref="W16" si="17">V16*U16</f>
        <v>6</v>
      </c>
      <c r="X16" s="83" t="str">
        <f t="shared" ref="X16" si="18">+IF(AND(U16*V16&gt;=24,U16*V16&lt;=40),"MA",IF(AND(U16*V16&gt;=10,U16*V16&lt;=20),"A",IF(AND(U16*V16&gt;=6,U16*V16&lt;=8),"M",IF(AND(U16*V16&gt;=0,U16*V16&lt;=4),"B",""))))</f>
        <v>M</v>
      </c>
      <c r="Y16" s="78" t="str">
        <f t="shared" ref="Y16" si="19">+IF(X16="MA","Situación deficiente con exposición continua, o muy deficiente con exposición frecuente. Normalmente la materialización del riesgo ocurre con frecuencia.",IF(X16="A","Situación deficiente con exposición frecuente u ocasional, o bien situación muy deficiente con exposición ocasional o esporádica. La materialización de Riesgo es posible que suceda varias veces en la vida laboral",IF(X16="M","Situación deficiente con exposición esporádica, o bien situación mejorable con exposición continuada o frecuente. Es posible que suceda el daño alguna vez.",IF(X16="B","Situación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6" s="82">
        <v>25</v>
      </c>
      <c r="AA16" s="82">
        <f t="shared" ref="AA16" si="20">W16*Z16</f>
        <v>150</v>
      </c>
      <c r="AB16" s="85" t="str">
        <f t="shared" ref="AB16" si="21">+IF(AND(U16*V16*Z16&gt;=600,U16*V16*Z16&lt;=4000),"I",IF(AND(U16*V16*Z16&gt;=150,U16*V16*Z16&lt;=500),"II",IF(AND(U16*V16*Z16&gt;=40,U16*V16*Z16&lt;=120),"III",IF(AND(U16*V16*Z16&gt;=0,U16*V16*Z16&lt;=20),"IV",""))))</f>
        <v>II</v>
      </c>
      <c r="AC16" s="78" t="str">
        <f t="shared" ref="AC16" si="22">+IF(AB16="I","Situación crìtica. Suspender actividades hasta que el riesgo esté bajo control. Intervención urgente.",IF(AB16="II","Corregir y adoptar medidas de control de inmediato. Sin embargo suspenda actividades si el nivel de riesgo está por encima o igual de 360.",IF(AB16="III","Mejorar si es posible. Sería conveniente justificar la intervención y su rentabilidad.",IF(AB16="IV","Mantener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16" s="78" t="str">
        <f t="shared" ref="AD16" si="23">+IF(AB16="I","No aceptable",IF(AB16="II","No aceptable o aceptable con control específico",IF(AB16="III","Aceptable",IF(AB16="IV","Aceptable",""))))</f>
        <v>No aceptable o aceptable con control específico</v>
      </c>
      <c r="AE16" s="330" t="s">
        <v>566</v>
      </c>
      <c r="AF16" s="78" t="s">
        <v>34</v>
      </c>
      <c r="AG16" s="78" t="s">
        <v>34</v>
      </c>
      <c r="AH16" s="78" t="s">
        <v>34</v>
      </c>
      <c r="AI16" s="87" t="s">
        <v>449</v>
      </c>
      <c r="AJ16" s="81" t="s">
        <v>34</v>
      </c>
      <c r="AK16" s="81" t="s">
        <v>450</v>
      </c>
    </row>
    <row r="17" spans="2:37" s="1" customFormat="1" ht="105.75" customHeight="1" x14ac:dyDescent="0.35">
      <c r="B17" s="269"/>
      <c r="C17" s="269"/>
      <c r="D17" s="269"/>
      <c r="E17" s="276"/>
      <c r="F17" s="276"/>
      <c r="G17" s="26" t="s">
        <v>42</v>
      </c>
      <c r="H17" s="333"/>
      <c r="I17" s="87" t="s">
        <v>443</v>
      </c>
      <c r="J17" s="87" t="s">
        <v>445</v>
      </c>
      <c r="K17" s="87" t="s">
        <v>444</v>
      </c>
      <c r="L17" s="88">
        <v>0</v>
      </c>
      <c r="M17" s="88">
        <v>2</v>
      </c>
      <c r="N17" s="88">
        <v>0</v>
      </c>
      <c r="O17" s="88">
        <f t="shared" si="0"/>
        <v>2</v>
      </c>
      <c r="P17" s="87" t="s">
        <v>433</v>
      </c>
      <c r="Q17" s="81">
        <v>8</v>
      </c>
      <c r="R17" s="87" t="s">
        <v>446</v>
      </c>
      <c r="S17" s="87" t="s">
        <v>447</v>
      </c>
      <c r="T17" s="87" t="s">
        <v>448</v>
      </c>
      <c r="U17" s="82">
        <v>2</v>
      </c>
      <c r="V17" s="82">
        <v>3</v>
      </c>
      <c r="W17" s="82">
        <f t="shared" si="1"/>
        <v>6</v>
      </c>
      <c r="X17" s="83" t="str">
        <f t="shared" si="2"/>
        <v>M</v>
      </c>
      <c r="Y17" s="78" t="str">
        <f t="shared" si="3"/>
        <v>Situación deficiente con exposición esporádica, o bien situación mejorable con exposición continuada o frecuente. Es posible que suceda el daño alguna vez.</v>
      </c>
      <c r="Z17" s="82">
        <v>25</v>
      </c>
      <c r="AA17" s="82">
        <f t="shared" si="4"/>
        <v>150</v>
      </c>
      <c r="AB17" s="85" t="str">
        <f t="shared" si="5"/>
        <v>II</v>
      </c>
      <c r="AC17" s="78" t="str">
        <f t="shared" si="6"/>
        <v>Corregir y adoptar medidas de control de inmediato. Sin embargo suspenda actividades si el nivel de riesgo está por encima o igual de 360.</v>
      </c>
      <c r="AD17" s="78" t="str">
        <f t="shared" si="7"/>
        <v>No aceptable o aceptable con control específico</v>
      </c>
      <c r="AE17" s="332"/>
      <c r="AF17" s="78" t="s">
        <v>34</v>
      </c>
      <c r="AG17" s="78" t="s">
        <v>34</v>
      </c>
      <c r="AH17" s="78" t="s">
        <v>34</v>
      </c>
      <c r="AI17" s="87" t="s">
        <v>449</v>
      </c>
      <c r="AJ17" s="81" t="s">
        <v>34</v>
      </c>
      <c r="AK17" s="81" t="s">
        <v>450</v>
      </c>
    </row>
    <row r="18" spans="2:37" s="1" customFormat="1" ht="105.75" customHeight="1" x14ac:dyDescent="0.35">
      <c r="B18" s="269"/>
      <c r="C18" s="269"/>
      <c r="D18" s="269"/>
      <c r="E18" s="276"/>
      <c r="F18" s="276"/>
      <c r="G18" s="26" t="s">
        <v>42</v>
      </c>
      <c r="H18" s="333" t="s">
        <v>45</v>
      </c>
      <c r="I18" s="87" t="s">
        <v>63</v>
      </c>
      <c r="J18" s="87" t="s">
        <v>331</v>
      </c>
      <c r="K18" s="87" t="s">
        <v>64</v>
      </c>
      <c r="L18" s="88">
        <v>0</v>
      </c>
      <c r="M18" s="88">
        <v>2</v>
      </c>
      <c r="N18" s="88">
        <v>0</v>
      </c>
      <c r="O18" s="88">
        <f t="shared" si="0"/>
        <v>2</v>
      </c>
      <c r="P18" s="87" t="s">
        <v>325</v>
      </c>
      <c r="Q18" s="81">
        <v>8</v>
      </c>
      <c r="R18" s="78" t="s">
        <v>168</v>
      </c>
      <c r="S18" s="87" t="s">
        <v>326</v>
      </c>
      <c r="T18" s="78" t="s">
        <v>359</v>
      </c>
      <c r="U18" s="82">
        <v>2</v>
      </c>
      <c r="V18" s="82">
        <v>4</v>
      </c>
      <c r="W18" s="82">
        <f t="shared" si="1"/>
        <v>8</v>
      </c>
      <c r="X18" s="83" t="str">
        <f t="shared" si="2"/>
        <v>M</v>
      </c>
      <c r="Y18" s="78" t="str">
        <f t="shared" si="3"/>
        <v>Situación deficiente con exposición esporádica, o bien situación mejorable con exposición continuada o frecuente. Es posible que suceda el daño alguna vez.</v>
      </c>
      <c r="Z18" s="82">
        <v>10</v>
      </c>
      <c r="AA18" s="82">
        <f t="shared" si="4"/>
        <v>80</v>
      </c>
      <c r="AB18" s="85" t="str">
        <f t="shared" si="5"/>
        <v>III</v>
      </c>
      <c r="AC18" s="78" t="str">
        <f t="shared" si="6"/>
        <v>Mejorar si es posible. Sería conveniente justificar la intervención y su rentabilidad.</v>
      </c>
      <c r="AD18" s="78" t="str">
        <f t="shared" si="7"/>
        <v>Aceptable</v>
      </c>
      <c r="AE18" s="78" t="s">
        <v>65</v>
      </c>
      <c r="AF18" s="81" t="s">
        <v>34</v>
      </c>
      <c r="AG18" s="81" t="s">
        <v>34</v>
      </c>
      <c r="AH18" s="87" t="s">
        <v>327</v>
      </c>
      <c r="AI18" s="87" t="s">
        <v>328</v>
      </c>
      <c r="AJ18" s="81" t="s">
        <v>34</v>
      </c>
      <c r="AK18" s="81" t="s">
        <v>35</v>
      </c>
    </row>
    <row r="19" spans="2:37" s="1" customFormat="1" ht="105.75" customHeight="1" x14ac:dyDescent="0.35">
      <c r="B19" s="269"/>
      <c r="C19" s="269"/>
      <c r="D19" s="269"/>
      <c r="E19" s="276"/>
      <c r="F19" s="276"/>
      <c r="G19" s="26" t="s">
        <v>42</v>
      </c>
      <c r="H19" s="333"/>
      <c r="I19" s="87" t="s">
        <v>88</v>
      </c>
      <c r="J19" s="87" t="s">
        <v>337</v>
      </c>
      <c r="K19" s="87" t="s">
        <v>315</v>
      </c>
      <c r="L19" s="88">
        <v>0</v>
      </c>
      <c r="M19" s="88">
        <v>2</v>
      </c>
      <c r="N19" s="88">
        <v>0</v>
      </c>
      <c r="O19" s="88">
        <f t="shared" ref="O19" si="24">SUM(L19:N19)</f>
        <v>2</v>
      </c>
      <c r="P19" s="87" t="s">
        <v>336</v>
      </c>
      <c r="Q19" s="81">
        <v>8</v>
      </c>
      <c r="R19" s="87" t="s">
        <v>168</v>
      </c>
      <c r="S19" s="78" t="s">
        <v>350</v>
      </c>
      <c r="T19" s="78" t="s">
        <v>356</v>
      </c>
      <c r="U19" s="82">
        <v>2</v>
      </c>
      <c r="V19" s="82">
        <v>4</v>
      </c>
      <c r="W19" s="82">
        <f t="shared" ref="W19" si="25">V19*U19</f>
        <v>8</v>
      </c>
      <c r="X19" s="83" t="str">
        <f t="shared" ref="X19" si="26">+IF(AND(U19*V19&gt;=24,U19*V19&lt;=40),"MA",IF(AND(U19*V19&gt;=10,U19*V19&lt;=20),"A",IF(AND(U19*V19&gt;=6,U19*V19&lt;=8),"M",IF(AND(U19*V19&gt;=0,U19*V19&lt;=4),"B",""))))</f>
        <v>M</v>
      </c>
      <c r="Y19" s="78" t="str">
        <f t="shared" ref="Y19" si="27">+IF(X19="MA","Situación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82">
        <v>10</v>
      </c>
      <c r="AA19" s="82">
        <f t="shared" ref="AA19" si="28">W19*Z19</f>
        <v>80</v>
      </c>
      <c r="AB19" s="85" t="str">
        <f t="shared" ref="AB19" si="29">+IF(AND(U19*V19*Z19&gt;=600,U19*V19*Z19&lt;=4000),"I",IF(AND(U19*V19*Z19&gt;=150,U19*V19*Z19&lt;=500),"II",IF(AND(U19*V19*Z19&gt;=40,U19*V19*Z19&lt;=120),"III",IF(AND(U19*V19*Z19&gt;=0,U19*V19*Z19&lt;=20),"IV",""))))</f>
        <v>III</v>
      </c>
      <c r="AC19" s="78" t="str">
        <f t="shared" ref="AC19" si="30">+IF(AB19="I","Situación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78" t="str">
        <f t="shared" ref="AD19" si="31">+IF(AB19="I","No aceptable",IF(AB19="II","No aceptable o aceptable con control específico",IF(AB19="III","Aceptable",IF(AB19="IV","Aceptable",""))))</f>
        <v>Aceptable</v>
      </c>
      <c r="AE19" s="78" t="s">
        <v>65</v>
      </c>
      <c r="AF19" s="81" t="s">
        <v>34</v>
      </c>
      <c r="AG19" s="81" t="s">
        <v>34</v>
      </c>
      <c r="AH19" s="87" t="s">
        <v>158</v>
      </c>
      <c r="AI19" s="87" t="s">
        <v>357</v>
      </c>
      <c r="AJ19" s="81" t="s">
        <v>34</v>
      </c>
      <c r="AK19" s="81" t="s">
        <v>35</v>
      </c>
    </row>
    <row r="20" spans="2:37" s="1" customFormat="1" ht="105.75" customHeight="1" x14ac:dyDescent="0.35">
      <c r="B20" s="269"/>
      <c r="C20" s="269"/>
      <c r="D20" s="269"/>
      <c r="E20" s="276"/>
      <c r="F20" s="276"/>
      <c r="G20" s="26" t="s">
        <v>33</v>
      </c>
      <c r="H20" s="333"/>
      <c r="I20" s="87" t="s">
        <v>207</v>
      </c>
      <c r="J20" s="87" t="s">
        <v>322</v>
      </c>
      <c r="K20" s="87" t="s">
        <v>320</v>
      </c>
      <c r="L20" s="88">
        <v>0</v>
      </c>
      <c r="M20" s="88">
        <v>2</v>
      </c>
      <c r="N20" s="88">
        <v>0</v>
      </c>
      <c r="O20" s="88">
        <f t="shared" ref="O20" si="32">SUM(L20:N20)</f>
        <v>2</v>
      </c>
      <c r="P20" s="87" t="s">
        <v>321</v>
      </c>
      <c r="Q20" s="81">
        <v>2</v>
      </c>
      <c r="R20" s="78" t="s">
        <v>168</v>
      </c>
      <c r="S20" s="87" t="s">
        <v>362</v>
      </c>
      <c r="T20" s="78" t="s">
        <v>364</v>
      </c>
      <c r="U20" s="82">
        <v>2</v>
      </c>
      <c r="V20" s="82">
        <v>2</v>
      </c>
      <c r="W20" s="82">
        <f t="shared" ref="W20" si="33">V20*U20</f>
        <v>4</v>
      </c>
      <c r="X20" s="83" t="str">
        <f t="shared" ref="X20" si="34">+IF(AND(U20*V20&gt;=24,U20*V20&lt;=40),"MA",IF(AND(U20*V20&gt;=10,U20*V20&lt;=20),"A",IF(AND(U20*V20&gt;=6,U20*V20&lt;=8),"M",IF(AND(U20*V20&gt;=0,U20*V20&lt;=4),"B",""))))</f>
        <v>B</v>
      </c>
      <c r="Y20" s="78" t="str">
        <f t="shared" ref="Y20" si="35">+IF(X20="MA","Situación deficiente con exposición continua, o muy deficiente con exposición frecuente. Normalmente la materialización del riesgo ocurre con frecuencia.",IF(X20="A","Situación deficiente con exposición frecuente u ocasional, o bien situación muy deficiente con exposición ocasional o esporádica. La materialización de Riesgo es posible que suceda varias veces en la vida laboral",IF(X20="M","Situación deficiente con exposición esporádica, o bien situación mejorable con exposición continuada o frecuente. Es posible que suceda el daño alguna vez.",IF(X20="B","Situación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0" s="82">
        <v>25</v>
      </c>
      <c r="AA20" s="82">
        <f t="shared" ref="AA20" si="36">W20*Z20</f>
        <v>100</v>
      </c>
      <c r="AB20" s="85" t="str">
        <f t="shared" ref="AB20" si="37">+IF(AND(U20*V20*Z20&gt;=600,U20*V20*Z20&lt;=4000),"I",IF(AND(U20*V20*Z20&gt;=150,U20*V20*Z20&lt;=500),"II",IF(AND(U20*V20*Z20&gt;=40,U20*V20*Z20&lt;=120),"III",IF(AND(U20*V20*Z20&gt;=0,U20*V20*Z20&lt;=20),"IV",""))))</f>
        <v>III</v>
      </c>
      <c r="AC20" s="78" t="str">
        <f t="shared" ref="AC20" si="38">+IF(AB20="I","Situación crìtica. Suspender actividades hasta que el riesgo esté bajo control. Intervención urgente.",IF(AB20="II","Corregir y adoptar medidas de control de inmediato. Sin embargo suspenda actividades si el nivel de riesgo está por encima o igual de 360.",IF(AB20="III","Mejorar si es posible. Sería conveniente justificar la intervención y su rentabilidad.",IF(AB20="IV","Mantener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0" s="78" t="str">
        <f t="shared" ref="AD20" si="39">+IF(AB20="I","No aceptable",IF(AB20="II","No aceptable o aceptable con control específico",IF(AB20="III","Aceptable",IF(AB20="IV","Aceptable",""))))</f>
        <v>Aceptable</v>
      </c>
      <c r="AE20" s="99" t="s">
        <v>601</v>
      </c>
      <c r="AF20" s="78" t="s">
        <v>34</v>
      </c>
      <c r="AG20" s="78" t="s">
        <v>34</v>
      </c>
      <c r="AH20" s="87" t="s">
        <v>323</v>
      </c>
      <c r="AI20" s="87" t="s">
        <v>171</v>
      </c>
      <c r="AJ20" s="78" t="s">
        <v>34</v>
      </c>
      <c r="AK20" s="81" t="s">
        <v>35</v>
      </c>
    </row>
    <row r="21" spans="2:37" s="1" customFormat="1" ht="105.75" customHeight="1" x14ac:dyDescent="0.35">
      <c r="B21" s="269"/>
      <c r="C21" s="269"/>
      <c r="D21" s="269"/>
      <c r="E21" s="276"/>
      <c r="F21" s="276"/>
      <c r="G21" s="26" t="s">
        <v>42</v>
      </c>
      <c r="H21" s="333"/>
      <c r="I21" s="87" t="s">
        <v>342</v>
      </c>
      <c r="J21" s="87" t="s">
        <v>341</v>
      </c>
      <c r="K21" s="87" t="s">
        <v>340</v>
      </c>
      <c r="L21" s="88">
        <v>0</v>
      </c>
      <c r="M21" s="88">
        <v>2</v>
      </c>
      <c r="N21" s="88">
        <v>0</v>
      </c>
      <c r="O21" s="88">
        <f t="shared" ref="O21" si="40">SUM(L21:N21)</f>
        <v>2</v>
      </c>
      <c r="P21" s="87" t="s">
        <v>395</v>
      </c>
      <c r="Q21" s="81">
        <v>8</v>
      </c>
      <c r="R21" s="78" t="s">
        <v>396</v>
      </c>
      <c r="S21" s="87" t="s">
        <v>397</v>
      </c>
      <c r="T21" s="78" t="s">
        <v>355</v>
      </c>
      <c r="U21" s="82">
        <v>2</v>
      </c>
      <c r="V21" s="82">
        <v>2</v>
      </c>
      <c r="W21" s="82">
        <f t="shared" ref="W21:W22" si="41">V21*U21</f>
        <v>4</v>
      </c>
      <c r="X21" s="83" t="str">
        <f t="shared" ref="X21:X22" si="42">+IF(AND(U21*V21&gt;=24,U21*V21&lt;=40),"MA",IF(AND(U21*V21&gt;=10,U21*V21&lt;=20),"A",IF(AND(U21*V21&gt;=6,U21*V21&lt;=8),"M",IF(AND(U21*V21&gt;=0,U21*V21&lt;=4),"B",""))))</f>
        <v>B</v>
      </c>
      <c r="Y21" s="78" t="str">
        <f t="shared" ref="Y21:Y22" si="43">+IF(X21="MA","Situación deficiente con exposición continua, o muy deficiente con exposición frecuente. Normalmente la materialización del riesgo ocurre con frecuencia.",IF(X21="A","Situación deficiente con exposición frecuente u ocasional, o bien situación muy deficiente con exposición ocasional o esporádica. La materialización de Riesgo es posible que suceda varias veces en la vida laboral",IF(X21="M","Situación deficiente con exposición esporádica, o bien situación mejorable con exposición continuada o frecuente. Es posible que suceda el daño alguna vez.",IF(X21="B","Situación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21" s="82">
        <v>25</v>
      </c>
      <c r="AA21" s="82">
        <f t="shared" ref="AA21:AA22" si="44">W21*Z21</f>
        <v>100</v>
      </c>
      <c r="AB21" s="85" t="str">
        <f t="shared" ref="AB21:AB22" si="45">+IF(AND(U21*V21*Z21&gt;=600,U21*V21*Z21&lt;=4000),"I",IF(AND(U21*V21*Z21&gt;=150,U21*V21*Z21&lt;=500),"II",IF(AND(U21*V21*Z21&gt;=40,U21*V21*Z21&lt;=120),"III",IF(AND(U21*V21*Z21&gt;=0,U21*V21*Z21&lt;=20),"IV",""))))</f>
        <v>III</v>
      </c>
      <c r="AC21" s="78" t="str">
        <f t="shared" ref="AC21:AC22" si="46">+IF(AB21="I","Situación crìtica. Suspender actividades hasta que el riesgo esté bajo control. Intervención urgente.",IF(AB21="II","Corregir y adoptar medidas de control de inmediato. Sin embargo suspenda actividades si el nivel de riesgo está por encima o igual de 360.",IF(AB21="III","Mejorar si es posible. Sería conveniente justificar la intervención y su rentabilidad.",IF(AB21="IV","Mantener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21" s="78" t="str">
        <f t="shared" ref="AD21:AD22" si="47">+IF(AB21="I","No aceptable",IF(AB21="II","No aceptable o aceptable con control específico",IF(AB21="III","Aceptable",IF(AB21="IV","Aceptable",""))))</f>
        <v>Aceptable</v>
      </c>
      <c r="AE21" s="78" t="s">
        <v>530</v>
      </c>
      <c r="AF21" s="78" t="s">
        <v>34</v>
      </c>
      <c r="AG21" s="78" t="s">
        <v>34</v>
      </c>
      <c r="AH21" s="87" t="s">
        <v>399</v>
      </c>
      <c r="AI21" s="87" t="s">
        <v>398</v>
      </c>
      <c r="AJ21" s="78" t="s">
        <v>34</v>
      </c>
      <c r="AK21" s="81" t="s">
        <v>35</v>
      </c>
    </row>
    <row r="22" spans="2:37" s="1" customFormat="1" ht="105.75" customHeight="1" x14ac:dyDescent="0.35">
      <c r="B22" s="269"/>
      <c r="C22" s="269"/>
      <c r="D22" s="269"/>
      <c r="E22" s="276"/>
      <c r="F22" s="276"/>
      <c r="G22" s="26" t="s">
        <v>33</v>
      </c>
      <c r="H22" s="333"/>
      <c r="I22" s="101" t="s">
        <v>558</v>
      </c>
      <c r="J22" s="101" t="s">
        <v>324</v>
      </c>
      <c r="K22" s="101" t="s">
        <v>315</v>
      </c>
      <c r="L22" s="88">
        <v>0</v>
      </c>
      <c r="M22" s="88">
        <v>2</v>
      </c>
      <c r="N22" s="88">
        <v>0</v>
      </c>
      <c r="O22" s="88">
        <f t="shared" ref="O22" si="48">SUM(L22:N22)</f>
        <v>2</v>
      </c>
      <c r="P22" s="101" t="s">
        <v>330</v>
      </c>
      <c r="Q22" s="94">
        <v>1</v>
      </c>
      <c r="R22" s="101" t="s">
        <v>168</v>
      </c>
      <c r="S22" s="90" t="s">
        <v>351</v>
      </c>
      <c r="T22" s="101" t="s">
        <v>360</v>
      </c>
      <c r="U22" s="95">
        <v>2</v>
      </c>
      <c r="V22" s="95">
        <v>1</v>
      </c>
      <c r="W22" s="95">
        <f t="shared" si="41"/>
        <v>2</v>
      </c>
      <c r="X22" s="96" t="str">
        <f t="shared" si="42"/>
        <v>B</v>
      </c>
      <c r="Y22" s="97" t="str">
        <f t="shared" si="43"/>
        <v>Situación mejorable con exposición ocasional o esporádica, o situación sin anomalía destacable con cualquier nivel de exposición. No es esperable que se materialice el riesgo, aunque puede ser concebible.</v>
      </c>
      <c r="Z22" s="95">
        <v>25</v>
      </c>
      <c r="AA22" s="82">
        <f t="shared" si="44"/>
        <v>50</v>
      </c>
      <c r="AB22" s="98" t="str">
        <f t="shared" si="45"/>
        <v>III</v>
      </c>
      <c r="AC22" s="97" t="str">
        <f t="shared" si="46"/>
        <v>Mejorar si es posible. Sería conveniente justificar la intervención y su rentabilidad.</v>
      </c>
      <c r="AD22" s="90" t="str">
        <f t="shared" si="47"/>
        <v>Aceptable</v>
      </c>
      <c r="AE22" s="97" t="s">
        <v>548</v>
      </c>
      <c r="AF22" s="90" t="s">
        <v>34</v>
      </c>
      <c r="AG22" s="90" t="s">
        <v>34</v>
      </c>
      <c r="AH22" s="101" t="s">
        <v>67</v>
      </c>
      <c r="AI22" s="101" t="s">
        <v>557</v>
      </c>
      <c r="AJ22" s="90" t="s">
        <v>34</v>
      </c>
      <c r="AK22" s="100" t="s">
        <v>559</v>
      </c>
    </row>
    <row r="23" spans="2:37" s="1" customFormat="1" ht="105.75" customHeight="1" x14ac:dyDescent="0.35">
      <c r="B23" s="269"/>
      <c r="C23" s="269"/>
      <c r="D23" s="269"/>
      <c r="E23" s="276"/>
      <c r="F23" s="276"/>
      <c r="G23" s="26" t="s">
        <v>33</v>
      </c>
      <c r="H23" s="333"/>
      <c r="I23" s="87" t="s">
        <v>63</v>
      </c>
      <c r="J23" s="87" t="s">
        <v>329</v>
      </c>
      <c r="K23" s="87" t="s">
        <v>315</v>
      </c>
      <c r="L23" s="88">
        <v>0</v>
      </c>
      <c r="M23" s="88">
        <v>2</v>
      </c>
      <c r="N23" s="88">
        <v>0</v>
      </c>
      <c r="O23" s="88">
        <f t="shared" si="0"/>
        <v>2</v>
      </c>
      <c r="P23" s="87" t="s">
        <v>330</v>
      </c>
      <c r="Q23" s="81">
        <v>1</v>
      </c>
      <c r="R23" s="87" t="s">
        <v>332</v>
      </c>
      <c r="S23" s="87" t="s">
        <v>531</v>
      </c>
      <c r="T23" s="78" t="s">
        <v>355</v>
      </c>
      <c r="U23" s="82">
        <v>2</v>
      </c>
      <c r="V23" s="82">
        <v>2</v>
      </c>
      <c r="W23" s="82">
        <f t="shared" si="1"/>
        <v>4</v>
      </c>
      <c r="X23" s="83" t="str">
        <f t="shared" si="2"/>
        <v>B</v>
      </c>
      <c r="Y23" s="78" t="str">
        <f t="shared" si="3"/>
        <v>Situación mejorable con exposición ocasional o esporádica, o situación sin anomalía destacable con cualquier nivel de exposición. No es esperable que se materialice el riesgo, aunque puede ser concebible.</v>
      </c>
      <c r="Z23" s="82">
        <v>25</v>
      </c>
      <c r="AA23" s="82">
        <f t="shared" si="4"/>
        <v>100</v>
      </c>
      <c r="AB23" s="85" t="str">
        <f t="shared" si="5"/>
        <v>III</v>
      </c>
      <c r="AC23" s="78" t="str">
        <f t="shared" si="6"/>
        <v>Mejorar si es posible. Sería conveniente justificar la intervención y su rentabilidad.</v>
      </c>
      <c r="AD23" s="78" t="str">
        <f t="shared" si="7"/>
        <v>Aceptable</v>
      </c>
      <c r="AE23" s="78" t="s">
        <v>115</v>
      </c>
      <c r="AF23" s="78" t="s">
        <v>34</v>
      </c>
      <c r="AG23" s="78" t="s">
        <v>168</v>
      </c>
      <c r="AH23" s="87" t="s">
        <v>333</v>
      </c>
      <c r="AI23" s="87" t="s">
        <v>334</v>
      </c>
      <c r="AJ23" s="81" t="s">
        <v>34</v>
      </c>
      <c r="AK23" s="81" t="s">
        <v>35</v>
      </c>
    </row>
    <row r="24" spans="2:37" s="1" customFormat="1" ht="105.75" customHeight="1" x14ac:dyDescent="0.35">
      <c r="B24" s="270"/>
      <c r="C24" s="270"/>
      <c r="D24" s="270"/>
      <c r="E24" s="301"/>
      <c r="F24" s="301"/>
      <c r="G24" s="26" t="s">
        <v>33</v>
      </c>
      <c r="H24" s="87" t="s">
        <v>70</v>
      </c>
      <c r="I24" s="87" t="s">
        <v>313</v>
      </c>
      <c r="J24" s="87" t="s">
        <v>314</v>
      </c>
      <c r="K24" s="87" t="s">
        <v>315</v>
      </c>
      <c r="L24" s="88">
        <v>0</v>
      </c>
      <c r="M24" s="88">
        <v>2</v>
      </c>
      <c r="N24" s="88">
        <v>0</v>
      </c>
      <c r="O24" s="88">
        <f t="shared" si="0"/>
        <v>2</v>
      </c>
      <c r="P24" s="87" t="s">
        <v>316</v>
      </c>
      <c r="Q24" s="81">
        <v>8</v>
      </c>
      <c r="R24" s="87" t="s">
        <v>317</v>
      </c>
      <c r="S24" s="87" t="s">
        <v>318</v>
      </c>
      <c r="T24" s="78" t="s">
        <v>379</v>
      </c>
      <c r="U24" s="82">
        <v>2</v>
      </c>
      <c r="V24" s="82">
        <v>4</v>
      </c>
      <c r="W24" s="82">
        <f t="shared" si="1"/>
        <v>8</v>
      </c>
      <c r="X24" s="83" t="str">
        <f t="shared" si="2"/>
        <v>M</v>
      </c>
      <c r="Y24" s="78" t="str">
        <f t="shared" si="3"/>
        <v>Situación deficiente con exposición esporádica, o bien situación mejorable con exposición continuada o frecuente. Es posible que suceda el daño alguna vez.</v>
      </c>
      <c r="Z24" s="82">
        <v>10</v>
      </c>
      <c r="AA24" s="82">
        <f t="shared" si="4"/>
        <v>80</v>
      </c>
      <c r="AB24" s="85" t="str">
        <f t="shared" si="5"/>
        <v>III</v>
      </c>
      <c r="AC24" s="78" t="str">
        <f t="shared" si="6"/>
        <v>Mejorar si es posible. Sería conveniente justificar la intervención y su rentabilidad.</v>
      </c>
      <c r="AD24" s="78" t="str">
        <f t="shared" si="7"/>
        <v>Aceptable</v>
      </c>
      <c r="AE24" s="78" t="s">
        <v>514</v>
      </c>
      <c r="AF24" s="81" t="s">
        <v>34</v>
      </c>
      <c r="AG24" s="81" t="s">
        <v>34</v>
      </c>
      <c r="AH24" s="87" t="s">
        <v>71</v>
      </c>
      <c r="AI24" s="87" t="s">
        <v>319</v>
      </c>
      <c r="AJ24" s="81" t="s">
        <v>34</v>
      </c>
      <c r="AK24" s="81" t="s">
        <v>515</v>
      </c>
    </row>
    <row r="25" spans="2:37" ht="105.75" customHeight="1" x14ac:dyDescent="0.35">
      <c r="H25" s="2"/>
      <c r="AI25" s="55"/>
      <c r="AJ25" s="2"/>
    </row>
    <row r="26" spans="2:37" ht="105.75" customHeight="1" x14ac:dyDescent="0.35">
      <c r="H26" s="2"/>
      <c r="AI26" s="55"/>
      <c r="AJ26" s="2"/>
    </row>
    <row r="27" spans="2:37" ht="105.75" customHeight="1" x14ac:dyDescent="0.35">
      <c r="H27" s="2"/>
      <c r="AJ27" s="2"/>
    </row>
  </sheetData>
  <autoFilter ref="B10:AK24"/>
  <mergeCells count="47">
    <mergeCell ref="X9:X10"/>
    <mergeCell ref="H14:H15"/>
    <mergeCell ref="H16:H17"/>
    <mergeCell ref="H11:H12"/>
    <mergeCell ref="U9:U10"/>
    <mergeCell ref="V9:V10"/>
    <mergeCell ref="W9:W10"/>
    <mergeCell ref="R9:T9"/>
    <mergeCell ref="AG9:AG10"/>
    <mergeCell ref="Y9:Y10"/>
    <mergeCell ref="AH9:AH10"/>
    <mergeCell ref="AC9:AC10"/>
    <mergeCell ref="AD9:AD10"/>
    <mergeCell ref="AE9:AE10"/>
    <mergeCell ref="AF9:AF10"/>
    <mergeCell ref="AJ9:AJ10"/>
    <mergeCell ref="AK9:AK10"/>
    <mergeCell ref="B11:B24"/>
    <mergeCell ref="C11:C24"/>
    <mergeCell ref="D11:D24"/>
    <mergeCell ref="E11:E24"/>
    <mergeCell ref="F11:F24"/>
    <mergeCell ref="AA9:AA10"/>
    <mergeCell ref="AB9:AB10"/>
    <mergeCell ref="Z9:Z10"/>
    <mergeCell ref="H9:J9"/>
    <mergeCell ref="K9:K10"/>
    <mergeCell ref="L9:O9"/>
    <mergeCell ref="P9:P10"/>
    <mergeCell ref="AE16:AE17"/>
    <mergeCell ref="H18:H23"/>
    <mergeCell ref="AE14:AE15"/>
    <mergeCell ref="B9:B10"/>
    <mergeCell ref="C9:C10"/>
    <mergeCell ref="B5:T5"/>
    <mergeCell ref="D9:D10"/>
    <mergeCell ref="E9:E10"/>
    <mergeCell ref="F9:F10"/>
    <mergeCell ref="G9:G10"/>
    <mergeCell ref="Q9:Q10"/>
    <mergeCell ref="U5:AK5"/>
    <mergeCell ref="B7:T8"/>
    <mergeCell ref="U7:AC8"/>
    <mergeCell ref="AD7:AD8"/>
    <mergeCell ref="AE7:AK7"/>
    <mergeCell ref="AE8:AK8"/>
    <mergeCell ref="AI9:AI10"/>
  </mergeCells>
  <conditionalFormatting sqref="AB11:AD11 AB24:AD24 AB23 AB12:AB13 AB15:AD21">
    <cfRule type="cellIs" dxfId="242" priority="166" stopIfTrue="1" operator="equal">
      <formula>"I"</formula>
    </cfRule>
    <cfRule type="cellIs" dxfId="241" priority="167" stopIfTrue="1" operator="equal">
      <formula>"II"</formula>
    </cfRule>
    <cfRule type="cellIs" dxfId="240" priority="168" stopIfTrue="1" operator="between">
      <formula>"III"</formula>
      <formula>"IV"</formula>
    </cfRule>
  </conditionalFormatting>
  <conditionalFormatting sqref="AD11 AD24 AD15:AD21">
    <cfRule type="cellIs" dxfId="239" priority="164" stopIfTrue="1" operator="equal">
      <formula>"Aceptable"</formula>
    </cfRule>
    <cfRule type="cellIs" dxfId="238" priority="165" stopIfTrue="1" operator="equal">
      <formula>"No aceptable"</formula>
    </cfRule>
  </conditionalFormatting>
  <conditionalFormatting sqref="AD11 AD24 AD15:AD21">
    <cfRule type="containsText" dxfId="237" priority="159" stopIfTrue="1" operator="containsText" text="No aceptable o aceptable con control específico">
      <formula>NOT(ISERROR(SEARCH("No aceptable o aceptable con control específico",AD11)))</formula>
    </cfRule>
    <cfRule type="containsText" dxfId="236" priority="162" stopIfTrue="1" operator="containsText" text="No aceptable">
      <formula>NOT(ISERROR(SEARCH("No aceptable",AD11)))</formula>
    </cfRule>
    <cfRule type="containsText" dxfId="235" priority="163" stopIfTrue="1" operator="containsText" text="No Aceptable o aceptable con control específico">
      <formula>NOT(ISERROR(SEARCH("No Aceptable o aceptable con control específico",AD11)))</formula>
    </cfRule>
  </conditionalFormatting>
  <conditionalFormatting sqref="AD15">
    <cfRule type="containsText" dxfId="234" priority="160" stopIfTrue="1" operator="containsText" text="No aceptable">
      <formula>NOT(ISERROR(SEARCH("No aceptable",AD15)))</formula>
    </cfRule>
    <cfRule type="containsText" dxfId="233" priority="161" stopIfTrue="1" operator="containsText" text="No Aceptable o aceptable con control específico">
      <formula>NOT(ISERROR(SEARCH("No Aceptable o aceptable con control específico",AD15)))</formula>
    </cfRule>
  </conditionalFormatting>
  <conditionalFormatting sqref="AD23">
    <cfRule type="cellIs" dxfId="232" priority="154" stopIfTrue="1" operator="equal">
      <formula>"Aceptable"</formula>
    </cfRule>
    <cfRule type="cellIs" dxfId="231" priority="155" stopIfTrue="1" operator="equal">
      <formula>"No aceptable"</formula>
    </cfRule>
  </conditionalFormatting>
  <conditionalFormatting sqref="AD23">
    <cfRule type="containsText" dxfId="230" priority="151" stopIfTrue="1" operator="containsText" text="No aceptable o aceptable con control específico">
      <formula>NOT(ISERROR(SEARCH("No aceptable o aceptable con control específico",AD23)))</formula>
    </cfRule>
    <cfRule type="containsText" dxfId="229" priority="152" stopIfTrue="1" operator="containsText" text="No aceptable">
      <formula>NOT(ISERROR(SEARCH("No aceptable",AD23)))</formula>
    </cfRule>
    <cfRule type="containsText" dxfId="228" priority="153" stopIfTrue="1" operator="containsText" text="No Aceptable o aceptable con control específico">
      <formula>NOT(ISERROR(SEARCH("No Aceptable o aceptable con control específico",AD23)))</formula>
    </cfRule>
  </conditionalFormatting>
  <conditionalFormatting sqref="AD13">
    <cfRule type="cellIs" dxfId="227" priority="146" stopIfTrue="1" operator="equal">
      <formula>"Aceptable"</formula>
    </cfRule>
    <cfRule type="cellIs" dxfId="226" priority="147" stopIfTrue="1" operator="equal">
      <formula>"No aceptable"</formula>
    </cfRule>
  </conditionalFormatting>
  <conditionalFormatting sqref="AD13">
    <cfRule type="containsText" dxfId="225" priority="143" stopIfTrue="1" operator="containsText" text="No aceptable o aceptable con control específico">
      <formula>NOT(ISERROR(SEARCH("No aceptable o aceptable con control específico",AD13)))</formula>
    </cfRule>
    <cfRule type="containsText" dxfId="224" priority="144" stopIfTrue="1" operator="containsText" text="No aceptable">
      <formula>NOT(ISERROR(SEARCH("No aceptable",AD13)))</formula>
    </cfRule>
    <cfRule type="containsText" dxfId="223" priority="145" stopIfTrue="1" operator="containsText" text="No Aceptable o aceptable con control específico">
      <formula>NOT(ISERROR(SEARCH("No Aceptable o aceptable con control específico",AD13)))</formula>
    </cfRule>
  </conditionalFormatting>
  <conditionalFormatting sqref="AD12">
    <cfRule type="cellIs" dxfId="222" priority="138" stopIfTrue="1" operator="equal">
      <formula>"Aceptable"</formula>
    </cfRule>
    <cfRule type="cellIs" dxfId="221" priority="139" stopIfTrue="1" operator="equal">
      <formula>"No aceptable"</formula>
    </cfRule>
  </conditionalFormatting>
  <conditionalFormatting sqref="AD12">
    <cfRule type="containsText" dxfId="220" priority="135" stopIfTrue="1" operator="containsText" text="No aceptable o aceptable con control específico">
      <formula>NOT(ISERROR(SEARCH("No aceptable o aceptable con control específico",AD12)))</formula>
    </cfRule>
    <cfRule type="containsText" dxfId="219" priority="136" stopIfTrue="1" operator="containsText" text="No aceptable">
      <formula>NOT(ISERROR(SEARCH("No aceptable",AD12)))</formula>
    </cfRule>
    <cfRule type="containsText" dxfId="218" priority="137" stopIfTrue="1" operator="containsText" text="No Aceptable o aceptable con control específico">
      <formula>NOT(ISERROR(SEARCH("No Aceptable o aceptable con control específico",AD12)))</formula>
    </cfRule>
  </conditionalFormatting>
  <conditionalFormatting sqref="AE11">
    <cfRule type="cellIs" dxfId="217" priority="117" stopIfTrue="1" operator="equal">
      <formula>"I"</formula>
    </cfRule>
    <cfRule type="cellIs" dxfId="216" priority="118" stopIfTrue="1" operator="equal">
      <formula>"II"</formula>
    </cfRule>
    <cfRule type="cellIs" dxfId="215" priority="119" stopIfTrue="1" operator="between">
      <formula>"III"</formula>
      <formula>"IV"</formula>
    </cfRule>
  </conditionalFormatting>
  <conditionalFormatting sqref="AE11">
    <cfRule type="cellIs" dxfId="214" priority="115" stopIfTrue="1" operator="equal">
      <formula>"Aceptable"</formula>
    </cfRule>
    <cfRule type="cellIs" dxfId="213" priority="116" stopIfTrue="1" operator="equal">
      <formula>"No aceptable"</formula>
    </cfRule>
  </conditionalFormatting>
  <conditionalFormatting sqref="AE12">
    <cfRule type="cellIs" dxfId="212" priority="113" stopIfTrue="1" operator="equal">
      <formula>"Aceptable"</formula>
    </cfRule>
    <cfRule type="cellIs" dxfId="211" priority="114" stopIfTrue="1" operator="equal">
      <formula>"No aceptable"</formula>
    </cfRule>
  </conditionalFormatting>
  <conditionalFormatting sqref="AE19">
    <cfRule type="cellIs" dxfId="210" priority="110" stopIfTrue="1" operator="equal">
      <formula>"I"</formula>
    </cfRule>
    <cfRule type="cellIs" dxfId="209" priority="111" stopIfTrue="1" operator="equal">
      <formula>"II"</formula>
    </cfRule>
    <cfRule type="cellIs" dxfId="208" priority="112" stopIfTrue="1" operator="between">
      <formula>"III"</formula>
      <formula>"IV"</formula>
    </cfRule>
  </conditionalFormatting>
  <conditionalFormatting sqref="AE19">
    <cfRule type="cellIs" dxfId="207" priority="108" stopIfTrue="1" operator="equal">
      <formula>"Aceptable"</formula>
    </cfRule>
    <cfRule type="cellIs" dxfId="206" priority="109" stopIfTrue="1" operator="equal">
      <formula>"No aceptable"</formula>
    </cfRule>
  </conditionalFormatting>
  <conditionalFormatting sqref="AE23">
    <cfRule type="cellIs" dxfId="205" priority="106" stopIfTrue="1" operator="equal">
      <formula>"Aceptable"</formula>
    </cfRule>
    <cfRule type="cellIs" dxfId="204" priority="107" stopIfTrue="1" operator="equal">
      <formula>"No aceptable"</formula>
    </cfRule>
  </conditionalFormatting>
  <conditionalFormatting sqref="AE18">
    <cfRule type="cellIs" dxfId="203" priority="103" stopIfTrue="1" operator="equal">
      <formula>"I"</formula>
    </cfRule>
    <cfRule type="cellIs" dxfId="202" priority="104" stopIfTrue="1" operator="equal">
      <formula>"II"</formula>
    </cfRule>
    <cfRule type="cellIs" dxfId="201" priority="105" stopIfTrue="1" operator="between">
      <formula>"III"</formula>
      <formula>"IV"</formula>
    </cfRule>
  </conditionalFormatting>
  <conditionalFormatting sqref="AE18">
    <cfRule type="cellIs" dxfId="200" priority="101" stopIfTrue="1" operator="equal">
      <formula>"Aceptable"</formula>
    </cfRule>
    <cfRule type="cellIs" dxfId="199" priority="102" stopIfTrue="1" operator="equal">
      <formula>"No aceptable"</formula>
    </cfRule>
  </conditionalFormatting>
  <conditionalFormatting sqref="AE16">
    <cfRule type="cellIs" dxfId="198" priority="71" stopIfTrue="1" operator="equal">
      <formula>"I"</formula>
    </cfRule>
    <cfRule type="cellIs" dxfId="197" priority="72" stopIfTrue="1" operator="equal">
      <formula>"II"</formula>
    </cfRule>
    <cfRule type="cellIs" dxfId="196" priority="73" stopIfTrue="1" operator="between">
      <formula>"III"</formula>
      <formula>"IV"</formula>
    </cfRule>
  </conditionalFormatting>
  <conditionalFormatting sqref="AE16">
    <cfRule type="cellIs" dxfId="195" priority="69" stopIfTrue="1" operator="equal">
      <formula>"Aceptable"</formula>
    </cfRule>
    <cfRule type="cellIs" dxfId="194" priority="70" stopIfTrue="1" operator="equal">
      <formula>"No aceptable"</formula>
    </cfRule>
  </conditionalFormatting>
  <conditionalFormatting sqref="AB14:AC14">
    <cfRule type="cellIs" dxfId="193" priority="53" stopIfTrue="1" operator="equal">
      <formula>"I"</formula>
    </cfRule>
    <cfRule type="cellIs" dxfId="192" priority="54" stopIfTrue="1" operator="equal">
      <formula>"II"</formula>
    </cfRule>
    <cfRule type="cellIs" dxfId="191" priority="55" stopIfTrue="1" operator="between">
      <formula>"III"</formula>
      <formula>"IV"</formula>
    </cfRule>
  </conditionalFormatting>
  <conditionalFormatting sqref="AD14">
    <cfRule type="cellIs" dxfId="190" priority="50" stopIfTrue="1" operator="equal">
      <formula>"I"</formula>
    </cfRule>
    <cfRule type="cellIs" dxfId="189" priority="51" stopIfTrue="1" operator="equal">
      <formula>"II"</formula>
    </cfRule>
    <cfRule type="cellIs" dxfId="188" priority="52" stopIfTrue="1" operator="between">
      <formula>"III"</formula>
      <formula>"IV"</formula>
    </cfRule>
  </conditionalFormatting>
  <conditionalFormatting sqref="AD14">
    <cfRule type="cellIs" dxfId="187" priority="48" stopIfTrue="1" operator="equal">
      <formula>"Aceptable"</formula>
    </cfRule>
    <cfRule type="cellIs" dxfId="186" priority="49" stopIfTrue="1" operator="equal">
      <formula>"No aceptable"</formula>
    </cfRule>
  </conditionalFormatting>
  <conditionalFormatting sqref="AD14">
    <cfRule type="containsText" dxfId="185" priority="45" stopIfTrue="1" operator="containsText" text="No aceptable o aceptable con control específico">
      <formula>NOT(ISERROR(SEARCH("No aceptable o aceptable con control específico",AD14)))</formula>
    </cfRule>
    <cfRule type="containsText" dxfId="184" priority="46" stopIfTrue="1" operator="containsText" text="No aceptable">
      <formula>NOT(ISERROR(SEARCH("No aceptable",AD14)))</formula>
    </cfRule>
    <cfRule type="containsText" dxfId="183" priority="47" stopIfTrue="1" operator="containsText" text="No Aceptable o aceptable con control específico">
      <formula>NOT(ISERROR(SEARCH("No Aceptable o aceptable con control específico",AD14)))</formula>
    </cfRule>
  </conditionalFormatting>
  <conditionalFormatting sqref="AD14">
    <cfRule type="containsText" dxfId="182" priority="43" stopIfTrue="1" operator="containsText" text="No aceptable">
      <formula>NOT(ISERROR(SEARCH("No aceptable",AD14)))</formula>
    </cfRule>
    <cfRule type="containsText" dxfId="181" priority="44" stopIfTrue="1" operator="containsText" text="No Aceptable o aceptable con control específico">
      <formula>NOT(ISERROR(SEARCH("No Aceptable o aceptable con control específico",AD14)))</formula>
    </cfRule>
  </conditionalFormatting>
  <conditionalFormatting sqref="AE13">
    <cfRule type="cellIs" dxfId="180" priority="26" stopIfTrue="1" operator="equal">
      <formula>"Aceptable"</formula>
    </cfRule>
    <cfRule type="cellIs" dxfId="179" priority="27" stopIfTrue="1" operator="equal">
      <formula>"No aceptable"</formula>
    </cfRule>
  </conditionalFormatting>
  <conditionalFormatting sqref="AE24">
    <cfRule type="cellIs" dxfId="178" priority="23" stopIfTrue="1" operator="equal">
      <formula>"I"</formula>
    </cfRule>
    <cfRule type="cellIs" dxfId="177" priority="24" stopIfTrue="1" operator="equal">
      <formula>"II"</formula>
    </cfRule>
    <cfRule type="cellIs" dxfId="176" priority="25" stopIfTrue="1" operator="between">
      <formula>"III"</formula>
      <formula>"IV"</formula>
    </cfRule>
  </conditionalFormatting>
  <conditionalFormatting sqref="AE24">
    <cfRule type="cellIs" dxfId="175" priority="21" stopIfTrue="1" operator="equal">
      <formula>"Aceptable"</formula>
    </cfRule>
    <cfRule type="cellIs" dxfId="174" priority="22" stopIfTrue="1" operator="equal">
      <formula>"No aceptable"</formula>
    </cfRule>
  </conditionalFormatting>
  <conditionalFormatting sqref="AE21">
    <cfRule type="cellIs" dxfId="173" priority="19" stopIfTrue="1" operator="equal">
      <formula>"Aceptable"</formula>
    </cfRule>
    <cfRule type="cellIs" dxfId="172" priority="20" stopIfTrue="1" operator="equal">
      <formula>"No aceptable"</formula>
    </cfRule>
  </conditionalFormatting>
  <conditionalFormatting sqref="AB22:AD22">
    <cfRule type="cellIs" dxfId="171" priority="16" stopIfTrue="1" operator="equal">
      <formula>"I"</formula>
    </cfRule>
    <cfRule type="cellIs" dxfId="170" priority="17" stopIfTrue="1" operator="equal">
      <formula>"II"</formula>
    </cfRule>
    <cfRule type="cellIs" dxfId="169" priority="18" stopIfTrue="1" operator="between">
      <formula>"III"</formula>
      <formula>"IV"</formula>
    </cfRule>
  </conditionalFormatting>
  <conditionalFormatting sqref="AD22">
    <cfRule type="cellIs" dxfId="168" priority="14" stopIfTrue="1" operator="equal">
      <formula>"Aceptable"</formula>
    </cfRule>
    <cfRule type="cellIs" dxfId="167" priority="15" stopIfTrue="1" operator="equal">
      <formula>"No aceptable"</formula>
    </cfRule>
  </conditionalFormatting>
  <conditionalFormatting sqref="AD22">
    <cfRule type="containsText" dxfId="166" priority="11" stopIfTrue="1" operator="containsText" text="No aceptable o aceptable con control específico">
      <formula>NOT(ISERROR(SEARCH("No aceptable o aceptable con control específico",AD22)))</formula>
    </cfRule>
    <cfRule type="containsText" dxfId="165" priority="12" stopIfTrue="1" operator="containsText" text="No aceptable">
      <formula>NOT(ISERROR(SEARCH("No aceptable",AD22)))</formula>
    </cfRule>
    <cfRule type="containsText" dxfId="164" priority="13" stopIfTrue="1" operator="containsText" text="No Aceptable o aceptable con control específico">
      <formula>NOT(ISERROR(SEARCH("No Aceptable o aceptable con control específico",AD22)))</formula>
    </cfRule>
  </conditionalFormatting>
  <conditionalFormatting sqref="AE22">
    <cfRule type="cellIs" dxfId="163" priority="8" stopIfTrue="1" operator="equal">
      <formula>"I"</formula>
    </cfRule>
    <cfRule type="cellIs" dxfId="162" priority="9" stopIfTrue="1" operator="equal">
      <formula>"II"</formula>
    </cfRule>
    <cfRule type="cellIs" dxfId="161" priority="10" stopIfTrue="1" operator="between">
      <formula>"III"</formula>
      <formula>"IV"</formula>
    </cfRule>
  </conditionalFormatting>
  <conditionalFormatting sqref="AE22">
    <cfRule type="cellIs" dxfId="160" priority="6" stopIfTrue="1" operator="equal">
      <formula>"Aceptable"</formula>
    </cfRule>
    <cfRule type="cellIs" dxfId="159" priority="7" stopIfTrue="1" operator="equal">
      <formula>"No aceptable"</formula>
    </cfRule>
  </conditionalFormatting>
  <conditionalFormatting sqref="AE20">
    <cfRule type="cellIs" dxfId="158" priority="3" stopIfTrue="1" operator="equal">
      <formula>"I"</formula>
    </cfRule>
    <cfRule type="cellIs" dxfId="157" priority="4" stopIfTrue="1" operator="equal">
      <formula>"II"</formula>
    </cfRule>
    <cfRule type="cellIs" dxfId="156" priority="5" stopIfTrue="1" operator="between">
      <formula>"III"</formula>
      <formula>"IV"</formula>
    </cfRule>
  </conditionalFormatting>
  <conditionalFormatting sqref="AE20">
    <cfRule type="cellIs" dxfId="155" priority="1" stopIfTrue="1" operator="equal">
      <formula>"Aceptable"</formula>
    </cfRule>
    <cfRule type="cellIs" dxfId="154" priority="2" stopIfTrue="1" operator="equal">
      <formula>"No aceptable"</formula>
    </cfRule>
  </conditionalFormatting>
  <dataValidations count="4">
    <dataValidation allowBlank="1" sqref="AA11 AA13:AA24"/>
    <dataValidation type="list" allowBlank="1" showInputMessage="1" prompt="100= Muerte_x000a_60= Lesiones graves e irreparables (IPP o invalidez)_x000a_25= Lesiones con incapacidad laboral temporal_x000a_10= Lesiones que no requieren hospitalización_x000a_" sqref="Z11:Z24">
      <formula1>"100,60,25,10"</formula1>
    </dataValidation>
    <dataValidation type="list" allowBlank="1" showInputMessage="1" prompt="4 = Continua_x000a_3 = Frecuente_x000a_2 = Ocasional_x000a_1 = Esporádica" sqref="V11:V24">
      <formula1>"4, 3, 2, 1"</formula1>
    </dataValidation>
    <dataValidation type="list" allowBlank="1" showInputMessage="1" showErrorMessage="1" prompt="10 = Muy Alto_x000a_6 = Alto_x000a_2 = Medio_x000a_0 = Bajo" sqref="U11:U24">
      <formula1>"10, 6, 2, 0, "</formula1>
    </dataValidation>
  </dataValidations>
  <pageMargins left="0.7" right="0.7" top="0.75" bottom="0.75" header="0.3" footer="0.3"/>
  <pageSetup scale="38" fitToHeight="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27"/>
  <sheetViews>
    <sheetView view="pageBreakPreview" topLeftCell="A24" zoomScale="60" zoomScaleNormal="70" workbookViewId="0">
      <selection activeCell="B4" sqref="B4:AK6"/>
    </sheetView>
  </sheetViews>
  <sheetFormatPr baseColWidth="10" defaultColWidth="6.1796875" defaultRowHeight="104.25" customHeight="1" x14ac:dyDescent="0.25"/>
  <cols>
    <col min="31" max="35" width="6.1796875" style="75"/>
    <col min="36" max="36" width="9.81640625" style="75" customWidth="1"/>
    <col min="37" max="37" width="14.26953125" style="75" customWidth="1"/>
  </cols>
  <sheetData>
    <row r="1" spans="1:37" s="2" customFormat="1" ht="29.2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69"/>
      <c r="AF1" s="69"/>
      <c r="AG1" s="69"/>
      <c r="AH1" s="69"/>
      <c r="AI1" s="70"/>
      <c r="AJ1" s="382" t="s">
        <v>77</v>
      </c>
      <c r="AK1" s="382" t="s">
        <v>116</v>
      </c>
    </row>
    <row r="2" spans="1:37" s="2" customFormat="1" ht="29.25" customHeight="1" x14ac:dyDescent="0.35">
      <c r="B2" s="14"/>
      <c r="H2" s="3"/>
      <c r="AE2" s="71"/>
      <c r="AF2" s="71"/>
      <c r="AG2" s="71"/>
      <c r="AH2" s="71"/>
      <c r="AI2" s="72"/>
      <c r="AJ2" s="382" t="s">
        <v>78</v>
      </c>
      <c r="AK2" s="391">
        <v>2</v>
      </c>
    </row>
    <row r="3" spans="1:37" s="2" customFormat="1" ht="29.2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73"/>
      <c r="AF3" s="73"/>
      <c r="AG3" s="73"/>
      <c r="AH3" s="73"/>
      <c r="AI3" s="74"/>
      <c r="AJ3" s="384" t="s">
        <v>79</v>
      </c>
      <c r="AK3" s="385">
        <v>45154</v>
      </c>
    </row>
    <row r="4" spans="1:37" s="2" customFormat="1" ht="44.25" customHeight="1" x14ac:dyDescent="0.35">
      <c r="B4" s="392" t="s">
        <v>759</v>
      </c>
      <c r="C4" s="393"/>
      <c r="D4" s="393"/>
      <c r="E4" s="393"/>
      <c r="F4" s="393"/>
      <c r="G4" s="393"/>
      <c r="H4" s="393"/>
      <c r="I4" s="393"/>
      <c r="J4" s="393"/>
      <c r="K4" s="393"/>
      <c r="L4" s="393"/>
      <c r="M4" s="393"/>
      <c r="N4" s="393"/>
      <c r="O4" s="393"/>
      <c r="P4" s="393"/>
      <c r="Q4" s="393"/>
      <c r="R4" s="393"/>
      <c r="S4" s="393"/>
      <c r="T4" s="416"/>
      <c r="U4" s="392" t="s">
        <v>760</v>
      </c>
      <c r="V4" s="393"/>
      <c r="W4" s="393"/>
      <c r="X4" s="393"/>
      <c r="Y4" s="393"/>
      <c r="Z4" s="393"/>
      <c r="AA4" s="393"/>
      <c r="AB4" s="393"/>
      <c r="AC4" s="393"/>
      <c r="AD4" s="393"/>
      <c r="AE4" s="393"/>
      <c r="AF4" s="393"/>
      <c r="AG4" s="393"/>
      <c r="AH4" s="393"/>
      <c r="AI4" s="393"/>
      <c r="AJ4" s="393"/>
      <c r="AK4" s="416"/>
    </row>
    <row r="5" spans="1:37" s="1" customFormat="1" ht="29.25"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29.2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104.25" customHeight="1" x14ac:dyDescent="0.35">
      <c r="B7" s="253" t="s">
        <v>22</v>
      </c>
      <c r="C7" s="253" t="s">
        <v>23</v>
      </c>
      <c r="D7" s="253" t="s">
        <v>38</v>
      </c>
      <c r="E7" s="253" t="s">
        <v>20</v>
      </c>
      <c r="F7" s="253" t="s">
        <v>21</v>
      </c>
      <c r="G7" s="253" t="s">
        <v>76</v>
      </c>
      <c r="H7" s="257" t="s">
        <v>2</v>
      </c>
      <c r="I7" s="257"/>
      <c r="J7" s="257"/>
      <c r="K7" s="257" t="s">
        <v>5</v>
      </c>
      <c r="L7" s="254" t="s">
        <v>80</v>
      </c>
      <c r="M7" s="255"/>
      <c r="N7" s="255"/>
      <c r="O7" s="256"/>
      <c r="P7" s="257" t="s">
        <v>239</v>
      </c>
      <c r="Q7" s="253" t="s">
        <v>81</v>
      </c>
      <c r="R7" s="257" t="s">
        <v>0</v>
      </c>
      <c r="S7" s="257"/>
      <c r="T7" s="257"/>
      <c r="U7" s="253" t="s">
        <v>30</v>
      </c>
      <c r="V7" s="253" t="s">
        <v>31</v>
      </c>
      <c r="W7" s="253" t="s">
        <v>8</v>
      </c>
      <c r="X7" s="261" t="s">
        <v>29</v>
      </c>
      <c r="Y7" s="257" t="s">
        <v>25</v>
      </c>
      <c r="Z7" s="253" t="s">
        <v>32</v>
      </c>
      <c r="AA7" s="253" t="s">
        <v>28</v>
      </c>
      <c r="AB7" s="253" t="s">
        <v>27</v>
      </c>
      <c r="AC7" s="257" t="s">
        <v>26</v>
      </c>
      <c r="AD7" s="253" t="s">
        <v>9</v>
      </c>
      <c r="AE7" s="257" t="s">
        <v>24</v>
      </c>
      <c r="AF7" s="257" t="s">
        <v>11</v>
      </c>
      <c r="AG7" s="257" t="s">
        <v>12</v>
      </c>
      <c r="AH7" s="257" t="s">
        <v>13</v>
      </c>
      <c r="AI7" s="257" t="s">
        <v>14</v>
      </c>
      <c r="AJ7" s="257" t="s">
        <v>15</v>
      </c>
      <c r="AK7" s="257" t="s">
        <v>18</v>
      </c>
    </row>
    <row r="8" spans="1:37" s="1" customFormat="1" ht="104.25" customHeight="1" thickBot="1" x14ac:dyDescent="0.4">
      <c r="A8" s="300"/>
      <c r="B8" s="253"/>
      <c r="C8" s="253"/>
      <c r="D8" s="253"/>
      <c r="E8" s="253"/>
      <c r="F8" s="253"/>
      <c r="G8" s="253"/>
      <c r="H8" s="58" t="s">
        <v>3</v>
      </c>
      <c r="I8" s="58" t="s">
        <v>4</v>
      </c>
      <c r="J8" s="58" t="s">
        <v>6</v>
      </c>
      <c r="K8" s="257"/>
      <c r="L8" s="63" t="s">
        <v>39</v>
      </c>
      <c r="M8" s="63" t="s">
        <v>40</v>
      </c>
      <c r="N8" s="64" t="s">
        <v>41</v>
      </c>
      <c r="O8" s="64" t="s">
        <v>43</v>
      </c>
      <c r="P8" s="257"/>
      <c r="Q8" s="253"/>
      <c r="R8" s="58" t="s">
        <v>6</v>
      </c>
      <c r="S8" s="58" t="s">
        <v>1</v>
      </c>
      <c r="T8" s="58" t="s">
        <v>82</v>
      </c>
      <c r="U8" s="253"/>
      <c r="V8" s="253"/>
      <c r="W8" s="253"/>
      <c r="X8" s="261"/>
      <c r="Y8" s="257"/>
      <c r="Z8" s="253"/>
      <c r="AA8" s="253"/>
      <c r="AB8" s="253"/>
      <c r="AC8" s="257"/>
      <c r="AD8" s="253"/>
      <c r="AE8" s="257"/>
      <c r="AF8" s="257"/>
      <c r="AG8" s="257"/>
      <c r="AH8" s="257"/>
      <c r="AI8" s="257"/>
      <c r="AJ8" s="257"/>
      <c r="AK8" s="257"/>
    </row>
    <row r="9" spans="1:37" s="1" customFormat="1" ht="104.25" customHeight="1" x14ac:dyDescent="0.35">
      <c r="A9" s="300"/>
      <c r="B9" s="281" t="s">
        <v>501</v>
      </c>
      <c r="C9" s="281" t="s">
        <v>746</v>
      </c>
      <c r="D9" s="281" t="s">
        <v>741</v>
      </c>
      <c r="E9" s="373" t="s">
        <v>747</v>
      </c>
      <c r="F9" s="293" t="s">
        <v>750</v>
      </c>
      <c r="G9" s="24" t="s">
        <v>42</v>
      </c>
      <c r="H9" s="333" t="s">
        <v>36</v>
      </c>
      <c r="I9" s="78" t="s">
        <v>46</v>
      </c>
      <c r="J9" s="79" t="s">
        <v>269</v>
      </c>
      <c r="K9" s="79" t="s">
        <v>270</v>
      </c>
      <c r="L9" s="88">
        <v>1</v>
      </c>
      <c r="M9" s="81">
        <v>18</v>
      </c>
      <c r="N9" s="88">
        <v>33</v>
      </c>
      <c r="O9" s="88">
        <f>SUM(L9:N9)</f>
        <v>52</v>
      </c>
      <c r="P9" s="79" t="s">
        <v>271</v>
      </c>
      <c r="Q9" s="81">
        <v>8</v>
      </c>
      <c r="R9" s="79" t="s">
        <v>499</v>
      </c>
      <c r="S9" s="79" t="s">
        <v>273</v>
      </c>
      <c r="T9" s="79" t="s">
        <v>272</v>
      </c>
      <c r="U9" s="81">
        <v>2</v>
      </c>
      <c r="V9" s="81">
        <v>4</v>
      </c>
      <c r="W9" s="81">
        <f>V9*U9</f>
        <v>8</v>
      </c>
      <c r="X9" s="81" t="str">
        <f>+IF(AND(U9*V9&gt;=24,U9*V9&lt;=40),"MA",IF(AND(U9*V9&gt;=10,U9*V9&lt;=20),"A",IF(AND(U9*V9&gt;=6,U9*V9&lt;=8),"M",IF(AND(U9*V9&gt;=0,U9*V9&lt;=4),"B",""))))</f>
        <v>M</v>
      </c>
      <c r="Y9" s="78"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W9*Z9</f>
        <v>80</v>
      </c>
      <c r="AB9" s="85" t="str">
        <f t="shared" ref="AB9:AB25" si="0">+IF(AND(U9*V9*Z9&gt;=600,U9*V9*Z9&lt;=4000),"I",IF(AND(U9*V9*Z9&gt;=150,U9*V9*Z9&lt;=500),"II",IF(AND(U9*V9*Z9&gt;=40,U9*V9*Z9&lt;=120),"III",IF(AND(U9*V9*Z9&gt;=0,U9*V9*Z9&lt;=20),"IV",""))))</f>
        <v>III</v>
      </c>
      <c r="AC9" s="78"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+IF(AB9="I","No aceptable",IF(AB9="II","No aceptable o aceptable con control específico",IF(AB9="III","Aceptable",IF(AB9="IV","Aceptable",""))))</f>
        <v>Aceptable</v>
      </c>
      <c r="AE9" s="78" t="s">
        <v>55</v>
      </c>
      <c r="AF9" s="81" t="s">
        <v>34</v>
      </c>
      <c r="AG9" s="81" t="s">
        <v>34</v>
      </c>
      <c r="AH9" s="81" t="s">
        <v>278</v>
      </c>
      <c r="AI9" s="78" t="s">
        <v>274</v>
      </c>
      <c r="AJ9" s="81" t="s">
        <v>34</v>
      </c>
      <c r="AK9" s="100" t="s">
        <v>575</v>
      </c>
    </row>
    <row r="10" spans="1:37" s="1" customFormat="1" ht="104.25" customHeight="1" x14ac:dyDescent="0.35">
      <c r="A10" s="300"/>
      <c r="B10" s="269"/>
      <c r="C10" s="269"/>
      <c r="D10" s="269"/>
      <c r="E10" s="374"/>
      <c r="F10" s="294"/>
      <c r="G10" s="24" t="s">
        <v>42</v>
      </c>
      <c r="H10" s="333"/>
      <c r="I10" s="78" t="s">
        <v>107</v>
      </c>
      <c r="J10" s="79" t="s">
        <v>275</v>
      </c>
      <c r="K10" s="87" t="s">
        <v>276</v>
      </c>
      <c r="L10" s="88">
        <v>1</v>
      </c>
      <c r="M10" s="81">
        <v>18</v>
      </c>
      <c r="N10" s="88">
        <v>33</v>
      </c>
      <c r="O10" s="88">
        <f t="shared" ref="O10:O25" si="1">SUM(L10:N10)</f>
        <v>52</v>
      </c>
      <c r="P10" s="79" t="s">
        <v>271</v>
      </c>
      <c r="Q10" s="81">
        <v>8</v>
      </c>
      <c r="R10" s="87" t="s">
        <v>500</v>
      </c>
      <c r="S10" s="87" t="s">
        <v>273</v>
      </c>
      <c r="T10" s="87" t="s">
        <v>272</v>
      </c>
      <c r="U10" s="81">
        <v>2</v>
      </c>
      <c r="V10" s="81">
        <v>4</v>
      </c>
      <c r="W10" s="81">
        <f t="shared" ref="W10:W25" si="2">V10*U10</f>
        <v>8</v>
      </c>
      <c r="X10" s="81" t="str">
        <f t="shared" ref="X10:X25" si="3">+IF(AND(U10*V10&gt;=24,U10*V10&lt;=40),"MA",IF(AND(U10*V10&gt;=10,U10*V10&lt;=20),"A",IF(AND(U10*V10&gt;=6,U10*V10&lt;=8),"M",IF(AND(U10*V10&gt;=0,U10*V10&lt;=4),"B",""))))</f>
        <v>M</v>
      </c>
      <c r="Y10" s="78" t="str">
        <f t="shared" ref="Y10:Y25" si="4">+IF(X10="MA","Situación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82">
        <v>10</v>
      </c>
      <c r="AA10" s="82">
        <f t="shared" ref="AA10:AA25" si="5">W10*Z10</f>
        <v>80</v>
      </c>
      <c r="AB10" s="85" t="str">
        <f t="shared" si="0"/>
        <v>III</v>
      </c>
      <c r="AC10" s="78" t="str">
        <f t="shared" ref="AC10:AC25"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78" t="str">
        <f t="shared" ref="AD10:AD25" si="7">+IF(AB10="I","No aceptable",IF(AB10="II","No aceptable o aceptable con control específico",IF(AB10="III","Aceptable",IF(AB10="IV","Aceptable",""))))</f>
        <v>Aceptable</v>
      </c>
      <c r="AE10" s="78" t="s">
        <v>108</v>
      </c>
      <c r="AF10" s="81" t="s">
        <v>34</v>
      </c>
      <c r="AG10" s="81" t="s">
        <v>34</v>
      </c>
      <c r="AH10" s="81" t="s">
        <v>279</v>
      </c>
      <c r="AI10" s="78" t="s">
        <v>274</v>
      </c>
      <c r="AJ10" s="81" t="s">
        <v>34</v>
      </c>
      <c r="AK10" s="81" t="s">
        <v>35</v>
      </c>
    </row>
    <row r="11" spans="1:37" s="1" customFormat="1" ht="104.25" customHeight="1" x14ac:dyDescent="0.35">
      <c r="A11" s="300"/>
      <c r="B11" s="269"/>
      <c r="C11" s="269"/>
      <c r="D11" s="269"/>
      <c r="E11" s="374"/>
      <c r="F11" s="294"/>
      <c r="G11" s="24" t="s">
        <v>42</v>
      </c>
      <c r="H11" s="81" t="s">
        <v>230</v>
      </c>
      <c r="I11" s="78" t="s">
        <v>602</v>
      </c>
      <c r="J11" s="87" t="s">
        <v>605</v>
      </c>
      <c r="K11" s="87" t="s">
        <v>417</v>
      </c>
      <c r="L11" s="88">
        <v>1</v>
      </c>
      <c r="M11" s="81">
        <v>18</v>
      </c>
      <c r="N11" s="88">
        <v>33</v>
      </c>
      <c r="O11" s="88">
        <f t="shared" si="1"/>
        <v>52</v>
      </c>
      <c r="P11" s="87" t="s">
        <v>415</v>
      </c>
      <c r="Q11" s="81">
        <v>8</v>
      </c>
      <c r="R11" s="87" t="s">
        <v>603</v>
      </c>
      <c r="S11" s="87" t="s">
        <v>604</v>
      </c>
      <c r="T11" s="87" t="s">
        <v>606</v>
      </c>
      <c r="U11" s="82">
        <v>2</v>
      </c>
      <c r="V11" s="82">
        <v>4</v>
      </c>
      <c r="W11" s="82">
        <f t="shared" si="2"/>
        <v>8</v>
      </c>
      <c r="X11" s="83" t="str">
        <f>+IF(AND(U11*V11&gt;=24,U11*V11&lt;=40),"MA",IF(AND(U11*V11&gt;=10,U11*V11&lt;=20),"A",IF(AND(U11*V11&gt;=6,U11*V11&lt;=8),"M",IF(AND(U11*V11&gt;=0,U11*V11&lt;=4),"B",""))))</f>
        <v>M</v>
      </c>
      <c r="Y11" s="78" t="str">
        <f t="shared" si="4"/>
        <v>Situación deficiente con exposición esporádica, o bien situación mejorable con exposición continuada o frecuente. Es posible que suceda el daño alguna vez.</v>
      </c>
      <c r="Z11" s="82">
        <v>10</v>
      </c>
      <c r="AA11" s="82">
        <f>W11*Z11</f>
        <v>80</v>
      </c>
      <c r="AB11" s="85" t="str">
        <f>+IF(AND(U11*V11*Z11&gt;=600,U11*V11*Z11&lt;=4000),"I",IF(AND(U11*V11*Z11&gt;=150,U11*V11*Z11&lt;=500),"II",IF(AND(U11*V11*Z11&gt;=40,U11*V11*Z11&lt;=120),"III",IF(AND(U11*V11*Z11&gt;=0,U11*V11*Z11&lt;=20),"IV",""))))</f>
        <v>III</v>
      </c>
      <c r="AC11" s="78"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78" t="str">
        <f>+IF(AB11="I","No aceptable",IF(AB11="II","No aceptable o aceptable con control específico",IF(AB11="III","Aceptable",IF(AB11="IV","Aceptable",""))))</f>
        <v>Aceptable</v>
      </c>
      <c r="AE11" s="131" t="s">
        <v>560</v>
      </c>
      <c r="AF11" s="78" t="s">
        <v>34</v>
      </c>
      <c r="AG11" s="78" t="s">
        <v>34</v>
      </c>
      <c r="AH11" s="78" t="s">
        <v>34</v>
      </c>
      <c r="AI11" s="82" t="s">
        <v>608</v>
      </c>
      <c r="AJ11" s="81" t="s">
        <v>34</v>
      </c>
      <c r="AK11" s="81" t="s">
        <v>607</v>
      </c>
    </row>
    <row r="12" spans="1:37" s="1" customFormat="1" ht="104.25" customHeight="1" x14ac:dyDescent="0.35">
      <c r="A12" s="300"/>
      <c r="B12" s="269"/>
      <c r="C12" s="269"/>
      <c r="D12" s="269"/>
      <c r="E12" s="374"/>
      <c r="F12" s="294"/>
      <c r="G12" s="24" t="s">
        <v>42</v>
      </c>
      <c r="H12" s="333" t="s">
        <v>44</v>
      </c>
      <c r="I12" s="78" t="s">
        <v>505</v>
      </c>
      <c r="J12" s="78" t="s">
        <v>506</v>
      </c>
      <c r="K12" s="78" t="s">
        <v>507</v>
      </c>
      <c r="L12" s="88">
        <v>1</v>
      </c>
      <c r="M12" s="81">
        <v>18</v>
      </c>
      <c r="N12" s="88">
        <v>33</v>
      </c>
      <c r="O12" s="88">
        <f t="shared" si="1"/>
        <v>52</v>
      </c>
      <c r="P12" s="78" t="s">
        <v>508</v>
      </c>
      <c r="Q12" s="81">
        <v>8</v>
      </c>
      <c r="R12" s="78" t="s">
        <v>254</v>
      </c>
      <c r="S12" s="78" t="s">
        <v>509</v>
      </c>
      <c r="T12" s="78" t="s">
        <v>510</v>
      </c>
      <c r="U12" s="82">
        <v>2</v>
      </c>
      <c r="V12" s="82">
        <v>3</v>
      </c>
      <c r="W12" s="82">
        <f t="shared" ref="W12:W14" si="8">V12*U12</f>
        <v>6</v>
      </c>
      <c r="X12" s="83" t="str">
        <f t="shared" ref="X12:X14" si="9">+IF(AND(U12*V12&gt;=24,U12*V12&lt;=40),"MA",IF(AND(U12*V12&gt;=10,U12*V12&lt;=20),"A",IF(AND(U12*V12&gt;=6,U12*V12&lt;=8),"M",IF(AND(U12*V12&gt;=0,U12*V12&lt;=4),"B",""))))</f>
        <v>M</v>
      </c>
      <c r="Y12" s="78" t="str">
        <f t="shared" ref="Y12:Y14" si="10">+IF(X12="MA","Situación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82">
        <v>10</v>
      </c>
      <c r="AA12" s="82">
        <f t="shared" ref="AA12:AA14" si="11">W12*Z12</f>
        <v>60</v>
      </c>
      <c r="AB12" s="85" t="str">
        <f t="shared" ref="AB12:AB14" si="12">+IF(AND(U12*V12*Z12&gt;=600,U12*V12*Z12&lt;=4000),"I",IF(AND(U12*V12*Z12&gt;=150,U12*V12*Z12&lt;=500),"II",IF(AND(U12*V12*Z12&gt;=40,U12*V12*Z12&lt;=120),"III",IF(AND(U12*V12*Z12&gt;=0,U12*V12*Z12&lt;=20),"IV",""))))</f>
        <v>III</v>
      </c>
      <c r="AC12" s="78" t="str">
        <f t="shared" ref="AC12:AC14" si="13">+IF(AB12="I","Situación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78" t="str">
        <f t="shared" ref="AD12:AD14" si="14">+IF(AB12="I","No aceptable",IF(AB12="II","No aceptable o aceptable con control específico",IF(AB12="III","Aceptable",IF(AB12="IV","Aceptable",""))))</f>
        <v>Aceptable</v>
      </c>
      <c r="AE12" s="330" t="s">
        <v>565</v>
      </c>
      <c r="AF12" s="78" t="s">
        <v>34</v>
      </c>
      <c r="AG12" s="78" t="s">
        <v>34</v>
      </c>
      <c r="AH12" s="78" t="s">
        <v>34</v>
      </c>
      <c r="AI12" s="78" t="s">
        <v>257</v>
      </c>
      <c r="AJ12" s="78" t="s">
        <v>34</v>
      </c>
      <c r="AK12" s="81" t="s">
        <v>511</v>
      </c>
    </row>
    <row r="13" spans="1:37" s="1" customFormat="1" ht="104.25" customHeight="1" x14ac:dyDescent="0.35">
      <c r="A13" s="300"/>
      <c r="B13" s="269"/>
      <c r="C13" s="269"/>
      <c r="D13" s="269"/>
      <c r="E13" s="374"/>
      <c r="F13" s="294"/>
      <c r="G13" s="24" t="s">
        <v>42</v>
      </c>
      <c r="H13" s="333"/>
      <c r="I13" s="90" t="s">
        <v>550</v>
      </c>
      <c r="J13" s="90" t="s">
        <v>519</v>
      </c>
      <c r="K13" s="90" t="s">
        <v>520</v>
      </c>
      <c r="L13" s="88">
        <v>1</v>
      </c>
      <c r="M13" s="81">
        <v>18</v>
      </c>
      <c r="N13" s="88">
        <v>33</v>
      </c>
      <c r="O13" s="88">
        <f t="shared" si="1"/>
        <v>52</v>
      </c>
      <c r="P13" s="90" t="s">
        <v>521</v>
      </c>
      <c r="Q13" s="94">
        <v>8</v>
      </c>
      <c r="R13" s="90" t="s">
        <v>549</v>
      </c>
      <c r="S13" s="90" t="s">
        <v>551</v>
      </c>
      <c r="T13" s="90" t="s">
        <v>525</v>
      </c>
      <c r="U13" s="95">
        <v>2</v>
      </c>
      <c r="V13" s="95">
        <v>3</v>
      </c>
      <c r="W13" s="95">
        <f t="shared" si="8"/>
        <v>6</v>
      </c>
      <c r="X13" s="96" t="str">
        <f t="shared" si="9"/>
        <v>M</v>
      </c>
      <c r="Y13" s="97" t="str">
        <f t="shared" si="10"/>
        <v>Situación deficiente con exposición esporádica, o bien situación mejorable con exposición continuada o frecuente. Es posible que suceda el daño alguna vez.</v>
      </c>
      <c r="Z13" s="95">
        <v>10</v>
      </c>
      <c r="AA13" s="95">
        <f t="shared" si="11"/>
        <v>60</v>
      </c>
      <c r="AB13" s="98" t="str">
        <f t="shared" si="12"/>
        <v>III</v>
      </c>
      <c r="AC13" s="97" t="str">
        <f t="shared" si="13"/>
        <v>Mejorar si es posible. Sería conveniente justificar la intervención y su rentabilidad.</v>
      </c>
      <c r="AD13" s="90" t="str">
        <f t="shared" si="14"/>
        <v>Aceptable</v>
      </c>
      <c r="AE13" s="331"/>
      <c r="AF13" s="90" t="s">
        <v>34</v>
      </c>
      <c r="AG13" s="90" t="s">
        <v>34</v>
      </c>
      <c r="AH13" s="90" t="s">
        <v>34</v>
      </c>
      <c r="AI13" s="90" t="s">
        <v>552</v>
      </c>
      <c r="AJ13" s="90" t="s">
        <v>34</v>
      </c>
      <c r="AK13" s="100" t="s">
        <v>511</v>
      </c>
    </row>
    <row r="14" spans="1:37" s="1" customFormat="1" ht="104.25" customHeight="1" x14ac:dyDescent="0.35">
      <c r="A14" s="300"/>
      <c r="B14" s="269"/>
      <c r="C14" s="269"/>
      <c r="D14" s="269"/>
      <c r="E14" s="374"/>
      <c r="F14" s="294"/>
      <c r="G14" s="24" t="s">
        <v>42</v>
      </c>
      <c r="H14" s="333"/>
      <c r="I14" s="94" t="s">
        <v>61</v>
      </c>
      <c r="J14" s="90" t="s">
        <v>262</v>
      </c>
      <c r="K14" s="90" t="s">
        <v>250</v>
      </c>
      <c r="L14" s="88">
        <v>1</v>
      </c>
      <c r="M14" s="81">
        <v>18</v>
      </c>
      <c r="N14" s="88">
        <v>33</v>
      </c>
      <c r="O14" s="88">
        <f t="shared" si="1"/>
        <v>52</v>
      </c>
      <c r="P14" s="90" t="s">
        <v>259</v>
      </c>
      <c r="Q14" s="94">
        <v>8</v>
      </c>
      <c r="R14" s="90" t="s">
        <v>549</v>
      </c>
      <c r="S14" s="90" t="s">
        <v>252</v>
      </c>
      <c r="T14" s="90" t="s">
        <v>354</v>
      </c>
      <c r="U14" s="95">
        <v>2</v>
      </c>
      <c r="V14" s="95">
        <v>3</v>
      </c>
      <c r="W14" s="95">
        <f t="shared" si="8"/>
        <v>6</v>
      </c>
      <c r="X14" s="96" t="str">
        <f t="shared" si="9"/>
        <v>M</v>
      </c>
      <c r="Y14" s="97" t="str">
        <f t="shared" si="10"/>
        <v>Situación deficiente con exposición esporádica, o bien situación mejorable con exposición continuada o frecuente. Es posible que suceda el daño alguna vez.</v>
      </c>
      <c r="Z14" s="95">
        <v>10</v>
      </c>
      <c r="AA14" s="95">
        <f t="shared" si="11"/>
        <v>60</v>
      </c>
      <c r="AB14" s="98" t="str">
        <f t="shared" si="12"/>
        <v>III</v>
      </c>
      <c r="AC14" s="97" t="str">
        <f t="shared" si="13"/>
        <v>Mejorar si es posible. Sería conveniente justificar la intervención y su rentabilidad.</v>
      </c>
      <c r="AD14" s="90" t="str">
        <f t="shared" si="14"/>
        <v>Aceptable</v>
      </c>
      <c r="AE14" s="331"/>
      <c r="AF14" s="90" t="s">
        <v>34</v>
      </c>
      <c r="AG14" s="90" t="s">
        <v>34</v>
      </c>
      <c r="AH14" s="90" t="s">
        <v>34</v>
      </c>
      <c r="AI14" s="90" t="s">
        <v>552</v>
      </c>
      <c r="AJ14" s="90" t="s">
        <v>34</v>
      </c>
      <c r="AK14" s="100" t="s">
        <v>554</v>
      </c>
    </row>
    <row r="15" spans="1:37" s="1" customFormat="1" ht="104.25" customHeight="1" x14ac:dyDescent="0.35">
      <c r="A15" s="300"/>
      <c r="B15" s="269"/>
      <c r="C15" s="269"/>
      <c r="D15" s="269"/>
      <c r="E15" s="374"/>
      <c r="F15" s="294"/>
      <c r="G15" s="24" t="s">
        <v>42</v>
      </c>
      <c r="H15" s="333"/>
      <c r="I15" s="78" t="s">
        <v>59</v>
      </c>
      <c r="J15" s="78" t="s">
        <v>261</v>
      </c>
      <c r="K15" s="78" t="s">
        <v>250</v>
      </c>
      <c r="L15" s="88">
        <v>1</v>
      </c>
      <c r="M15" s="81">
        <v>18</v>
      </c>
      <c r="N15" s="88">
        <v>33</v>
      </c>
      <c r="O15" s="88">
        <f t="shared" si="1"/>
        <v>52</v>
      </c>
      <c r="P15" s="78" t="s">
        <v>259</v>
      </c>
      <c r="Q15" s="78">
        <v>8</v>
      </c>
      <c r="R15" s="78" t="s">
        <v>254</v>
      </c>
      <c r="S15" s="78" t="s">
        <v>252</v>
      </c>
      <c r="T15" s="78" t="s">
        <v>354</v>
      </c>
      <c r="U15" s="81">
        <v>2</v>
      </c>
      <c r="V15" s="81">
        <v>3</v>
      </c>
      <c r="W15" s="81">
        <f t="shared" si="2"/>
        <v>6</v>
      </c>
      <c r="X15" s="81" t="str">
        <f t="shared" si="3"/>
        <v>M</v>
      </c>
      <c r="Y15" s="78" t="str">
        <f t="shared" si="4"/>
        <v>Situación deficiente con exposición esporádica, o bien situación mejorable con exposición continuada o frecuente. Es posible que suceda el daño alguna vez.</v>
      </c>
      <c r="Z15" s="82">
        <v>25</v>
      </c>
      <c r="AA15" s="82">
        <f t="shared" si="5"/>
        <v>150</v>
      </c>
      <c r="AB15" s="85" t="str">
        <f t="shared" si="0"/>
        <v>II</v>
      </c>
      <c r="AC15" s="78" t="str">
        <f t="shared" si="6"/>
        <v>Corregir y adoptar medidas de control de inmediato. Sin embargo suspenda actividades si el nivel de riesgo está por encima o igual de 360.</v>
      </c>
      <c r="AD15" s="78" t="str">
        <f t="shared" si="7"/>
        <v>No aceptable o aceptable con control específico</v>
      </c>
      <c r="AE15" s="332"/>
      <c r="AF15" s="78" t="s">
        <v>34</v>
      </c>
      <c r="AG15" s="78" t="s">
        <v>34</v>
      </c>
      <c r="AH15" s="78" t="s">
        <v>34</v>
      </c>
      <c r="AI15" s="78" t="s">
        <v>260</v>
      </c>
      <c r="AJ15" s="78" t="s">
        <v>34</v>
      </c>
      <c r="AK15" s="81" t="s">
        <v>35</v>
      </c>
    </row>
    <row r="16" spans="1:37" s="1" customFormat="1" ht="104.25" customHeight="1" x14ac:dyDescent="0.35">
      <c r="A16" s="300"/>
      <c r="B16" s="269"/>
      <c r="C16" s="269"/>
      <c r="D16" s="269"/>
      <c r="E16" s="374"/>
      <c r="F16" s="294"/>
      <c r="G16" s="24" t="s">
        <v>42</v>
      </c>
      <c r="H16" s="333" t="s">
        <v>49</v>
      </c>
      <c r="I16" s="87" t="s">
        <v>233</v>
      </c>
      <c r="J16" s="87" t="s">
        <v>234</v>
      </c>
      <c r="K16" s="87" t="s">
        <v>237</v>
      </c>
      <c r="L16" s="88">
        <v>1</v>
      </c>
      <c r="M16" s="81">
        <v>18</v>
      </c>
      <c r="N16" s="88">
        <v>33</v>
      </c>
      <c r="O16" s="88">
        <f t="shared" si="1"/>
        <v>52</v>
      </c>
      <c r="P16" s="89" t="s">
        <v>240</v>
      </c>
      <c r="Q16" s="81">
        <v>8</v>
      </c>
      <c r="R16" s="89" t="s">
        <v>242</v>
      </c>
      <c r="S16" s="89" t="s">
        <v>349</v>
      </c>
      <c r="T16" s="89" t="s">
        <v>244</v>
      </c>
      <c r="U16" s="81">
        <v>2</v>
      </c>
      <c r="V16" s="81">
        <v>4</v>
      </c>
      <c r="W16" s="81">
        <f t="shared" si="2"/>
        <v>8</v>
      </c>
      <c r="X16" s="81" t="str">
        <f t="shared" si="3"/>
        <v>M</v>
      </c>
      <c r="Y16" s="78" t="str">
        <f t="shared" si="4"/>
        <v>Situación deficiente con exposición esporádica, o bien situación mejorable con exposición continuada o frecuente. Es posible que suceda el daño alguna vez.</v>
      </c>
      <c r="Z16" s="82">
        <v>10</v>
      </c>
      <c r="AA16" s="82">
        <f t="shared" si="5"/>
        <v>80</v>
      </c>
      <c r="AB16" s="85" t="str">
        <f t="shared" si="0"/>
        <v>III</v>
      </c>
      <c r="AC16" s="78" t="str">
        <f t="shared" si="6"/>
        <v>Mejorar si es posible. Sería conveniente justificar la intervención y su rentabilidad.</v>
      </c>
      <c r="AD16" s="78" t="str">
        <f t="shared" si="7"/>
        <v>Aceptable</v>
      </c>
      <c r="AE16" s="330" t="s">
        <v>566</v>
      </c>
      <c r="AF16" s="78" t="s">
        <v>34</v>
      </c>
      <c r="AG16" s="78" t="s">
        <v>34</v>
      </c>
      <c r="AH16" s="87" t="s">
        <v>248</v>
      </c>
      <c r="AI16" s="87" t="s">
        <v>249</v>
      </c>
      <c r="AJ16" s="81" t="s">
        <v>34</v>
      </c>
      <c r="AK16" s="81" t="s">
        <v>35</v>
      </c>
    </row>
    <row r="17" spans="1:37" s="1" customFormat="1" ht="104.25" customHeight="1" x14ac:dyDescent="0.35">
      <c r="A17" s="300"/>
      <c r="B17" s="269"/>
      <c r="C17" s="269"/>
      <c r="D17" s="269"/>
      <c r="E17" s="374"/>
      <c r="F17" s="294"/>
      <c r="G17" s="24" t="s">
        <v>42</v>
      </c>
      <c r="H17" s="333"/>
      <c r="I17" s="87" t="s">
        <v>236</v>
      </c>
      <c r="J17" s="87" t="s">
        <v>235</v>
      </c>
      <c r="K17" s="87" t="s">
        <v>238</v>
      </c>
      <c r="L17" s="88">
        <v>1</v>
      </c>
      <c r="M17" s="81">
        <v>18</v>
      </c>
      <c r="N17" s="88">
        <v>33</v>
      </c>
      <c r="O17" s="88">
        <f t="shared" si="1"/>
        <v>52</v>
      </c>
      <c r="P17" s="89" t="s">
        <v>241</v>
      </c>
      <c r="Q17" s="81">
        <v>8</v>
      </c>
      <c r="R17" s="89" t="s">
        <v>245</v>
      </c>
      <c r="S17" s="89" t="s">
        <v>246</v>
      </c>
      <c r="T17" s="89" t="s">
        <v>247</v>
      </c>
      <c r="U17" s="81">
        <v>2</v>
      </c>
      <c r="V17" s="81">
        <v>4</v>
      </c>
      <c r="W17" s="81">
        <f t="shared" si="2"/>
        <v>8</v>
      </c>
      <c r="X17" s="81" t="str">
        <f t="shared" si="3"/>
        <v>M</v>
      </c>
      <c r="Y17" s="78" t="str">
        <f t="shared" si="4"/>
        <v>Situación deficiente con exposición esporádica, o bien situación mejorable con exposición continuada o frecuente. Es posible que suceda el daño alguna vez.</v>
      </c>
      <c r="Z17" s="82">
        <v>10</v>
      </c>
      <c r="AA17" s="82">
        <f t="shared" si="5"/>
        <v>80</v>
      </c>
      <c r="AB17" s="85" t="str">
        <f t="shared" si="0"/>
        <v>III</v>
      </c>
      <c r="AC17" s="78" t="str">
        <f t="shared" si="6"/>
        <v>Mejorar si es posible. Sería conveniente justificar la intervención y su rentabilidad.</v>
      </c>
      <c r="AD17" s="78" t="str">
        <f t="shared" si="7"/>
        <v>Aceptable</v>
      </c>
      <c r="AE17" s="332"/>
      <c r="AF17" s="78" t="s">
        <v>34</v>
      </c>
      <c r="AG17" s="78" t="s">
        <v>34</v>
      </c>
      <c r="AH17" s="87" t="s">
        <v>248</v>
      </c>
      <c r="AI17" s="87" t="s">
        <v>249</v>
      </c>
      <c r="AJ17" s="81" t="s">
        <v>34</v>
      </c>
      <c r="AK17" s="81" t="s">
        <v>35</v>
      </c>
    </row>
    <row r="18" spans="1:37" s="1" customFormat="1" ht="104.25" customHeight="1" x14ac:dyDescent="0.35">
      <c r="A18" s="300"/>
      <c r="B18" s="269"/>
      <c r="C18" s="269"/>
      <c r="D18" s="269"/>
      <c r="E18" s="374"/>
      <c r="F18" s="294"/>
      <c r="G18" s="24" t="s">
        <v>33</v>
      </c>
      <c r="H18" s="333" t="s">
        <v>45</v>
      </c>
      <c r="I18" s="87" t="s">
        <v>88</v>
      </c>
      <c r="J18" s="87" t="s">
        <v>337</v>
      </c>
      <c r="K18" s="87" t="s">
        <v>315</v>
      </c>
      <c r="L18" s="88">
        <v>1</v>
      </c>
      <c r="M18" s="81">
        <v>18</v>
      </c>
      <c r="N18" s="88">
        <v>33</v>
      </c>
      <c r="O18" s="88">
        <f t="shared" si="1"/>
        <v>52</v>
      </c>
      <c r="P18" s="87" t="s">
        <v>336</v>
      </c>
      <c r="Q18" s="81">
        <v>8</v>
      </c>
      <c r="R18" s="87" t="s">
        <v>168</v>
      </c>
      <c r="S18" s="78" t="s">
        <v>350</v>
      </c>
      <c r="T18" s="78" t="s">
        <v>356</v>
      </c>
      <c r="U18" s="81">
        <v>2</v>
      </c>
      <c r="V18" s="81">
        <v>2</v>
      </c>
      <c r="W18" s="81">
        <f t="shared" si="2"/>
        <v>4</v>
      </c>
      <c r="X18" s="81" t="str">
        <f t="shared" si="3"/>
        <v>B</v>
      </c>
      <c r="Y18" s="78" t="str">
        <f t="shared" si="4"/>
        <v>Situación mejorable con exposición ocasional o esporádica, o situación sin anomalía destacable con cualquier nivel de exposición. No es esperable que se materialice el riesgo, aunque puede ser concebible.</v>
      </c>
      <c r="Z18" s="82">
        <v>10</v>
      </c>
      <c r="AA18" s="82">
        <f t="shared" si="5"/>
        <v>40</v>
      </c>
      <c r="AB18" s="85" t="str">
        <f t="shared" si="0"/>
        <v>III</v>
      </c>
      <c r="AC18" s="78" t="str">
        <f t="shared" si="6"/>
        <v>Mejorar si es posible. Sería conveniente justificar la intervención y su rentabilidad.</v>
      </c>
      <c r="AD18" s="78" t="str">
        <f t="shared" si="7"/>
        <v>Aceptable</v>
      </c>
      <c r="AE18" s="78" t="s">
        <v>65</v>
      </c>
      <c r="AF18" s="81" t="s">
        <v>34</v>
      </c>
      <c r="AG18" s="81" t="s">
        <v>34</v>
      </c>
      <c r="AH18" s="87" t="s">
        <v>158</v>
      </c>
      <c r="AI18" s="87" t="s">
        <v>357</v>
      </c>
      <c r="AJ18" s="81" t="s">
        <v>34</v>
      </c>
      <c r="AK18" s="81" t="s">
        <v>35</v>
      </c>
    </row>
    <row r="19" spans="1:37" s="1" customFormat="1" ht="104.25" customHeight="1" x14ac:dyDescent="0.35">
      <c r="A19" s="300"/>
      <c r="B19" s="269"/>
      <c r="C19" s="269"/>
      <c r="D19" s="269"/>
      <c r="E19" s="374"/>
      <c r="F19" s="294"/>
      <c r="G19" s="24" t="s">
        <v>33</v>
      </c>
      <c r="H19" s="333"/>
      <c r="I19" s="87" t="s">
        <v>63</v>
      </c>
      <c r="J19" s="87" t="s">
        <v>329</v>
      </c>
      <c r="K19" s="87" t="s">
        <v>315</v>
      </c>
      <c r="L19" s="88">
        <v>1</v>
      </c>
      <c r="M19" s="81">
        <v>18</v>
      </c>
      <c r="N19" s="88">
        <v>33</v>
      </c>
      <c r="O19" s="88">
        <f t="shared" si="1"/>
        <v>52</v>
      </c>
      <c r="P19" s="87" t="s">
        <v>330</v>
      </c>
      <c r="Q19" s="81">
        <v>8</v>
      </c>
      <c r="R19" s="87" t="s">
        <v>332</v>
      </c>
      <c r="S19" s="87" t="s">
        <v>531</v>
      </c>
      <c r="T19" s="78" t="s">
        <v>355</v>
      </c>
      <c r="U19" s="81">
        <v>2</v>
      </c>
      <c r="V19" s="81">
        <v>2</v>
      </c>
      <c r="W19" s="81">
        <f t="shared" si="2"/>
        <v>4</v>
      </c>
      <c r="X19" s="81" t="str">
        <f t="shared" si="3"/>
        <v>B</v>
      </c>
      <c r="Y19" s="78" t="str">
        <f t="shared" si="4"/>
        <v>Situación mejorable con exposición ocasional o esporádica, o situación sin anomalía destacable con cualquier nivel de exposición. No es esperable que se materialice el riesgo, aunque puede ser concebible.</v>
      </c>
      <c r="Z19" s="82">
        <v>25</v>
      </c>
      <c r="AA19" s="82">
        <f t="shared" si="5"/>
        <v>100</v>
      </c>
      <c r="AB19" s="85" t="str">
        <f t="shared" si="0"/>
        <v>III</v>
      </c>
      <c r="AC19" s="78" t="str">
        <f t="shared" si="6"/>
        <v>Mejorar si es posible. Sería conveniente justificar la intervención y su rentabilidad.</v>
      </c>
      <c r="AD19" s="78" t="str">
        <f t="shared" si="7"/>
        <v>Aceptable</v>
      </c>
      <c r="AE19" s="78" t="s">
        <v>748</v>
      </c>
      <c r="AF19" s="78" t="s">
        <v>34</v>
      </c>
      <c r="AG19" s="78" t="s">
        <v>168</v>
      </c>
      <c r="AH19" s="87" t="s">
        <v>333</v>
      </c>
      <c r="AI19" s="87" t="s">
        <v>334</v>
      </c>
      <c r="AJ19" s="81" t="s">
        <v>34</v>
      </c>
      <c r="AK19" s="81" t="s">
        <v>35</v>
      </c>
    </row>
    <row r="20" spans="1:37" s="1" customFormat="1" ht="144" customHeight="1" x14ac:dyDescent="0.35">
      <c r="A20" s="300"/>
      <c r="B20" s="269"/>
      <c r="C20" s="269"/>
      <c r="D20" s="269"/>
      <c r="E20" s="374"/>
      <c r="F20" s="294"/>
      <c r="G20" s="24" t="s">
        <v>33</v>
      </c>
      <c r="H20" s="333"/>
      <c r="I20" s="87" t="s">
        <v>342</v>
      </c>
      <c r="J20" s="87" t="s">
        <v>542</v>
      </c>
      <c r="K20" s="87" t="s">
        <v>546</v>
      </c>
      <c r="L20" s="88">
        <v>1</v>
      </c>
      <c r="M20" s="81">
        <v>18</v>
      </c>
      <c r="N20" s="88">
        <v>33</v>
      </c>
      <c r="O20" s="88">
        <f t="shared" si="1"/>
        <v>52</v>
      </c>
      <c r="P20" s="87" t="s">
        <v>395</v>
      </c>
      <c r="Q20" s="81">
        <v>8</v>
      </c>
      <c r="R20" s="87" t="s">
        <v>396</v>
      </c>
      <c r="S20" s="87" t="s">
        <v>545</v>
      </c>
      <c r="T20" s="78" t="s">
        <v>547</v>
      </c>
      <c r="U20" s="81">
        <v>2</v>
      </c>
      <c r="V20" s="81">
        <v>2</v>
      </c>
      <c r="W20" s="81">
        <f t="shared" si="2"/>
        <v>4</v>
      </c>
      <c r="X20" s="81" t="str">
        <f t="shared" si="3"/>
        <v>B</v>
      </c>
      <c r="Y20" s="78" t="str">
        <f t="shared" si="4"/>
        <v>Situación mejorable con exposición ocasional o esporádica, o situación sin anomalía destacable con cualquier nivel de exposición. No es esperable que se materialice el riesgo, aunque puede ser concebible.</v>
      </c>
      <c r="Z20" s="82">
        <v>25</v>
      </c>
      <c r="AA20" s="82">
        <f t="shared" si="5"/>
        <v>100</v>
      </c>
      <c r="AB20" s="85" t="str">
        <f t="shared" si="0"/>
        <v>III</v>
      </c>
      <c r="AC20" s="78" t="str">
        <f t="shared" si="6"/>
        <v>Mejorar si es posible. Sería conveniente justificar la intervención y su rentabilidad.</v>
      </c>
      <c r="AD20" s="78" t="str">
        <f t="shared" si="7"/>
        <v>Aceptable</v>
      </c>
      <c r="AE20" s="78" t="s">
        <v>749</v>
      </c>
      <c r="AF20" s="78" t="s">
        <v>34</v>
      </c>
      <c r="AG20" s="78" t="s">
        <v>168</v>
      </c>
      <c r="AH20" s="87" t="s">
        <v>543</v>
      </c>
      <c r="AI20" s="87" t="s">
        <v>544</v>
      </c>
      <c r="AJ20" s="81" t="s">
        <v>34</v>
      </c>
      <c r="AK20" s="81" t="s">
        <v>35</v>
      </c>
    </row>
    <row r="21" spans="1:37" s="1" customFormat="1" ht="104.25" customHeight="1" x14ac:dyDescent="0.35">
      <c r="A21" s="300"/>
      <c r="B21" s="269"/>
      <c r="C21" s="269"/>
      <c r="D21" s="269"/>
      <c r="E21" s="374"/>
      <c r="F21" s="294"/>
      <c r="G21" s="24" t="s">
        <v>33</v>
      </c>
      <c r="H21" s="333"/>
      <c r="I21" s="87" t="s">
        <v>63</v>
      </c>
      <c r="J21" s="87" t="s">
        <v>331</v>
      </c>
      <c r="K21" s="87" t="s">
        <v>64</v>
      </c>
      <c r="L21" s="88">
        <v>1</v>
      </c>
      <c r="M21" s="81">
        <v>18</v>
      </c>
      <c r="N21" s="88">
        <v>33</v>
      </c>
      <c r="O21" s="88">
        <f t="shared" si="1"/>
        <v>52</v>
      </c>
      <c r="P21" s="87" t="s">
        <v>325</v>
      </c>
      <c r="Q21" s="81">
        <v>8</v>
      </c>
      <c r="R21" s="78" t="s">
        <v>168</v>
      </c>
      <c r="S21" s="87" t="s">
        <v>326</v>
      </c>
      <c r="T21" s="78" t="s">
        <v>359</v>
      </c>
      <c r="U21" s="81">
        <v>0</v>
      </c>
      <c r="V21" s="81">
        <v>1</v>
      </c>
      <c r="W21" s="81">
        <f t="shared" si="2"/>
        <v>0</v>
      </c>
      <c r="X21" s="81" t="str">
        <f t="shared" si="3"/>
        <v>B</v>
      </c>
      <c r="Y21" s="78" t="str">
        <f t="shared" si="4"/>
        <v>Situación mejorable con exposición ocasional o esporádica, o situación sin anomalía destacable con cualquier nivel de exposición. No es esperable que se materialice el riesgo, aunque puede ser concebible.</v>
      </c>
      <c r="Z21" s="82">
        <v>10</v>
      </c>
      <c r="AA21" s="82">
        <f t="shared" si="5"/>
        <v>0</v>
      </c>
      <c r="AB21" s="85" t="str">
        <f t="shared" si="0"/>
        <v>IV</v>
      </c>
      <c r="AC21" s="78" t="str">
        <f t="shared" si="6"/>
        <v>Mantener las medidas de control existentes, pero se deberían considerar soluciones o mejoras y se deben hacer comprobaciones periódicas para asegurar que el riesgo aún es tolerable.</v>
      </c>
      <c r="AD21" s="78" t="str">
        <f t="shared" si="7"/>
        <v>Aceptable</v>
      </c>
      <c r="AE21" s="78" t="s">
        <v>65</v>
      </c>
      <c r="AF21" s="81" t="s">
        <v>34</v>
      </c>
      <c r="AG21" s="81" t="s">
        <v>34</v>
      </c>
      <c r="AH21" s="87" t="s">
        <v>327</v>
      </c>
      <c r="AI21" s="87" t="s">
        <v>328</v>
      </c>
      <c r="AJ21" s="81" t="s">
        <v>34</v>
      </c>
      <c r="AK21" s="81" t="s">
        <v>35</v>
      </c>
    </row>
    <row r="22" spans="1:37" s="1" customFormat="1" ht="104.25" customHeight="1" x14ac:dyDescent="0.35">
      <c r="A22" s="300"/>
      <c r="B22" s="269"/>
      <c r="C22" s="269"/>
      <c r="D22" s="269"/>
      <c r="E22" s="374"/>
      <c r="F22" s="294"/>
      <c r="G22" s="24" t="s">
        <v>33</v>
      </c>
      <c r="H22" s="333"/>
      <c r="I22" s="87" t="s">
        <v>207</v>
      </c>
      <c r="J22" s="87" t="s">
        <v>322</v>
      </c>
      <c r="K22" s="87" t="s">
        <v>320</v>
      </c>
      <c r="L22" s="88">
        <v>1</v>
      </c>
      <c r="M22" s="81">
        <v>18</v>
      </c>
      <c r="N22" s="88">
        <v>33</v>
      </c>
      <c r="O22" s="88">
        <f t="shared" si="1"/>
        <v>52</v>
      </c>
      <c r="P22" s="87" t="s">
        <v>321</v>
      </c>
      <c r="Q22" s="81">
        <v>2</v>
      </c>
      <c r="R22" s="78" t="s">
        <v>168</v>
      </c>
      <c r="S22" s="87" t="s">
        <v>362</v>
      </c>
      <c r="T22" s="78" t="s">
        <v>364</v>
      </c>
      <c r="U22" s="81">
        <v>2</v>
      </c>
      <c r="V22" s="81">
        <v>2</v>
      </c>
      <c r="W22" s="81">
        <f t="shared" si="2"/>
        <v>4</v>
      </c>
      <c r="X22" s="81" t="str">
        <f t="shared" si="3"/>
        <v>B</v>
      </c>
      <c r="Y22" s="78" t="str">
        <f t="shared" si="4"/>
        <v>Situación mejorable con exposición ocasional o esporádica, o situación sin anomalía destacable con cualquier nivel de exposición. No es esperable que se materialice el riesgo, aunque puede ser concebible.</v>
      </c>
      <c r="Z22" s="82">
        <v>25</v>
      </c>
      <c r="AA22" s="82">
        <f t="shared" si="5"/>
        <v>100</v>
      </c>
      <c r="AB22" s="85" t="str">
        <f t="shared" si="0"/>
        <v>III</v>
      </c>
      <c r="AC22" s="78" t="str">
        <f t="shared" si="6"/>
        <v>Mejorar si es posible. Sería conveniente justificar la intervención y su rentabilidad.</v>
      </c>
      <c r="AD22" s="78" t="str">
        <f t="shared" si="7"/>
        <v>Aceptable</v>
      </c>
      <c r="AE22" s="99" t="s">
        <v>601</v>
      </c>
      <c r="AF22" s="78" t="s">
        <v>34</v>
      </c>
      <c r="AG22" s="78" t="s">
        <v>34</v>
      </c>
      <c r="AH22" s="87" t="s">
        <v>323</v>
      </c>
      <c r="AI22" s="78" t="s">
        <v>171</v>
      </c>
      <c r="AJ22" s="78" t="s">
        <v>34</v>
      </c>
      <c r="AK22" s="81" t="s">
        <v>35</v>
      </c>
    </row>
    <row r="23" spans="1:37" s="1" customFormat="1" ht="104.25" customHeight="1" x14ac:dyDescent="0.35">
      <c r="A23" s="300"/>
      <c r="B23" s="269"/>
      <c r="C23" s="269"/>
      <c r="D23" s="269"/>
      <c r="E23" s="374"/>
      <c r="F23" s="294"/>
      <c r="G23" s="24" t="s">
        <v>42</v>
      </c>
      <c r="H23" s="333"/>
      <c r="I23" s="87" t="s">
        <v>207</v>
      </c>
      <c r="J23" s="87" t="s">
        <v>600</v>
      </c>
      <c r="K23" s="87" t="s">
        <v>320</v>
      </c>
      <c r="L23" s="88">
        <v>1</v>
      </c>
      <c r="M23" s="81">
        <v>18</v>
      </c>
      <c r="N23" s="88">
        <v>33</v>
      </c>
      <c r="O23" s="88">
        <f t="shared" si="1"/>
        <v>52</v>
      </c>
      <c r="P23" s="87" t="s">
        <v>321</v>
      </c>
      <c r="Q23" s="81">
        <v>2</v>
      </c>
      <c r="R23" s="78" t="s">
        <v>168</v>
      </c>
      <c r="S23" s="87" t="s">
        <v>362</v>
      </c>
      <c r="T23" s="78" t="s">
        <v>364</v>
      </c>
      <c r="U23" s="82">
        <v>6</v>
      </c>
      <c r="V23" s="82">
        <v>2</v>
      </c>
      <c r="W23" s="82">
        <f t="shared" si="2"/>
        <v>12</v>
      </c>
      <c r="X23" s="83" t="str">
        <f t="shared" si="3"/>
        <v>A</v>
      </c>
      <c r="Y23" s="78" t="str">
        <f t="shared" si="4"/>
        <v>Situación deficiente con exposición frecuente u ocasional, o bien situación muy deficiente con exposición ocasional o esporádica. La materialización de Riesgo es posible que suceda varias veces en la vida laboral</v>
      </c>
      <c r="Z23" s="82">
        <v>25</v>
      </c>
      <c r="AA23" s="82">
        <v>100</v>
      </c>
      <c r="AB23" s="85" t="str">
        <f t="shared" ref="AB23" si="15">+IF(AND(U23*V23*Z23&gt;=600,U23*V23*Z23&lt;=4000),"I",IF(AND(U23*V23*Z23&gt;=150,U23*V23*Z23&lt;=500),"II",IF(AND(U23*V23*Z23&gt;=40,U23*V23*Z23&lt;=120),"III",IF(AND(U23*V23*Z23&gt;=0,U23*V23*Z23&lt;=20),"IV",""))))</f>
        <v>II</v>
      </c>
      <c r="AC23" s="78" t="str">
        <f t="shared" ref="AC23" si="16">+IF(AB23="I","Situación crìtica. Suspender actividades hasta que el riesgo esté bajo control. Intervención urgente.",IF(AB23="II","Corregir y adoptar medidas de control de inmediato. Sin embargo suspenda actividades si el nivel de riesgo está por encima o igual de 360.",IF(AB23="III","Mejorar si es posible. Sería conveniente justificar la intervención y su rentabilidad.",IF(AB23="IV","Mantener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3" s="78" t="str">
        <f t="shared" ref="AD23" si="17">+IF(AB23="I","No aceptable",IF(AB23="II","No aceptable o aceptable con control específico",IF(AB23="III","Aceptable",IF(AB23="IV","Aceptable",""))))</f>
        <v>No aceptable o aceptable con control específico</v>
      </c>
      <c r="AE23" s="99" t="s">
        <v>601</v>
      </c>
      <c r="AF23" s="78" t="s">
        <v>34</v>
      </c>
      <c r="AG23" s="78" t="s">
        <v>34</v>
      </c>
      <c r="AH23" s="87" t="s">
        <v>323</v>
      </c>
      <c r="AI23" s="78" t="s">
        <v>171</v>
      </c>
      <c r="AJ23" s="78" t="s">
        <v>34</v>
      </c>
      <c r="AK23" s="81" t="s">
        <v>35</v>
      </c>
    </row>
    <row r="24" spans="1:37" s="1" customFormat="1" ht="104.25" customHeight="1" x14ac:dyDescent="0.35">
      <c r="A24" s="300"/>
      <c r="B24" s="269"/>
      <c r="C24" s="269"/>
      <c r="D24" s="269"/>
      <c r="E24" s="374"/>
      <c r="F24" s="294"/>
      <c r="G24" s="24" t="s">
        <v>33</v>
      </c>
      <c r="H24" s="333"/>
      <c r="I24" s="101" t="s">
        <v>558</v>
      </c>
      <c r="J24" s="101" t="s">
        <v>324</v>
      </c>
      <c r="K24" s="101" t="s">
        <v>315</v>
      </c>
      <c r="L24" s="88">
        <v>1</v>
      </c>
      <c r="M24" s="81">
        <v>18</v>
      </c>
      <c r="N24" s="88">
        <v>33</v>
      </c>
      <c r="O24" s="88">
        <f t="shared" si="1"/>
        <v>52</v>
      </c>
      <c r="P24" s="101" t="s">
        <v>330</v>
      </c>
      <c r="Q24" s="94">
        <v>2</v>
      </c>
      <c r="R24" s="101" t="s">
        <v>168</v>
      </c>
      <c r="S24" s="90" t="s">
        <v>351</v>
      </c>
      <c r="T24" s="101" t="s">
        <v>360</v>
      </c>
      <c r="U24" s="95">
        <v>2</v>
      </c>
      <c r="V24" s="95">
        <v>3</v>
      </c>
      <c r="W24" s="95">
        <f t="shared" si="2"/>
        <v>6</v>
      </c>
      <c r="X24" s="96" t="str">
        <f t="shared" si="3"/>
        <v>M</v>
      </c>
      <c r="Y24" s="97" t="str">
        <f t="shared" si="4"/>
        <v>Situación deficiente con exposición esporádica, o bien situación mejorable con exposición continuada o frecuente. Es posible que suceda el daño alguna vez.</v>
      </c>
      <c r="Z24" s="95">
        <v>25</v>
      </c>
      <c r="AA24" s="95">
        <f t="shared" si="5"/>
        <v>150</v>
      </c>
      <c r="AB24" s="98" t="str">
        <f t="shared" si="0"/>
        <v>II</v>
      </c>
      <c r="AC24" s="97" t="str">
        <f t="shared" si="6"/>
        <v>Corregir y adoptar medidas de control de inmediato. Sin embargo suspenda actividades si el nivel de riesgo está por encima o igual de 360.</v>
      </c>
      <c r="AD24" s="90" t="str">
        <f t="shared" si="7"/>
        <v>No aceptable o aceptable con control específico</v>
      </c>
      <c r="AE24" s="97" t="s">
        <v>548</v>
      </c>
      <c r="AF24" s="90" t="s">
        <v>34</v>
      </c>
      <c r="AG24" s="90" t="s">
        <v>34</v>
      </c>
      <c r="AH24" s="101" t="s">
        <v>67</v>
      </c>
      <c r="AI24" s="101" t="s">
        <v>557</v>
      </c>
      <c r="AJ24" s="90" t="s">
        <v>34</v>
      </c>
      <c r="AK24" s="100" t="s">
        <v>559</v>
      </c>
    </row>
    <row r="25" spans="1:37" ht="104.25" customHeight="1" thickBot="1" x14ac:dyDescent="0.3">
      <c r="A25" s="300"/>
      <c r="B25" s="282"/>
      <c r="C25" s="282"/>
      <c r="D25" s="282"/>
      <c r="E25" s="375"/>
      <c r="F25" s="295"/>
      <c r="G25" s="24" t="s">
        <v>33</v>
      </c>
      <c r="H25" s="87" t="s">
        <v>70</v>
      </c>
      <c r="I25" s="87" t="s">
        <v>313</v>
      </c>
      <c r="J25" s="87" t="s">
        <v>314</v>
      </c>
      <c r="K25" s="87" t="s">
        <v>315</v>
      </c>
      <c r="L25" s="88">
        <v>1</v>
      </c>
      <c r="M25" s="81">
        <v>18</v>
      </c>
      <c r="N25" s="88">
        <v>33</v>
      </c>
      <c r="O25" s="88">
        <f t="shared" si="1"/>
        <v>52</v>
      </c>
      <c r="P25" s="87" t="s">
        <v>316</v>
      </c>
      <c r="Q25" s="81">
        <v>8</v>
      </c>
      <c r="R25" s="87" t="s">
        <v>317</v>
      </c>
      <c r="S25" s="87" t="s">
        <v>318</v>
      </c>
      <c r="T25" s="78" t="s">
        <v>379</v>
      </c>
      <c r="U25" s="81">
        <v>2</v>
      </c>
      <c r="V25" s="81">
        <v>1</v>
      </c>
      <c r="W25" s="81">
        <f t="shared" si="2"/>
        <v>2</v>
      </c>
      <c r="X25" s="81" t="str">
        <f t="shared" si="3"/>
        <v>B</v>
      </c>
      <c r="Y25" s="78" t="str">
        <f t="shared" si="4"/>
        <v>Situación mejorable con exposición ocasional o esporádica, o situación sin anomalía destacable con cualquier nivel de exposición. No es esperable que se materialice el riesgo, aunque puede ser concebible.</v>
      </c>
      <c r="Z25" s="82">
        <v>10</v>
      </c>
      <c r="AA25" s="82">
        <f t="shared" si="5"/>
        <v>20</v>
      </c>
      <c r="AB25" s="85" t="str">
        <f t="shared" si="0"/>
        <v>IV</v>
      </c>
      <c r="AC25" s="78" t="str">
        <f t="shared" si="6"/>
        <v>Mantener las medidas de control existentes, pero se deberían considerar soluciones o mejoras y se deben hacer comprobaciones periódicas para asegurar que el riesgo aún es tolerable.</v>
      </c>
      <c r="AD25" s="78" t="str">
        <f t="shared" si="7"/>
        <v>Aceptable</v>
      </c>
      <c r="AE25" s="78" t="s">
        <v>514</v>
      </c>
      <c r="AF25" s="81" t="s">
        <v>34</v>
      </c>
      <c r="AG25" s="81" t="s">
        <v>34</v>
      </c>
      <c r="AH25" s="87" t="s">
        <v>71</v>
      </c>
      <c r="AI25" s="87" t="s">
        <v>319</v>
      </c>
      <c r="AJ25" s="81" t="s">
        <v>34</v>
      </c>
      <c r="AK25" s="81" t="s">
        <v>515</v>
      </c>
    </row>
    <row r="26" spans="1:37" ht="104.25" customHeight="1" x14ac:dyDescent="0.25">
      <c r="A26" s="300"/>
      <c r="AI26" s="76"/>
    </row>
    <row r="27" spans="1:37" ht="104.25" customHeight="1" x14ac:dyDescent="0.25">
      <c r="A27" s="300"/>
    </row>
  </sheetData>
  <autoFilter ref="Z1:Z26"/>
  <mergeCells count="48">
    <mergeCell ref="AE16:AE17"/>
    <mergeCell ref="AE12:AE15"/>
    <mergeCell ref="AI7:AI8"/>
    <mergeCell ref="AD7:AD8"/>
    <mergeCell ref="AE7:AE8"/>
    <mergeCell ref="AF7:AF8"/>
    <mergeCell ref="AG7:AG8"/>
    <mergeCell ref="AH7:AH8"/>
    <mergeCell ref="U7:U8"/>
    <mergeCell ref="AB7:AB8"/>
    <mergeCell ref="AC7:AC8"/>
    <mergeCell ref="V7:V8"/>
    <mergeCell ref="W7:W8"/>
    <mergeCell ref="X7:X8"/>
    <mergeCell ref="Y7:Y8"/>
    <mergeCell ref="Z7:Z8"/>
    <mergeCell ref="AA7:AA8"/>
    <mergeCell ref="H16:H17"/>
    <mergeCell ref="H18:H24"/>
    <mergeCell ref="K7:K8"/>
    <mergeCell ref="L7:O7"/>
    <mergeCell ref="B9:B25"/>
    <mergeCell ref="C9:C25"/>
    <mergeCell ref="D9:D25"/>
    <mergeCell ref="E9:E25"/>
    <mergeCell ref="F9:F25"/>
    <mergeCell ref="P7:P8"/>
    <mergeCell ref="Q7:Q8"/>
    <mergeCell ref="R7:T7"/>
    <mergeCell ref="H7:J7"/>
    <mergeCell ref="H12:H15"/>
    <mergeCell ref="H9:H10"/>
    <mergeCell ref="A8:A27"/>
    <mergeCell ref="G7:G8"/>
    <mergeCell ref="B4:T4"/>
    <mergeCell ref="U4:AK4"/>
    <mergeCell ref="B5:T6"/>
    <mergeCell ref="U5:AC6"/>
    <mergeCell ref="AD5:AD6"/>
    <mergeCell ref="AE5:AK5"/>
    <mergeCell ref="AE6:AK6"/>
    <mergeCell ref="B7:B8"/>
    <mergeCell ref="C7:C8"/>
    <mergeCell ref="D7:D8"/>
    <mergeCell ref="E7:E8"/>
    <mergeCell ref="F7:F8"/>
    <mergeCell ref="AJ7:AJ8"/>
    <mergeCell ref="AK7:AK8"/>
  </mergeCells>
  <conditionalFormatting sqref="AB683:AF683 AE515:AF515 AE503:AF503 AE235:AF235 AB51:AF51 AB36:AF36 AB30:AF33 AB34:AE35 AB45:AF48 AB37:AE44 AB49:AE50 AB63:AF64 AB52:AE62 AB66:AF66 AB65:AE65 AB76:AF77 AB67:AE75 AB79:AF79 AB78:AE78 AB91:AF92 AB80:AE90 AB94:AF94 AB93:AE93 AB95:AE104 AF90 AF104:AF105 AE107:AF107 AE105:AE106 AE108:AE117 AF117 AE118:AF119 AE121:AF121 AE120 AE122:AE131 AF131 AE132:AF133 AE135:AF135 AE134 AE136:AE145 AF145 AE146:AF147 AE149:AF149 AE148 AE150:AE159 AF159 AB105:AD159 AB160:AF232 AE247:AF248 AE250:AF250 AE249 AE251:AE260 AF260 AB261:AF261 AE262:AF500 AE501:AE502 AE504:AE514 AB262:AD515 AB516:AF601 AB678:AF678 AB613:AF614 AB604:AF604 AB602:AE603 AB605:AE612 AB616:AF675 AB615:AE615 AB676:AE677 AB679:AE682 AB687:AF688 AB684:AE686 AB690:AF750 AB689:AE689 AB233:AE234 AE236:AE246 AB235:AD260 AC21:AD21 AB26:AE29 AB25:AD25 AB19:AB22 AB9:AB10 AB15:AD18">
    <cfRule type="cellIs" dxfId="153" priority="203" stopIfTrue="1" operator="equal">
      <formula>"I"</formula>
    </cfRule>
    <cfRule type="cellIs" dxfId="152" priority="204" stopIfTrue="1" operator="equal">
      <formula>"II"</formula>
    </cfRule>
    <cfRule type="cellIs" dxfId="151" priority="205" stopIfTrue="1" operator="between">
      <formula>"III"</formula>
      <formula>"IV"</formula>
    </cfRule>
  </conditionalFormatting>
  <conditionalFormatting sqref="AD683:AF683 AE515:AF515 AE503:AF503 AD235:AF235 AD233:AE234 AD236:AE247 AD51:AF51 AD36:AF36 AD30:AF33 AD34:AE35 AD45:AF48 AD37:AE44 AD49:AE50 AD63:AF64 AD52:AE62 AD66:AF66 AD65:AE65 AD76:AF77 AD67:AE75 AD79:AF79 AD78:AE78 AD91:AF92 AD80:AE90 AD94:AF94 AD93:AE93 AD95:AE104 AF90 AF104:AF105 AE107:AF107 AE105:AE106 AE108:AE117 AF117 AE118:AF119 AE121:AF121 AE120 AE122:AE131 AF131 AE132:AF133 AE135:AF135 AE134 AE136:AE145 AF145 AE146:AF147 AE149:AF149 AE148 AE150:AE159 AF159 AD105:AD159 AD160:AF232 AF247:AF248 AE250:AF250 AE248:AE249 AE251:AE260 AF260 AD248:AD260 AD261:AF261 AE262:AF500 AE501:AE502 AE504:AE514 AD262:AD515 AD516:AF601 AD678:AF678 AD613:AF614 AD604:AF604 AD602:AE603 AD605:AE612 AD616:AF675 AD615:AE615 AD676:AE677 AD679:AE682 AD687:AF688 AD684:AE686 AD690:AF750 AD689:AE689 AD21 AD26:AE29 AD25 AD15:AD18">
    <cfRule type="cellIs" dxfId="150" priority="201" stopIfTrue="1" operator="equal">
      <formula>"Aceptable"</formula>
    </cfRule>
    <cfRule type="cellIs" dxfId="149" priority="202" stopIfTrue="1" operator="equal">
      <formula>"No aceptable"</formula>
    </cfRule>
  </conditionalFormatting>
  <conditionalFormatting sqref="AD21 AD25:AD750 AD15:AD18">
    <cfRule type="containsText" dxfId="148" priority="198" stopIfTrue="1" operator="containsText" text="No aceptable o aceptable con control específico">
      <formula>NOT(ISERROR(SEARCH("No aceptable o aceptable con control específico",AD15)))</formula>
    </cfRule>
    <cfRule type="containsText" dxfId="147" priority="199" stopIfTrue="1" operator="containsText" text="No aceptable">
      <formula>NOT(ISERROR(SEARCH("No aceptable",AD15)))</formula>
    </cfRule>
    <cfRule type="containsText" dxfId="146" priority="200" stopIfTrue="1" operator="containsText" text="No Aceptable o aceptable con control específico">
      <formula>NOT(ISERROR(SEARCH("No Aceptable o aceptable con control específico",AD15)))</formula>
    </cfRule>
  </conditionalFormatting>
  <conditionalFormatting sqref="AD9">
    <cfRule type="containsText" dxfId="145" priority="190" stopIfTrue="1" operator="containsText" text="No aceptable o aceptable con control específico">
      <formula>NOT(ISERROR(SEARCH("No aceptable o aceptable con control específico",AD9)))</formula>
    </cfRule>
    <cfRule type="containsText" dxfId="144" priority="191" stopIfTrue="1" operator="containsText" text="No aceptable">
      <formula>NOT(ISERROR(SEARCH("No aceptable",AD9)))</formula>
    </cfRule>
    <cfRule type="containsText" dxfId="143" priority="192" stopIfTrue="1" operator="containsText" text="No Aceptable o aceptable con control específico">
      <formula>NOT(ISERROR(SEARCH("No Aceptable o aceptable con control específico",AD9)))</formula>
    </cfRule>
  </conditionalFormatting>
  <conditionalFormatting sqref="AD9">
    <cfRule type="cellIs" dxfId="142" priority="193" stopIfTrue="1" operator="equal">
      <formula>"Aceptable"</formula>
    </cfRule>
    <cfRule type="cellIs" dxfId="141" priority="194" stopIfTrue="1" operator="equal">
      <formula>"No aceptable"</formula>
    </cfRule>
  </conditionalFormatting>
  <conditionalFormatting sqref="AD10">
    <cfRule type="cellIs" dxfId="140" priority="185" stopIfTrue="1" operator="equal">
      <formula>"Aceptable"</formula>
    </cfRule>
    <cfRule type="cellIs" dxfId="139" priority="186" stopIfTrue="1" operator="equal">
      <formula>"No aceptable"</formula>
    </cfRule>
  </conditionalFormatting>
  <conditionalFormatting sqref="AD10">
    <cfRule type="containsText" dxfId="138" priority="182" stopIfTrue="1" operator="containsText" text="No aceptable o aceptable con control específico">
      <formula>NOT(ISERROR(SEARCH("No aceptable o aceptable con control específico",AD10)))</formula>
    </cfRule>
    <cfRule type="containsText" dxfId="137" priority="183" stopIfTrue="1" operator="containsText" text="No aceptable">
      <formula>NOT(ISERROR(SEARCH("No aceptable",AD10)))</formula>
    </cfRule>
    <cfRule type="containsText" dxfId="136" priority="184" stopIfTrue="1" operator="containsText" text="No Aceptable o aceptable con control específico">
      <formula>NOT(ISERROR(SEARCH("No Aceptable o aceptable con control específico",AD10)))</formula>
    </cfRule>
  </conditionalFormatting>
  <conditionalFormatting sqref="AD19:AD20">
    <cfRule type="cellIs" dxfId="135" priority="177" stopIfTrue="1" operator="equal">
      <formula>"Aceptable"</formula>
    </cfRule>
    <cfRule type="cellIs" dxfId="134" priority="178" stopIfTrue="1" operator="equal">
      <formula>"No aceptable"</formula>
    </cfRule>
  </conditionalFormatting>
  <conditionalFormatting sqref="AD19:AD20">
    <cfRule type="containsText" dxfId="133" priority="174" stopIfTrue="1" operator="containsText" text="No aceptable o aceptable con control específico">
      <formula>NOT(ISERROR(SEARCH("No aceptable o aceptable con control específico",AD19)))</formula>
    </cfRule>
    <cfRule type="containsText" dxfId="132" priority="175" stopIfTrue="1" operator="containsText" text="No aceptable">
      <formula>NOT(ISERROR(SEARCH("No aceptable",AD19)))</formula>
    </cfRule>
    <cfRule type="containsText" dxfId="131" priority="176" stopIfTrue="1" operator="containsText" text="No Aceptable o aceptable con control específico">
      <formula>NOT(ISERROR(SEARCH("No Aceptable o aceptable con control específico",AD19)))</formula>
    </cfRule>
  </conditionalFormatting>
  <conditionalFormatting sqref="AD22">
    <cfRule type="cellIs" dxfId="130" priority="169" stopIfTrue="1" operator="equal">
      <formula>"Aceptable"</formula>
    </cfRule>
    <cfRule type="cellIs" dxfId="129" priority="170" stopIfTrue="1" operator="equal">
      <formula>"No aceptable"</formula>
    </cfRule>
  </conditionalFormatting>
  <conditionalFormatting sqref="AD22">
    <cfRule type="containsText" dxfId="128" priority="166" stopIfTrue="1" operator="containsText" text="No aceptable o aceptable con control específico">
      <formula>NOT(ISERROR(SEARCH("No aceptable o aceptable con control específico",AD22)))</formula>
    </cfRule>
    <cfRule type="containsText" dxfId="127" priority="167" stopIfTrue="1" operator="containsText" text="No aceptable">
      <formula>NOT(ISERROR(SEARCH("No aceptable",AD22)))</formula>
    </cfRule>
    <cfRule type="containsText" dxfId="126" priority="168" stopIfTrue="1" operator="containsText" text="No Aceptable o aceptable con control específico">
      <formula>NOT(ISERROR(SEARCH("No Aceptable o aceptable con control específico",AD22)))</formula>
    </cfRule>
  </conditionalFormatting>
  <conditionalFormatting sqref="AE9:AE11">
    <cfRule type="cellIs" dxfId="125" priority="153" stopIfTrue="1" operator="equal">
      <formula>"I"</formula>
    </cfRule>
    <cfRule type="cellIs" dxfId="124" priority="154" stopIfTrue="1" operator="equal">
      <formula>"II"</formula>
    </cfRule>
    <cfRule type="cellIs" dxfId="123" priority="155" stopIfTrue="1" operator="between">
      <formula>"III"</formula>
      <formula>"IV"</formula>
    </cfRule>
  </conditionalFormatting>
  <conditionalFormatting sqref="AE9:AE11">
    <cfRule type="cellIs" dxfId="122" priority="151" stopIfTrue="1" operator="equal">
      <formula>"Aceptable"</formula>
    </cfRule>
    <cfRule type="cellIs" dxfId="121" priority="152" stopIfTrue="1" operator="equal">
      <formula>"No aceptable"</formula>
    </cfRule>
  </conditionalFormatting>
  <conditionalFormatting sqref="AE18">
    <cfRule type="cellIs" dxfId="120" priority="148" stopIfTrue="1" operator="equal">
      <formula>"I"</formula>
    </cfRule>
    <cfRule type="cellIs" dxfId="119" priority="149" stopIfTrue="1" operator="equal">
      <formula>"II"</formula>
    </cfRule>
    <cfRule type="cellIs" dxfId="118" priority="150" stopIfTrue="1" operator="between">
      <formula>"III"</formula>
      <formula>"IV"</formula>
    </cfRule>
  </conditionalFormatting>
  <conditionalFormatting sqref="AE18">
    <cfRule type="cellIs" dxfId="117" priority="146" stopIfTrue="1" operator="equal">
      <formula>"Aceptable"</formula>
    </cfRule>
    <cfRule type="cellIs" dxfId="116" priority="147" stopIfTrue="1" operator="equal">
      <formula>"No aceptable"</formula>
    </cfRule>
  </conditionalFormatting>
  <conditionalFormatting sqref="AE19">
    <cfRule type="cellIs" dxfId="115" priority="144" stopIfTrue="1" operator="equal">
      <formula>"Aceptable"</formula>
    </cfRule>
    <cfRule type="cellIs" dxfId="114" priority="145" stopIfTrue="1" operator="equal">
      <formula>"No aceptable"</formula>
    </cfRule>
  </conditionalFormatting>
  <conditionalFormatting sqref="AE21">
    <cfRule type="cellIs" dxfId="113" priority="141" stopIfTrue="1" operator="equal">
      <formula>"I"</formula>
    </cfRule>
    <cfRule type="cellIs" dxfId="112" priority="142" stopIfTrue="1" operator="equal">
      <formula>"II"</formula>
    </cfRule>
    <cfRule type="cellIs" dxfId="111" priority="143" stopIfTrue="1" operator="between">
      <formula>"III"</formula>
      <formula>"IV"</formula>
    </cfRule>
  </conditionalFormatting>
  <conditionalFormatting sqref="AE21">
    <cfRule type="cellIs" dxfId="110" priority="139" stopIfTrue="1" operator="equal">
      <formula>"Aceptable"</formula>
    </cfRule>
    <cfRule type="cellIs" dxfId="109" priority="140" stopIfTrue="1" operator="equal">
      <formula>"No aceptable"</formula>
    </cfRule>
  </conditionalFormatting>
  <conditionalFormatting sqref="AE16">
    <cfRule type="cellIs" dxfId="108" priority="116" stopIfTrue="1" operator="equal">
      <formula>"I"</formula>
    </cfRule>
    <cfRule type="cellIs" dxfId="107" priority="117" stopIfTrue="1" operator="equal">
      <formula>"II"</formula>
    </cfRule>
    <cfRule type="cellIs" dxfId="106" priority="118" stopIfTrue="1" operator="between">
      <formula>"III"</formula>
      <formula>"IV"</formula>
    </cfRule>
  </conditionalFormatting>
  <conditionalFormatting sqref="AE16">
    <cfRule type="cellIs" dxfId="105" priority="114" stopIfTrue="1" operator="equal">
      <formula>"Aceptable"</formula>
    </cfRule>
    <cfRule type="cellIs" dxfId="104" priority="115" stopIfTrue="1" operator="equal">
      <formula>"No aceptable"</formula>
    </cfRule>
  </conditionalFormatting>
  <conditionalFormatting sqref="AB12:AC12">
    <cfRule type="cellIs" dxfId="103" priority="98" stopIfTrue="1" operator="equal">
      <formula>"I"</formula>
    </cfRule>
    <cfRule type="cellIs" dxfId="102" priority="99" stopIfTrue="1" operator="equal">
      <formula>"II"</formula>
    </cfRule>
    <cfRule type="cellIs" dxfId="101" priority="100" stopIfTrue="1" operator="between">
      <formula>"III"</formula>
      <formula>"IV"</formula>
    </cfRule>
  </conditionalFormatting>
  <conditionalFormatting sqref="AD12">
    <cfRule type="cellIs" dxfId="100" priority="95" stopIfTrue="1" operator="equal">
      <formula>"I"</formula>
    </cfRule>
    <cfRule type="cellIs" dxfId="99" priority="96" stopIfTrue="1" operator="equal">
      <formula>"II"</formula>
    </cfRule>
    <cfRule type="cellIs" dxfId="98" priority="97" stopIfTrue="1" operator="between">
      <formula>"III"</formula>
      <formula>"IV"</formula>
    </cfRule>
  </conditionalFormatting>
  <conditionalFormatting sqref="AD12">
    <cfRule type="cellIs" dxfId="97" priority="93" stopIfTrue="1" operator="equal">
      <formula>"Aceptable"</formula>
    </cfRule>
    <cfRule type="cellIs" dxfId="96" priority="94" stopIfTrue="1" operator="equal">
      <formula>"No aceptable"</formula>
    </cfRule>
  </conditionalFormatting>
  <conditionalFormatting sqref="AD12">
    <cfRule type="containsText" dxfId="95" priority="90" stopIfTrue="1" operator="containsText" text="No aceptable o aceptable con control específico">
      <formula>NOT(ISERROR(SEARCH("No aceptable o aceptable con control específico",AD12)))</formula>
    </cfRule>
    <cfRule type="containsText" dxfId="94" priority="91" stopIfTrue="1" operator="containsText" text="No aceptable">
      <formula>NOT(ISERROR(SEARCH("No aceptable",AD12)))</formula>
    </cfRule>
    <cfRule type="containsText" dxfId="93" priority="92" stopIfTrue="1" operator="containsText" text="No Aceptable o aceptable con control específico">
      <formula>NOT(ISERROR(SEARCH("No Aceptable o aceptable con control específico",AD12)))</formula>
    </cfRule>
  </conditionalFormatting>
  <conditionalFormatting sqref="AD12">
    <cfRule type="containsText" dxfId="92" priority="88" stopIfTrue="1" operator="containsText" text="No aceptable">
      <formula>NOT(ISERROR(SEARCH("No aceptable",AD12)))</formula>
    </cfRule>
    <cfRule type="containsText" dxfId="91" priority="89" stopIfTrue="1" operator="containsText" text="No Aceptable o aceptable con control específico">
      <formula>NOT(ISERROR(SEARCH("No Aceptable o aceptable con control específico",AD12)))</formula>
    </cfRule>
  </conditionalFormatting>
  <conditionalFormatting sqref="AE25">
    <cfRule type="cellIs" dxfId="90" priority="70" stopIfTrue="1" operator="equal">
      <formula>"I"</formula>
    </cfRule>
    <cfRule type="cellIs" dxfId="89" priority="71" stopIfTrue="1" operator="equal">
      <formula>"II"</formula>
    </cfRule>
    <cfRule type="cellIs" dxfId="88" priority="72" stopIfTrue="1" operator="between">
      <formula>"III"</formula>
      <formula>"IV"</formula>
    </cfRule>
  </conditionalFormatting>
  <conditionalFormatting sqref="AE25">
    <cfRule type="cellIs" dxfId="87" priority="68" stopIfTrue="1" operator="equal">
      <formula>"Aceptable"</formula>
    </cfRule>
    <cfRule type="cellIs" dxfId="86" priority="69" stopIfTrue="1" operator="equal">
      <formula>"No aceptable"</formula>
    </cfRule>
  </conditionalFormatting>
  <conditionalFormatting sqref="AE20">
    <cfRule type="cellIs" dxfId="85" priority="66" stopIfTrue="1" operator="equal">
      <formula>"Aceptable"</formula>
    </cfRule>
    <cfRule type="cellIs" dxfId="84" priority="67" stopIfTrue="1" operator="equal">
      <formula>"No aceptable"</formula>
    </cfRule>
  </conditionalFormatting>
  <conditionalFormatting sqref="AB13:AD13">
    <cfRule type="cellIs" dxfId="83" priority="63" stopIfTrue="1" operator="equal">
      <formula>"I"</formula>
    </cfRule>
    <cfRule type="cellIs" dxfId="82" priority="64" stopIfTrue="1" operator="equal">
      <formula>"II"</formula>
    </cfRule>
    <cfRule type="cellIs" dxfId="81" priority="65" stopIfTrue="1" operator="between">
      <formula>"III"</formula>
      <formula>"IV"</formula>
    </cfRule>
  </conditionalFormatting>
  <conditionalFormatting sqref="AD13">
    <cfRule type="cellIs" dxfId="80" priority="61" stopIfTrue="1" operator="equal">
      <formula>"Aceptable"</formula>
    </cfRule>
    <cfRule type="cellIs" dxfId="79" priority="62" stopIfTrue="1" operator="equal">
      <formula>"No aceptable"</formula>
    </cfRule>
  </conditionalFormatting>
  <conditionalFormatting sqref="AD13">
    <cfRule type="containsText" dxfId="78" priority="58" stopIfTrue="1" operator="containsText" text="No aceptable o aceptable con control específico">
      <formula>NOT(ISERROR(SEARCH("No aceptable o aceptable con control específico",AD13)))</formula>
    </cfRule>
    <cfRule type="containsText" dxfId="77" priority="59" stopIfTrue="1" operator="containsText" text="No aceptable">
      <formula>NOT(ISERROR(SEARCH("No aceptable",AD13)))</formula>
    </cfRule>
    <cfRule type="containsText" dxfId="76" priority="60" stopIfTrue="1" operator="containsText" text="No Aceptable o aceptable con control específico">
      <formula>NOT(ISERROR(SEARCH("No Aceptable o aceptable con control específico",AD13)))</formula>
    </cfRule>
  </conditionalFormatting>
  <conditionalFormatting sqref="AD13">
    <cfRule type="containsText" dxfId="75" priority="56" stopIfTrue="1" operator="containsText" text="No aceptable">
      <formula>NOT(ISERROR(SEARCH("No aceptable",AD13)))</formula>
    </cfRule>
    <cfRule type="containsText" dxfId="74" priority="57" stopIfTrue="1" operator="containsText" text="No Aceptable o aceptable con control específico">
      <formula>NOT(ISERROR(SEARCH("No Aceptable o aceptable con control específico",AD13)))</formula>
    </cfRule>
  </conditionalFormatting>
  <conditionalFormatting sqref="AB14:AD14">
    <cfRule type="cellIs" dxfId="73" priority="53" stopIfTrue="1" operator="equal">
      <formula>"I"</formula>
    </cfRule>
    <cfRule type="cellIs" dxfId="72" priority="54" stopIfTrue="1" operator="equal">
      <formula>"II"</formula>
    </cfRule>
    <cfRule type="cellIs" dxfId="71" priority="55" stopIfTrue="1" operator="between">
      <formula>"III"</formula>
      <formula>"IV"</formula>
    </cfRule>
  </conditionalFormatting>
  <conditionalFormatting sqref="AD14">
    <cfRule type="cellIs" dxfId="70" priority="51" stopIfTrue="1" operator="equal">
      <formula>"Aceptable"</formula>
    </cfRule>
    <cfRule type="cellIs" dxfId="69" priority="52" stopIfTrue="1" operator="equal">
      <formula>"No aceptable"</formula>
    </cfRule>
  </conditionalFormatting>
  <conditionalFormatting sqref="AD14">
    <cfRule type="containsText" dxfId="68" priority="48" stopIfTrue="1" operator="containsText" text="No aceptable o aceptable con control específico">
      <formula>NOT(ISERROR(SEARCH("No aceptable o aceptable con control específico",AD14)))</formula>
    </cfRule>
    <cfRule type="containsText" dxfId="67" priority="49" stopIfTrue="1" operator="containsText" text="No aceptable">
      <formula>NOT(ISERROR(SEARCH("No aceptable",AD14)))</formula>
    </cfRule>
    <cfRule type="containsText" dxfId="66" priority="50" stopIfTrue="1" operator="containsText" text="No Aceptable o aceptable con control específico">
      <formula>NOT(ISERROR(SEARCH("No Aceptable o aceptable con control específico",AD14)))</formula>
    </cfRule>
  </conditionalFormatting>
  <conditionalFormatting sqref="AB24:AD24">
    <cfRule type="cellIs" dxfId="65" priority="45" stopIfTrue="1" operator="equal">
      <formula>"I"</formula>
    </cfRule>
    <cfRule type="cellIs" dxfId="64" priority="46" stopIfTrue="1" operator="equal">
      <formula>"II"</formula>
    </cfRule>
    <cfRule type="cellIs" dxfId="63" priority="47" stopIfTrue="1" operator="between">
      <formula>"III"</formula>
      <formula>"IV"</formula>
    </cfRule>
  </conditionalFormatting>
  <conditionalFormatting sqref="AD24">
    <cfRule type="cellIs" dxfId="62" priority="43" stopIfTrue="1" operator="equal">
      <formula>"Aceptable"</formula>
    </cfRule>
    <cfRule type="cellIs" dxfId="61" priority="44" stopIfTrue="1" operator="equal">
      <formula>"No aceptable"</formula>
    </cfRule>
  </conditionalFormatting>
  <conditionalFormatting sqref="AD24">
    <cfRule type="containsText" dxfId="60" priority="40" stopIfTrue="1" operator="containsText" text="No aceptable o aceptable con control específico">
      <formula>NOT(ISERROR(SEARCH("No aceptable o aceptable con control específico",AD24)))</formula>
    </cfRule>
    <cfRule type="containsText" dxfId="59" priority="41" stopIfTrue="1" operator="containsText" text="No aceptable">
      <formula>NOT(ISERROR(SEARCH("No aceptable",AD24)))</formula>
    </cfRule>
    <cfRule type="containsText" dxfId="58" priority="42" stopIfTrue="1" operator="containsText" text="No Aceptable o aceptable con control específico">
      <formula>NOT(ISERROR(SEARCH("No Aceptable o aceptable con control específico",AD24)))</formula>
    </cfRule>
  </conditionalFormatting>
  <conditionalFormatting sqref="AE24">
    <cfRule type="cellIs" dxfId="57" priority="37" stopIfTrue="1" operator="equal">
      <formula>"I"</formula>
    </cfRule>
    <cfRule type="cellIs" dxfId="56" priority="38" stopIfTrue="1" operator="equal">
      <formula>"II"</formula>
    </cfRule>
    <cfRule type="cellIs" dxfId="55" priority="39" stopIfTrue="1" operator="between">
      <formula>"III"</formula>
      <formula>"IV"</formula>
    </cfRule>
  </conditionalFormatting>
  <conditionalFormatting sqref="AE24">
    <cfRule type="cellIs" dxfId="54" priority="35" stopIfTrue="1" operator="equal">
      <formula>"Aceptable"</formula>
    </cfRule>
    <cfRule type="cellIs" dxfId="53" priority="36" stopIfTrue="1" operator="equal">
      <formula>"No aceptable"</formula>
    </cfRule>
  </conditionalFormatting>
  <conditionalFormatting sqref="AE22">
    <cfRule type="cellIs" dxfId="52" priority="32" stopIfTrue="1" operator="equal">
      <formula>"I"</formula>
    </cfRule>
    <cfRule type="cellIs" dxfId="51" priority="33" stopIfTrue="1" operator="equal">
      <formula>"II"</formula>
    </cfRule>
    <cfRule type="cellIs" dxfId="50" priority="34" stopIfTrue="1" operator="between">
      <formula>"III"</formula>
      <formula>"IV"</formula>
    </cfRule>
  </conditionalFormatting>
  <conditionalFormatting sqref="AE22">
    <cfRule type="cellIs" dxfId="49" priority="30" stopIfTrue="1" operator="equal">
      <formula>"Aceptable"</formula>
    </cfRule>
    <cfRule type="cellIs" dxfId="48" priority="31" stopIfTrue="1" operator="equal">
      <formula>"No aceptable"</formula>
    </cfRule>
  </conditionalFormatting>
  <conditionalFormatting sqref="AB11:AD11">
    <cfRule type="cellIs" dxfId="47" priority="27" stopIfTrue="1" operator="equal">
      <formula>"I"</formula>
    </cfRule>
    <cfRule type="cellIs" dxfId="46" priority="28" stopIfTrue="1" operator="equal">
      <formula>"II"</formula>
    </cfRule>
    <cfRule type="cellIs" dxfId="45" priority="29" stopIfTrue="1" operator="between">
      <formula>"III"</formula>
      <formula>"IV"</formula>
    </cfRule>
  </conditionalFormatting>
  <conditionalFormatting sqref="AD11">
    <cfRule type="cellIs" dxfId="44" priority="25" stopIfTrue="1" operator="equal">
      <formula>"Aceptable"</formula>
    </cfRule>
    <cfRule type="cellIs" dxfId="43" priority="26" stopIfTrue="1" operator="equal">
      <formula>"No aceptable"</formula>
    </cfRule>
  </conditionalFormatting>
  <conditionalFormatting sqref="AD11">
    <cfRule type="containsText" dxfId="42" priority="22" stopIfTrue="1" operator="containsText" text="No aceptable o aceptable con control específico">
      <formula>NOT(ISERROR(SEARCH("No aceptable o aceptable con control específico",AD11)))</formula>
    </cfRule>
    <cfRule type="containsText" dxfId="41" priority="23" stopIfTrue="1" operator="containsText" text="No aceptable">
      <formula>NOT(ISERROR(SEARCH("No aceptable",AD11)))</formula>
    </cfRule>
    <cfRule type="containsText" dxfId="40" priority="24" stopIfTrue="1" operator="containsText" text="No Aceptable o aceptable con control específico">
      <formula>NOT(ISERROR(SEARCH("No Aceptable o aceptable con control específico",AD11)))</formula>
    </cfRule>
  </conditionalFormatting>
  <conditionalFormatting sqref="AE23">
    <cfRule type="cellIs" dxfId="39" priority="11" stopIfTrue="1" operator="equal">
      <formula>"I"</formula>
    </cfRule>
    <cfRule type="cellIs" dxfId="38" priority="12" stopIfTrue="1" operator="equal">
      <formula>"II"</formula>
    </cfRule>
    <cfRule type="cellIs" dxfId="37" priority="13" stopIfTrue="1" operator="between">
      <formula>"III"</formula>
      <formula>"IV"</formula>
    </cfRule>
  </conditionalFormatting>
  <conditionalFormatting sqref="AE23">
    <cfRule type="cellIs" dxfId="36" priority="9" stopIfTrue="1" operator="equal">
      <formula>"Aceptable"</formula>
    </cfRule>
    <cfRule type="cellIs" dxfId="35" priority="10" stopIfTrue="1" operator="equal">
      <formula>"No aceptable"</formula>
    </cfRule>
  </conditionalFormatting>
  <conditionalFormatting sqref="AB23">
    <cfRule type="cellIs" dxfId="34" priority="6" stopIfTrue="1" operator="equal">
      <formula>"I"</formula>
    </cfRule>
    <cfRule type="cellIs" dxfId="33" priority="7" stopIfTrue="1" operator="equal">
      <formula>"II"</formula>
    </cfRule>
    <cfRule type="cellIs" dxfId="32" priority="8" stopIfTrue="1" operator="between">
      <formula>"III"</formula>
      <formula>"IV"</formula>
    </cfRule>
  </conditionalFormatting>
  <conditionalFormatting sqref="AD23">
    <cfRule type="cellIs" dxfId="31" priority="4" stopIfTrue="1" operator="equal">
      <formula>"Aceptable"</formula>
    </cfRule>
    <cfRule type="cellIs" dxfId="30" priority="5" stopIfTrue="1" operator="equal">
      <formula>"No aceptable"</formula>
    </cfRule>
  </conditionalFormatting>
  <conditionalFormatting sqref="AD23">
    <cfRule type="containsText" dxfId="29" priority="1" stopIfTrue="1" operator="containsText" text="No aceptable o aceptable con control específico">
      <formula>NOT(ISERROR(SEARCH("No aceptable o aceptable con control específico",AD23)))</formula>
    </cfRule>
    <cfRule type="containsText" dxfId="28" priority="2" stopIfTrue="1" operator="containsText" text="No aceptable">
      <formula>NOT(ISERROR(SEARCH("No aceptable",AD23)))</formula>
    </cfRule>
    <cfRule type="containsText" dxfId="27" priority="3" stopIfTrue="1" operator="containsText" text="No Aceptable o aceptable con control específico">
      <formula>NOT(ISERROR(SEARCH("No Aceptable o aceptable con control específico",AD23)))</formula>
    </cfRule>
  </conditionalFormatting>
  <dataValidations xWindow="402" yWindow="745" count="4">
    <dataValidation type="list" allowBlank="1" showInputMessage="1" prompt="100= Muerte_x000a_60= Lesiones graves e irreparables (IPP o invalidez)_x000a_25= Lesiones con incapacidad laboral temporal_x000a_10= Lesiones que no requieren hospitalización_x000a_" sqref="Z24:Z25 Z9:Z21">
      <formula1>"100,60,25,10"</formula1>
    </dataValidation>
    <dataValidation allowBlank="1" sqref="AA24:AA25 AA9:AA21"/>
    <dataValidation type="list" allowBlank="1" showInputMessage="1" prompt="4 = Continua_x000a_3 = Frecuente_x000a_2 = Ocasional_x000a_1 = Esporádica" sqref="V24:V25 V9:V22">
      <formula1>"4, 3, 2, 1"</formula1>
    </dataValidation>
    <dataValidation type="list" allowBlank="1" showInputMessage="1" showErrorMessage="1" prompt="10 = Muy Alto_x000a_6 = Alto_x000a_2 = Medio_x000a_0 = Bajo" sqref="U24:U25 U9:U22">
      <formula1>"10, 6, 2, 0, "</formula1>
    </dataValidation>
  </dataValidations>
  <pageMargins left="0.7" right="0.7" top="0.75" bottom="0.75" header="0.3" footer="0.3"/>
  <pageSetup scale="38"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76"/>
  <sheetViews>
    <sheetView tabSelected="1" view="pageBreakPreview" topLeftCell="A14" zoomScaleNormal="95" zoomScaleSheetLayoutView="100" workbookViewId="0">
      <selection activeCell="A8" sqref="A8:XFD8"/>
    </sheetView>
  </sheetViews>
  <sheetFormatPr baseColWidth="10" defaultColWidth="5.26953125" defaultRowHeight="93" customHeight="1" x14ac:dyDescent="0.35"/>
  <cols>
    <col min="1" max="7" width="5.26953125" style="38"/>
    <col min="8" max="8" width="5.26953125" style="39"/>
    <col min="9" max="29" width="5.26953125" style="38"/>
    <col min="30" max="30" width="8.36328125" style="38" customWidth="1"/>
    <col min="31" max="35" width="5.26953125" style="38"/>
    <col min="36" max="36" width="11.54296875" style="39" customWidth="1"/>
    <col min="37" max="37" width="15.54296875" style="38" customWidth="1"/>
    <col min="38" max="16384" width="5.26953125" style="38"/>
  </cols>
  <sheetData>
    <row r="1" spans="1:37" ht="42" customHeight="1" x14ac:dyDescent="0.35">
      <c r="B1" s="40"/>
      <c r="C1" s="41"/>
      <c r="D1" s="41"/>
      <c r="E1" s="41"/>
      <c r="F1" s="41"/>
      <c r="G1" s="41"/>
      <c r="H1" s="42"/>
      <c r="I1" s="41"/>
      <c r="J1" s="41"/>
      <c r="K1" s="41"/>
      <c r="L1" s="41"/>
      <c r="M1" s="41"/>
      <c r="N1" s="41"/>
      <c r="O1" s="41"/>
      <c r="P1" s="41"/>
      <c r="Q1" s="41"/>
      <c r="R1" s="41"/>
      <c r="S1" s="41"/>
      <c r="T1" s="41"/>
      <c r="U1" s="41"/>
      <c r="V1" s="41"/>
      <c r="W1" s="41"/>
      <c r="X1" s="41"/>
      <c r="Y1" s="41"/>
      <c r="Z1" s="41"/>
      <c r="AA1" s="41"/>
      <c r="AB1" s="41"/>
      <c r="AC1" s="41"/>
      <c r="AD1" s="41"/>
      <c r="AE1" s="41"/>
      <c r="AF1" s="41"/>
      <c r="AG1" s="41"/>
      <c r="AH1" s="41"/>
      <c r="AI1" s="43"/>
      <c r="AJ1" s="382" t="s">
        <v>77</v>
      </c>
      <c r="AK1" s="382" t="s">
        <v>116</v>
      </c>
    </row>
    <row r="2" spans="1:37" ht="25.5" customHeight="1" x14ac:dyDescent="0.35">
      <c r="B2" s="44"/>
      <c r="AI2" s="45"/>
      <c r="AJ2" s="382" t="s">
        <v>78</v>
      </c>
      <c r="AK2" s="391">
        <v>2</v>
      </c>
    </row>
    <row r="3" spans="1:37" ht="25.5" customHeight="1" x14ac:dyDescent="0.35">
      <c r="B3" s="46"/>
      <c r="C3" s="47"/>
      <c r="D3" s="47"/>
      <c r="E3" s="47"/>
      <c r="F3" s="47"/>
      <c r="G3" s="47"/>
      <c r="H3" s="48"/>
      <c r="I3" s="47"/>
      <c r="J3" s="47"/>
      <c r="K3" s="47"/>
      <c r="L3" s="47"/>
      <c r="M3" s="47"/>
      <c r="N3" s="47"/>
      <c r="O3" s="47"/>
      <c r="P3" s="47"/>
      <c r="Q3" s="47"/>
      <c r="R3" s="47"/>
      <c r="S3" s="47"/>
      <c r="T3" s="47"/>
      <c r="U3" s="47"/>
      <c r="V3" s="47"/>
      <c r="W3" s="47"/>
      <c r="X3" s="47"/>
      <c r="Y3" s="47"/>
      <c r="Z3" s="47"/>
      <c r="AA3" s="47"/>
      <c r="AB3" s="47"/>
      <c r="AC3" s="47"/>
      <c r="AD3" s="47"/>
      <c r="AE3" s="47"/>
      <c r="AF3" s="47"/>
      <c r="AG3" s="47"/>
      <c r="AH3" s="47"/>
      <c r="AI3" s="49"/>
      <c r="AJ3" s="384" t="s">
        <v>79</v>
      </c>
      <c r="AK3" s="385">
        <v>45154</v>
      </c>
    </row>
    <row r="4" spans="1:37" s="2" customFormat="1" ht="15.5" x14ac:dyDescent="0.35">
      <c r="B4" s="396" t="s">
        <v>763</v>
      </c>
      <c r="C4" s="396"/>
      <c r="D4" s="396"/>
      <c r="E4" s="396"/>
      <c r="F4" s="396"/>
      <c r="G4" s="396"/>
      <c r="H4" s="396"/>
      <c r="I4" s="396"/>
      <c r="J4" s="396"/>
      <c r="K4" s="396"/>
      <c r="L4" s="396"/>
      <c r="M4" s="396"/>
      <c r="N4" s="396"/>
      <c r="O4" s="396"/>
      <c r="P4" s="396"/>
      <c r="Q4" s="396"/>
      <c r="R4" s="396"/>
      <c r="S4" s="396"/>
      <c r="T4" s="396"/>
      <c r="U4" s="397" t="s">
        <v>764</v>
      </c>
      <c r="V4" s="398"/>
      <c r="W4" s="398"/>
      <c r="X4" s="398"/>
      <c r="Y4" s="398"/>
      <c r="Z4" s="398"/>
      <c r="AA4" s="398"/>
      <c r="AB4" s="398"/>
      <c r="AC4" s="398"/>
      <c r="AD4" s="398"/>
      <c r="AE4" s="398"/>
      <c r="AF4" s="398"/>
      <c r="AG4" s="398"/>
      <c r="AH4" s="398"/>
      <c r="AI4" s="398"/>
      <c r="AJ4" s="398"/>
      <c r="AK4" s="398"/>
    </row>
    <row r="5" spans="1:37" s="1" customFormat="1" ht="51" customHeight="1" x14ac:dyDescent="0.35">
      <c r="B5" s="399" t="s">
        <v>16</v>
      </c>
      <c r="C5" s="400"/>
      <c r="D5" s="400"/>
      <c r="E5" s="400"/>
      <c r="F5" s="400"/>
      <c r="G5" s="400"/>
      <c r="H5" s="400"/>
      <c r="I5" s="400"/>
      <c r="J5" s="400"/>
      <c r="K5" s="400"/>
      <c r="L5" s="400"/>
      <c r="M5" s="400"/>
      <c r="N5" s="400"/>
      <c r="O5" s="400"/>
      <c r="P5" s="400"/>
      <c r="Q5" s="400"/>
      <c r="R5" s="400"/>
      <c r="S5" s="400"/>
      <c r="T5" s="401"/>
      <c r="U5" s="402" t="s">
        <v>7</v>
      </c>
      <c r="V5" s="403"/>
      <c r="W5" s="403"/>
      <c r="X5" s="403"/>
      <c r="Y5" s="403"/>
      <c r="Z5" s="403"/>
      <c r="AA5" s="403"/>
      <c r="AB5" s="403"/>
      <c r="AC5" s="404"/>
      <c r="AD5" s="405" t="s">
        <v>19</v>
      </c>
      <c r="AE5" s="406" t="s">
        <v>17</v>
      </c>
      <c r="AF5" s="407"/>
      <c r="AG5" s="407"/>
      <c r="AH5" s="407"/>
      <c r="AI5" s="407"/>
      <c r="AJ5" s="407"/>
      <c r="AK5" s="408"/>
    </row>
    <row r="6" spans="1:37" s="1" customFormat="1" ht="6.5" customHeight="1" x14ac:dyDescent="0.35">
      <c r="B6" s="409"/>
      <c r="C6" s="410"/>
      <c r="D6" s="410"/>
      <c r="E6" s="410"/>
      <c r="F6" s="410"/>
      <c r="G6" s="410"/>
      <c r="H6" s="410"/>
      <c r="I6" s="410"/>
      <c r="J6" s="410"/>
      <c r="K6" s="410"/>
      <c r="L6" s="410"/>
      <c r="M6" s="410"/>
      <c r="N6" s="410"/>
      <c r="O6" s="410"/>
      <c r="P6" s="410"/>
      <c r="Q6" s="410"/>
      <c r="R6" s="410"/>
      <c r="S6" s="410"/>
      <c r="T6" s="411"/>
      <c r="U6" s="412"/>
      <c r="V6" s="413"/>
      <c r="W6" s="413"/>
      <c r="X6" s="413"/>
      <c r="Y6" s="413"/>
      <c r="Z6" s="413"/>
      <c r="AA6" s="413"/>
      <c r="AB6" s="413"/>
      <c r="AC6" s="414"/>
      <c r="AD6" s="415"/>
      <c r="AE6" s="406" t="s">
        <v>10</v>
      </c>
      <c r="AF6" s="407"/>
      <c r="AG6" s="407"/>
      <c r="AH6" s="407"/>
      <c r="AI6" s="407"/>
      <c r="AJ6" s="407"/>
      <c r="AK6" s="408"/>
    </row>
    <row r="7" spans="1:37" s="1" customFormat="1" ht="93" customHeight="1" x14ac:dyDescent="0.35">
      <c r="B7" s="268" t="s">
        <v>22</v>
      </c>
      <c r="C7" s="268" t="s">
        <v>23</v>
      </c>
      <c r="D7" s="268" t="s">
        <v>38</v>
      </c>
      <c r="E7" s="268" t="s">
        <v>20</v>
      </c>
      <c r="F7" s="268" t="s">
        <v>21</v>
      </c>
      <c r="G7" s="268" t="s">
        <v>76</v>
      </c>
      <c r="H7" s="254" t="s">
        <v>2</v>
      </c>
      <c r="I7" s="255"/>
      <c r="J7" s="256"/>
      <c r="K7" s="279" t="s">
        <v>5</v>
      </c>
      <c r="L7" s="254" t="s">
        <v>80</v>
      </c>
      <c r="M7" s="255"/>
      <c r="N7" s="255"/>
      <c r="O7" s="256"/>
      <c r="P7" s="279" t="s">
        <v>239</v>
      </c>
      <c r="Q7" s="268" t="s">
        <v>81</v>
      </c>
      <c r="R7" s="254" t="s">
        <v>0</v>
      </c>
      <c r="S7" s="255"/>
      <c r="T7" s="256"/>
      <c r="U7" s="268" t="s">
        <v>30</v>
      </c>
      <c r="V7" s="268" t="s">
        <v>31</v>
      </c>
      <c r="W7" s="268" t="s">
        <v>8</v>
      </c>
      <c r="X7" s="280" t="s">
        <v>29</v>
      </c>
      <c r="Y7" s="279" t="s">
        <v>25</v>
      </c>
      <c r="Z7" s="268" t="s">
        <v>32</v>
      </c>
      <c r="AA7" s="268" t="s">
        <v>28</v>
      </c>
      <c r="AB7" s="268" t="s">
        <v>27</v>
      </c>
      <c r="AC7" s="279" t="s">
        <v>26</v>
      </c>
      <c r="AD7" s="268" t="s">
        <v>9</v>
      </c>
      <c r="AE7" s="279" t="s">
        <v>24</v>
      </c>
      <c r="AF7" s="279" t="s">
        <v>11</v>
      </c>
      <c r="AG7" s="279" t="s">
        <v>12</v>
      </c>
      <c r="AH7" s="279" t="s">
        <v>13</v>
      </c>
      <c r="AI7" s="279" t="s">
        <v>14</v>
      </c>
      <c r="AJ7" s="279" t="s">
        <v>15</v>
      </c>
      <c r="AK7" s="279" t="s">
        <v>18</v>
      </c>
    </row>
    <row r="8" spans="1:37" s="1" customFormat="1" ht="69.5" customHeight="1" x14ac:dyDescent="0.35">
      <c r="B8" s="269"/>
      <c r="C8" s="269"/>
      <c r="D8" s="269"/>
      <c r="E8" s="269"/>
      <c r="F8" s="269"/>
      <c r="G8" s="269"/>
      <c r="H8" s="125" t="s">
        <v>3</v>
      </c>
      <c r="I8" s="125" t="s">
        <v>4</v>
      </c>
      <c r="J8" s="125" t="s">
        <v>6</v>
      </c>
      <c r="K8" s="380"/>
      <c r="L8" s="77" t="s">
        <v>39</v>
      </c>
      <c r="M8" s="77" t="s">
        <v>40</v>
      </c>
      <c r="N8" s="126" t="s">
        <v>41</v>
      </c>
      <c r="O8" s="126" t="s">
        <v>43</v>
      </c>
      <c r="P8" s="380"/>
      <c r="Q8" s="269"/>
      <c r="R8" s="125" t="s">
        <v>6</v>
      </c>
      <c r="S8" s="125" t="s">
        <v>1</v>
      </c>
      <c r="T8" s="125" t="s">
        <v>99</v>
      </c>
      <c r="U8" s="269"/>
      <c r="V8" s="269"/>
      <c r="W8" s="269"/>
      <c r="X8" s="381"/>
      <c r="Y8" s="380"/>
      <c r="Z8" s="269"/>
      <c r="AA8" s="269"/>
      <c r="AB8" s="270"/>
      <c r="AC8" s="378"/>
      <c r="AD8" s="270"/>
      <c r="AE8" s="378"/>
      <c r="AF8" s="378"/>
      <c r="AG8" s="378"/>
      <c r="AH8" s="378"/>
      <c r="AI8" s="378"/>
      <c r="AJ8" s="378"/>
      <c r="AK8" s="378"/>
    </row>
    <row r="9" spans="1:37" s="50" customFormat="1" ht="93" customHeight="1" x14ac:dyDescent="0.35">
      <c r="A9" s="68"/>
      <c r="B9" s="379" t="s">
        <v>105</v>
      </c>
      <c r="C9" s="253" t="s">
        <v>714</v>
      </c>
      <c r="D9" s="379" t="s">
        <v>99</v>
      </c>
      <c r="E9" s="377" t="s">
        <v>75</v>
      </c>
      <c r="F9" s="376" t="s">
        <v>139</v>
      </c>
      <c r="G9" s="51" t="s">
        <v>33</v>
      </c>
      <c r="H9" s="333" t="s">
        <v>36</v>
      </c>
      <c r="I9" s="81" t="s">
        <v>286</v>
      </c>
      <c r="J9" s="81" t="s">
        <v>287</v>
      </c>
      <c r="K9" s="81" t="s">
        <v>56</v>
      </c>
      <c r="L9" s="80">
        <v>0</v>
      </c>
      <c r="M9" s="80">
        <v>0</v>
      </c>
      <c r="N9" s="80">
        <v>30</v>
      </c>
      <c r="O9" s="80">
        <f>SUM(L9:N9)</f>
        <v>30</v>
      </c>
      <c r="P9" s="81" t="s">
        <v>56</v>
      </c>
      <c r="Q9" s="81" t="s">
        <v>34</v>
      </c>
      <c r="R9" s="81" t="s">
        <v>33</v>
      </c>
      <c r="S9" s="81" t="s">
        <v>33</v>
      </c>
      <c r="T9" s="81" t="s">
        <v>33</v>
      </c>
      <c r="U9" s="82">
        <v>2</v>
      </c>
      <c r="V9" s="82">
        <v>4</v>
      </c>
      <c r="W9" s="82">
        <f t="shared" ref="W9:W14" si="0">V9*U9</f>
        <v>8</v>
      </c>
      <c r="X9" s="83" t="str">
        <f t="shared" ref="X9:X14" si="1">+IF(AND(U9*V9&gt;=24,U9*V9&lt;=40),"MA",IF(AND(U9*V9&gt;=10,U9*V9&lt;=20),"A",IF(AND(U9*V9&gt;=6,U9*V9&lt;=8),"M",IF(AND(U9*V9&gt;=0,U9*V9&lt;=4),"B",""))))</f>
        <v>M</v>
      </c>
      <c r="Y9" s="84" t="str">
        <f t="shared" ref="Y9:Y14" si="2">+IF(X9="MA","Situación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82">
        <v>10</v>
      </c>
      <c r="AA9" s="82">
        <f t="shared" ref="AA9:AA14" si="3">W9*Z9</f>
        <v>80</v>
      </c>
      <c r="AB9" s="85" t="str">
        <f t="shared" ref="AB9:AB14" si="4">+IF(AND(U9*V9*Z9&gt;=600,U9*V9*Z9&lt;=4000),"I",IF(AND(U9*V9*Z9&gt;=150,U9*V9*Z9&lt;=500),"II",IF(AND(U9*V9*Z9&gt;=40,U9*V9*Z9&lt;=120),"III",IF(AND(U9*V9*Z9&gt;=0,U9*V9*Z9&lt;=20),"IV",""))))</f>
        <v>III</v>
      </c>
      <c r="AC9" s="84" t="str">
        <f t="shared" ref="AC9:AC14" si="5">+IF(AB9="I","Situación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78" t="str">
        <f t="shared" ref="AD9:AD14" si="6">+IF(AB9="I","No aceptable",IF(AB9="II","No aceptable o aceptable con control específico",IF(AB9="III","Aceptable",IF(AB9="IV","Aceptable",""))))</f>
        <v>Aceptable</v>
      </c>
      <c r="AE9" s="78" t="s">
        <v>292</v>
      </c>
      <c r="AF9" s="81" t="s">
        <v>34</v>
      </c>
      <c r="AG9" s="81" t="s">
        <v>37</v>
      </c>
      <c r="AH9" s="81" t="s">
        <v>34</v>
      </c>
      <c r="AI9" s="78" t="s">
        <v>540</v>
      </c>
      <c r="AJ9" s="81" t="s">
        <v>34</v>
      </c>
      <c r="AK9" s="86" t="s">
        <v>35</v>
      </c>
    </row>
    <row r="10" spans="1:37" s="50" customFormat="1" ht="93" customHeight="1" x14ac:dyDescent="0.35">
      <c r="A10" s="68"/>
      <c r="B10" s="379"/>
      <c r="C10" s="379"/>
      <c r="D10" s="379"/>
      <c r="E10" s="377"/>
      <c r="F10" s="377"/>
      <c r="G10" s="51" t="s">
        <v>33</v>
      </c>
      <c r="H10" s="333"/>
      <c r="I10" s="78" t="s">
        <v>47</v>
      </c>
      <c r="J10" s="78" t="s">
        <v>52</v>
      </c>
      <c r="K10" s="81" t="s">
        <v>53</v>
      </c>
      <c r="L10" s="80">
        <v>0</v>
      </c>
      <c r="M10" s="80">
        <v>0</v>
      </c>
      <c r="N10" s="80">
        <v>30</v>
      </c>
      <c r="O10" s="80">
        <f t="shared" ref="O10:O14" si="7">SUM(L10:N10)</f>
        <v>30</v>
      </c>
      <c r="P10" s="81" t="s">
        <v>53</v>
      </c>
      <c r="Q10" s="81" t="s">
        <v>34</v>
      </c>
      <c r="R10" s="81" t="s">
        <v>33</v>
      </c>
      <c r="S10" s="81" t="s">
        <v>33</v>
      </c>
      <c r="T10" s="81" t="s">
        <v>33</v>
      </c>
      <c r="U10" s="82">
        <v>0</v>
      </c>
      <c r="V10" s="82">
        <v>4</v>
      </c>
      <c r="W10" s="82">
        <f t="shared" si="0"/>
        <v>0</v>
      </c>
      <c r="X10" s="83" t="str">
        <f t="shared" si="1"/>
        <v>B</v>
      </c>
      <c r="Y10" s="84" t="str">
        <f t="shared" si="2"/>
        <v>Situación mejorable con exposición ocasional o esporádica, o situación sin anomalía destacable con cualquier nivel de exposición. No es esperable que se materialice el riesgo, aunque puede ser concebible.</v>
      </c>
      <c r="Z10" s="82">
        <v>10</v>
      </c>
      <c r="AA10" s="82">
        <f t="shared" si="3"/>
        <v>0</v>
      </c>
      <c r="AB10" s="85" t="str">
        <f t="shared" si="4"/>
        <v>IV</v>
      </c>
      <c r="AC10" s="84" t="str">
        <f t="shared" si="5"/>
        <v>Mantener las medidas de control existentes, pero se deberían considerar soluciones o mejoras y se deben hacer comprobaciones periódicas para asegurar que el riesgo aún es tolerable.</v>
      </c>
      <c r="AD10" s="78" t="str">
        <f t="shared" si="6"/>
        <v>Aceptable</v>
      </c>
      <c r="AE10" s="78" t="s">
        <v>54</v>
      </c>
      <c r="AF10" s="78" t="s">
        <v>34</v>
      </c>
      <c r="AG10" s="78" t="s">
        <v>34</v>
      </c>
      <c r="AH10" s="78" t="s">
        <v>167</v>
      </c>
      <c r="AI10" s="78" t="s">
        <v>536</v>
      </c>
      <c r="AJ10" s="81" t="s">
        <v>34</v>
      </c>
      <c r="AK10" s="86" t="s">
        <v>226</v>
      </c>
    </row>
    <row r="11" spans="1:37" s="50" customFormat="1" ht="93" customHeight="1" x14ac:dyDescent="0.35">
      <c r="A11" s="68"/>
      <c r="B11" s="379"/>
      <c r="C11" s="379"/>
      <c r="D11" s="379"/>
      <c r="E11" s="377"/>
      <c r="F11" s="377"/>
      <c r="G11" s="51" t="s">
        <v>33</v>
      </c>
      <c r="H11" s="333" t="s">
        <v>95</v>
      </c>
      <c r="I11" s="78" t="s">
        <v>88</v>
      </c>
      <c r="J11" s="78" t="s">
        <v>140</v>
      </c>
      <c r="K11" s="81" t="s">
        <v>141</v>
      </c>
      <c r="L11" s="80">
        <v>0</v>
      </c>
      <c r="M11" s="80">
        <v>0</v>
      </c>
      <c r="N11" s="80">
        <v>30</v>
      </c>
      <c r="O11" s="80">
        <f t="shared" si="7"/>
        <v>30</v>
      </c>
      <c r="P11" s="81" t="str">
        <f>K11</f>
        <v xml:space="preserve">GOLPES, CAIDAS </v>
      </c>
      <c r="Q11" s="81" t="s">
        <v>34</v>
      </c>
      <c r="R11" s="81" t="s">
        <v>33</v>
      </c>
      <c r="S11" s="81" t="s">
        <v>33</v>
      </c>
      <c r="T11" s="81" t="s">
        <v>33</v>
      </c>
      <c r="U11" s="82">
        <v>2</v>
      </c>
      <c r="V11" s="82">
        <v>3</v>
      </c>
      <c r="W11" s="82">
        <f t="shared" si="0"/>
        <v>6</v>
      </c>
      <c r="X11" s="83" t="str">
        <f t="shared" si="1"/>
        <v>M</v>
      </c>
      <c r="Y11" s="84" t="str">
        <f t="shared" si="2"/>
        <v>Situación deficiente con exposición esporádica, o bien situación mejorable con exposición continuada o frecuente. Es posible que suceda el daño alguna vez.</v>
      </c>
      <c r="Z11" s="82">
        <v>10</v>
      </c>
      <c r="AA11" s="82">
        <f t="shared" si="3"/>
        <v>60</v>
      </c>
      <c r="AB11" s="85" t="str">
        <f t="shared" si="4"/>
        <v>III</v>
      </c>
      <c r="AC11" s="84" t="str">
        <f t="shared" si="5"/>
        <v>Mejorar si es posible. Sería conveniente justificar la intervención y su rentabilidad.</v>
      </c>
      <c r="AD11" s="78" t="str">
        <f t="shared" si="6"/>
        <v>Aceptable</v>
      </c>
      <c r="AE11" s="78" t="s">
        <v>65</v>
      </c>
      <c r="AF11" s="78" t="s">
        <v>34</v>
      </c>
      <c r="AG11" s="78" t="s">
        <v>34</v>
      </c>
      <c r="AH11" s="82" t="s">
        <v>533</v>
      </c>
      <c r="AI11" s="82" t="s">
        <v>539</v>
      </c>
      <c r="AJ11" s="81" t="s">
        <v>34</v>
      </c>
      <c r="AK11" s="86" t="s">
        <v>35</v>
      </c>
    </row>
    <row r="12" spans="1:37" s="50" customFormat="1" ht="93" customHeight="1" x14ac:dyDescent="0.35">
      <c r="A12" s="68"/>
      <c r="B12" s="379"/>
      <c r="C12" s="379"/>
      <c r="D12" s="379"/>
      <c r="E12" s="377"/>
      <c r="F12" s="377"/>
      <c r="G12" s="51" t="s">
        <v>33</v>
      </c>
      <c r="H12" s="333"/>
      <c r="I12" s="78" t="s">
        <v>88</v>
      </c>
      <c r="J12" s="78" t="s">
        <v>112</v>
      </c>
      <c r="K12" s="81" t="s">
        <v>113</v>
      </c>
      <c r="L12" s="80">
        <v>0</v>
      </c>
      <c r="M12" s="80">
        <v>0</v>
      </c>
      <c r="N12" s="80">
        <v>30</v>
      </c>
      <c r="O12" s="80">
        <f t="shared" si="7"/>
        <v>30</v>
      </c>
      <c r="P12" s="81" t="s">
        <v>114</v>
      </c>
      <c r="Q12" s="81" t="s">
        <v>34</v>
      </c>
      <c r="R12" s="81" t="s">
        <v>33</v>
      </c>
      <c r="S12" s="81" t="s">
        <v>33</v>
      </c>
      <c r="T12" s="81" t="s">
        <v>33</v>
      </c>
      <c r="U12" s="82">
        <v>2</v>
      </c>
      <c r="V12" s="82">
        <v>2</v>
      </c>
      <c r="W12" s="82">
        <f t="shared" si="0"/>
        <v>4</v>
      </c>
      <c r="X12" s="83" t="str">
        <f t="shared" si="1"/>
        <v>B</v>
      </c>
      <c r="Y12" s="84" t="str">
        <f t="shared" si="2"/>
        <v>Situación mejorable con exposición ocasional o esporádica, o situación sin anomalía destacable con cualquier nivel de exposición. No es esperable que se materialice el riesgo, aunque puede ser concebible.</v>
      </c>
      <c r="Z12" s="82">
        <v>25</v>
      </c>
      <c r="AA12" s="82">
        <f t="shared" si="3"/>
        <v>100</v>
      </c>
      <c r="AB12" s="85" t="str">
        <f t="shared" si="4"/>
        <v>III</v>
      </c>
      <c r="AC12" s="84" t="str">
        <f t="shared" si="5"/>
        <v>Mejorar si es posible. Sería conveniente justificar la intervención y su rentabilidad.</v>
      </c>
      <c r="AD12" s="78" t="str">
        <f t="shared" si="6"/>
        <v>Aceptable</v>
      </c>
      <c r="AE12" s="78" t="s">
        <v>115</v>
      </c>
      <c r="AF12" s="84" t="s">
        <v>34</v>
      </c>
      <c r="AG12" s="78" t="s">
        <v>168</v>
      </c>
      <c r="AH12" s="78" t="s">
        <v>534</v>
      </c>
      <c r="AI12" s="78" t="s">
        <v>538</v>
      </c>
      <c r="AJ12" s="81" t="s">
        <v>34</v>
      </c>
      <c r="AK12" s="86" t="s">
        <v>35</v>
      </c>
    </row>
    <row r="13" spans="1:37" s="50" customFormat="1" ht="93" customHeight="1" x14ac:dyDescent="0.35">
      <c r="A13" s="68"/>
      <c r="B13" s="379"/>
      <c r="C13" s="379"/>
      <c r="D13" s="379"/>
      <c r="E13" s="377"/>
      <c r="F13" s="377"/>
      <c r="G13" s="51" t="s">
        <v>33</v>
      </c>
      <c r="H13" s="333"/>
      <c r="I13" s="78" t="s">
        <v>68</v>
      </c>
      <c r="J13" s="78" t="s">
        <v>69</v>
      </c>
      <c r="K13" s="81" t="s">
        <v>50</v>
      </c>
      <c r="L13" s="80">
        <v>0</v>
      </c>
      <c r="M13" s="80">
        <v>0</v>
      </c>
      <c r="N13" s="80">
        <v>30</v>
      </c>
      <c r="O13" s="80">
        <f t="shared" si="7"/>
        <v>30</v>
      </c>
      <c r="P13" s="81" t="s">
        <v>66</v>
      </c>
      <c r="Q13" s="81" t="s">
        <v>34</v>
      </c>
      <c r="R13" s="81" t="s">
        <v>33</v>
      </c>
      <c r="S13" s="81" t="s">
        <v>33</v>
      </c>
      <c r="T13" s="81" t="s">
        <v>33</v>
      </c>
      <c r="U13" s="82">
        <v>2</v>
      </c>
      <c r="V13" s="82">
        <v>2</v>
      </c>
      <c r="W13" s="82">
        <f t="shared" si="0"/>
        <v>4</v>
      </c>
      <c r="X13" s="83" t="str">
        <f t="shared" si="1"/>
        <v>B</v>
      </c>
      <c r="Y13" s="84" t="str">
        <f t="shared" si="2"/>
        <v>Situación mejorable con exposición ocasional o esporádica, o situación sin anomalía destacable con cualquier nivel de exposición. No es esperable que se materialice el riesgo, aunque puede ser concebible.</v>
      </c>
      <c r="Z13" s="82">
        <v>25</v>
      </c>
      <c r="AA13" s="82">
        <f t="shared" si="3"/>
        <v>100</v>
      </c>
      <c r="AB13" s="85" t="str">
        <f t="shared" si="4"/>
        <v>III</v>
      </c>
      <c r="AC13" s="84" t="str">
        <f t="shared" si="5"/>
        <v>Mejorar si es posible. Sería conveniente justificar la intervención y su rentabilidad.</v>
      </c>
      <c r="AD13" s="78" t="str">
        <f t="shared" si="6"/>
        <v>Aceptable</v>
      </c>
      <c r="AE13" s="78" t="s">
        <v>115</v>
      </c>
      <c r="AF13" s="78" t="s">
        <v>34</v>
      </c>
      <c r="AG13" s="78" t="s">
        <v>168</v>
      </c>
      <c r="AH13" s="78" t="s">
        <v>535</v>
      </c>
      <c r="AI13" s="78" t="s">
        <v>537</v>
      </c>
      <c r="AJ13" s="81" t="s">
        <v>34</v>
      </c>
      <c r="AK13" s="86" t="s">
        <v>35</v>
      </c>
    </row>
    <row r="14" spans="1:37" s="50" customFormat="1" ht="93" customHeight="1" x14ac:dyDescent="0.35">
      <c r="A14" s="68"/>
      <c r="B14" s="379"/>
      <c r="C14" s="379"/>
      <c r="D14" s="379"/>
      <c r="E14" s="377"/>
      <c r="F14" s="377"/>
      <c r="G14" s="51" t="s">
        <v>33</v>
      </c>
      <c r="H14" s="87" t="s">
        <v>70</v>
      </c>
      <c r="I14" s="87" t="s">
        <v>313</v>
      </c>
      <c r="J14" s="87" t="s">
        <v>314</v>
      </c>
      <c r="K14" s="87" t="s">
        <v>315</v>
      </c>
      <c r="L14" s="80">
        <v>0</v>
      </c>
      <c r="M14" s="80">
        <v>0</v>
      </c>
      <c r="N14" s="80">
        <v>30</v>
      </c>
      <c r="O14" s="80">
        <f t="shared" si="7"/>
        <v>30</v>
      </c>
      <c r="P14" s="87" t="s">
        <v>316</v>
      </c>
      <c r="Q14" s="81" t="s">
        <v>34</v>
      </c>
      <c r="R14" s="81" t="s">
        <v>33</v>
      </c>
      <c r="S14" s="81" t="s">
        <v>33</v>
      </c>
      <c r="T14" s="81" t="s">
        <v>33</v>
      </c>
      <c r="U14" s="82">
        <v>2</v>
      </c>
      <c r="V14" s="82">
        <v>2</v>
      </c>
      <c r="W14" s="82">
        <f t="shared" si="0"/>
        <v>4</v>
      </c>
      <c r="X14" s="83" t="str">
        <f t="shared" si="1"/>
        <v>B</v>
      </c>
      <c r="Y14" s="84" t="str">
        <f t="shared" si="2"/>
        <v>Situación mejorable con exposición ocasional o esporádica, o situación sin anomalía destacable con cualquier nivel de exposición. No es esperable que se materialice el riesgo, aunque puede ser concebible.</v>
      </c>
      <c r="Z14" s="82">
        <v>25</v>
      </c>
      <c r="AA14" s="82">
        <f t="shared" si="3"/>
        <v>100</v>
      </c>
      <c r="AB14" s="85" t="str">
        <f t="shared" si="4"/>
        <v>III</v>
      </c>
      <c r="AC14" s="84" t="str">
        <f t="shared" si="5"/>
        <v>Mejorar si es posible. Sería conveniente justificar la intervención y su rentabilidad.</v>
      </c>
      <c r="AD14" s="78" t="str">
        <f t="shared" si="6"/>
        <v>Aceptable</v>
      </c>
      <c r="AE14" s="78" t="s">
        <v>514</v>
      </c>
      <c r="AF14" s="81" t="s">
        <v>34</v>
      </c>
      <c r="AG14" s="81" t="s">
        <v>34</v>
      </c>
      <c r="AH14" s="81" t="s">
        <v>157</v>
      </c>
      <c r="AI14" s="78" t="s">
        <v>225</v>
      </c>
      <c r="AJ14" s="81" t="s">
        <v>34</v>
      </c>
      <c r="AK14" s="86" t="s">
        <v>35</v>
      </c>
    </row>
    <row r="15" spans="1:37" ht="93" customHeight="1" x14ac:dyDescent="0.35">
      <c r="H15" s="38"/>
      <c r="AI15" s="53"/>
      <c r="AJ15" s="38"/>
    </row>
    <row r="16" spans="1:37" ht="93" customHeight="1" x14ac:dyDescent="0.35">
      <c r="H16" s="38"/>
      <c r="AI16" s="53"/>
      <c r="AJ16" s="38"/>
    </row>
    <row r="17" spans="8:35" ht="93" customHeight="1" x14ac:dyDescent="0.35">
      <c r="AI17" s="53"/>
    </row>
    <row r="18" spans="8:35" ht="93" customHeight="1" x14ac:dyDescent="0.35">
      <c r="AI18" s="53"/>
    </row>
    <row r="19" spans="8:35" ht="93" customHeight="1" x14ac:dyDescent="0.35">
      <c r="AI19" s="53"/>
    </row>
    <row r="32" spans="8:35" ht="93" customHeight="1" x14ac:dyDescent="0.35">
      <c r="H32" s="38"/>
    </row>
    <row r="33" spans="8:36" ht="93" customHeight="1" x14ac:dyDescent="0.35">
      <c r="H33" s="38"/>
    </row>
    <row r="34" spans="8:36" ht="93" customHeight="1" x14ac:dyDescent="0.35">
      <c r="H34" s="38"/>
    </row>
    <row r="35" spans="8:36" ht="93" customHeight="1" x14ac:dyDescent="0.35">
      <c r="H35" s="38"/>
    </row>
    <row r="36" spans="8:36" ht="93" customHeight="1" x14ac:dyDescent="0.35">
      <c r="H36" s="38"/>
    </row>
    <row r="37" spans="8:36" ht="93" customHeight="1" x14ac:dyDescent="0.35">
      <c r="H37" s="38"/>
    </row>
    <row r="38" spans="8:36" ht="93" customHeight="1" x14ac:dyDescent="0.35">
      <c r="H38" s="38"/>
    </row>
    <row r="39" spans="8:36" ht="93" customHeight="1" x14ac:dyDescent="0.35">
      <c r="H39" s="38"/>
    </row>
    <row r="40" spans="8:36" ht="93" customHeight="1" x14ac:dyDescent="0.35">
      <c r="H40" s="38"/>
    </row>
    <row r="41" spans="8:36" ht="93" customHeight="1" x14ac:dyDescent="0.35">
      <c r="H41" s="38"/>
    </row>
    <row r="42" spans="8:36" ht="93" customHeight="1" x14ac:dyDescent="0.35">
      <c r="H42" s="38"/>
    </row>
    <row r="43" spans="8:36" ht="93" customHeight="1" x14ac:dyDescent="0.35">
      <c r="H43" s="38"/>
    </row>
    <row r="44" spans="8:36" ht="93" customHeight="1" x14ac:dyDescent="0.35">
      <c r="H44" s="38"/>
    </row>
    <row r="45" spans="8:36" ht="93" customHeight="1" x14ac:dyDescent="0.35">
      <c r="H45" s="38"/>
    </row>
    <row r="46" spans="8:36" ht="93" customHeight="1" x14ac:dyDescent="0.35">
      <c r="H46" s="38"/>
    </row>
    <row r="47" spans="8:36" ht="93" customHeight="1" x14ac:dyDescent="0.35">
      <c r="H47" s="38"/>
      <c r="AJ47" s="38"/>
    </row>
    <row r="48" spans="8:36" ht="93" customHeight="1" x14ac:dyDescent="0.35">
      <c r="H48" s="38"/>
      <c r="AJ48" s="38"/>
    </row>
    <row r="49" s="38" customFormat="1" ht="93" customHeight="1" x14ac:dyDescent="0.35"/>
    <row r="50" s="38" customFormat="1" ht="93" customHeight="1" x14ac:dyDescent="0.35"/>
    <row r="51" s="38" customFormat="1" ht="93" customHeight="1" x14ac:dyDescent="0.35"/>
    <row r="52" s="38" customFormat="1" ht="93" customHeight="1" x14ac:dyDescent="0.35"/>
    <row r="53" s="38" customFormat="1" ht="93" customHeight="1" x14ac:dyDescent="0.35"/>
    <row r="54" s="38" customFormat="1" ht="93" customHeight="1" x14ac:dyDescent="0.35"/>
    <row r="55" s="38" customFormat="1" ht="93" customHeight="1" x14ac:dyDescent="0.35"/>
    <row r="56" s="38" customFormat="1" ht="93" customHeight="1" x14ac:dyDescent="0.35"/>
    <row r="57" s="38" customFormat="1" ht="93" customHeight="1" x14ac:dyDescent="0.35"/>
    <row r="58" s="38" customFormat="1" ht="93" customHeight="1" x14ac:dyDescent="0.35"/>
    <row r="59" s="38" customFormat="1" ht="93" customHeight="1" x14ac:dyDescent="0.35"/>
    <row r="60" s="38" customFormat="1" ht="93" customHeight="1" x14ac:dyDescent="0.35"/>
    <row r="61" s="38" customFormat="1" ht="93" customHeight="1" x14ac:dyDescent="0.35"/>
    <row r="62" s="38" customFormat="1" ht="93" customHeight="1" x14ac:dyDescent="0.35"/>
    <row r="63" s="38" customFormat="1" ht="93" customHeight="1" x14ac:dyDescent="0.35"/>
    <row r="64" s="38" customFormat="1" ht="93" customHeight="1" x14ac:dyDescent="0.35"/>
    <row r="65" s="38" customFormat="1" ht="93" customHeight="1" x14ac:dyDescent="0.35"/>
    <row r="66" s="38" customFormat="1" ht="93" customHeight="1" x14ac:dyDescent="0.35"/>
    <row r="67" s="38" customFormat="1" ht="93" customHeight="1" x14ac:dyDescent="0.35"/>
    <row r="68" s="38" customFormat="1" ht="93" customHeight="1" x14ac:dyDescent="0.35"/>
    <row r="69" s="38" customFormat="1" ht="93" customHeight="1" x14ac:dyDescent="0.35"/>
    <row r="70" s="38" customFormat="1" ht="93" customHeight="1" x14ac:dyDescent="0.35"/>
    <row r="71" s="38" customFormat="1" ht="93" customHeight="1" x14ac:dyDescent="0.35"/>
    <row r="72" s="38" customFormat="1" ht="93" customHeight="1" x14ac:dyDescent="0.35"/>
    <row r="73" s="38" customFormat="1" ht="93" customHeight="1" x14ac:dyDescent="0.35"/>
    <row r="74" s="38" customFormat="1" ht="93" customHeight="1" x14ac:dyDescent="0.35"/>
    <row r="75" s="38" customFormat="1" ht="93" customHeight="1" x14ac:dyDescent="0.35"/>
    <row r="76" s="38" customFormat="1" ht="93" customHeight="1" x14ac:dyDescent="0.35"/>
  </sheetData>
  <mergeCells count="43">
    <mergeCell ref="H11:H13"/>
    <mergeCell ref="AG7:AG8"/>
    <mergeCell ref="AB7:AB8"/>
    <mergeCell ref="AC7:AC8"/>
    <mergeCell ref="AD7:AD8"/>
    <mergeCell ref="AE7:AE8"/>
    <mergeCell ref="V7:V8"/>
    <mergeCell ref="X7:X8"/>
    <mergeCell ref="Y7:Y8"/>
    <mergeCell ref="R7:T7"/>
    <mergeCell ref="W7:W8"/>
    <mergeCell ref="AI7:AI8"/>
    <mergeCell ref="AJ7:AJ8"/>
    <mergeCell ref="AK7:AK8"/>
    <mergeCell ref="B9:B14"/>
    <mergeCell ref="C9:C14"/>
    <mergeCell ref="D9:D14"/>
    <mergeCell ref="AA7:AA8"/>
    <mergeCell ref="AF7:AF8"/>
    <mergeCell ref="U7:U8"/>
    <mergeCell ref="Z7:Z8"/>
    <mergeCell ref="H7:J7"/>
    <mergeCell ref="K7:K8"/>
    <mergeCell ref="L7:O7"/>
    <mergeCell ref="P7:P8"/>
    <mergeCell ref="Q7:Q8"/>
    <mergeCell ref="H9:H10"/>
    <mergeCell ref="F9:F14"/>
    <mergeCell ref="E9:E14"/>
    <mergeCell ref="B4:T4"/>
    <mergeCell ref="U4:AK4"/>
    <mergeCell ref="B5:T6"/>
    <mergeCell ref="U5:AC6"/>
    <mergeCell ref="AD5:AD6"/>
    <mergeCell ref="AE5:AK5"/>
    <mergeCell ref="AE6:AK6"/>
    <mergeCell ref="B7:B8"/>
    <mergeCell ref="C7:C8"/>
    <mergeCell ref="D7:D8"/>
    <mergeCell ref="E7:E8"/>
    <mergeCell ref="F7:F8"/>
    <mergeCell ref="G7:G8"/>
    <mergeCell ref="AH7:AH8"/>
  </mergeCells>
  <conditionalFormatting sqref="AE10:AF10 AB9:AD10 AC11:AD11 AC13:AD14 AB11:AB14">
    <cfRule type="cellIs" dxfId="26" priority="51" stopIfTrue="1" operator="equal">
      <formula>"I"</formula>
    </cfRule>
    <cfRule type="cellIs" dxfId="25" priority="52" stopIfTrue="1" operator="equal">
      <formula>"II"</formula>
    </cfRule>
    <cfRule type="cellIs" dxfId="24" priority="53" stopIfTrue="1" operator="between">
      <formula>"III"</formula>
      <formula>"IV"</formula>
    </cfRule>
  </conditionalFormatting>
  <conditionalFormatting sqref="AD10:AF10 AD9 AD11 AD13:AD14">
    <cfRule type="cellIs" dxfId="23" priority="49" stopIfTrue="1" operator="equal">
      <formula>"Aceptable"</formula>
    </cfRule>
    <cfRule type="cellIs" dxfId="22" priority="50" stopIfTrue="1" operator="equal">
      <formula>"No aceptable"</formula>
    </cfRule>
  </conditionalFormatting>
  <conditionalFormatting sqref="AD13:AD14 AD9:AD11">
    <cfRule type="containsText" dxfId="21" priority="46" stopIfTrue="1" operator="containsText" text="No aceptable o aceptable con control específico">
      <formula>NOT(ISERROR(SEARCH("No aceptable o aceptable con control específico",AD9)))</formula>
    </cfRule>
    <cfRule type="containsText" dxfId="20" priority="47" stopIfTrue="1" operator="containsText" text="No aceptable">
      <formula>NOT(ISERROR(SEARCH("No aceptable",AD9)))</formula>
    </cfRule>
    <cfRule type="containsText" dxfId="19" priority="48" stopIfTrue="1" operator="containsText" text="No Aceptable o aceptable con control específico">
      <formula>NOT(ISERROR(SEARCH("No Aceptable o aceptable con control específico",AD9)))</formula>
    </cfRule>
  </conditionalFormatting>
  <conditionalFormatting sqref="AD12:AE12">
    <cfRule type="cellIs" dxfId="18" priority="31" stopIfTrue="1" operator="equal">
      <formula>"Aceptable"</formula>
    </cfRule>
    <cfRule type="cellIs" dxfId="17" priority="32" stopIfTrue="1" operator="equal">
      <formula>"No aceptable"</formula>
    </cfRule>
  </conditionalFormatting>
  <conditionalFormatting sqref="AD12">
    <cfRule type="containsText" dxfId="16" priority="28" stopIfTrue="1" operator="containsText" text="No aceptable o aceptable con control específico">
      <formula>NOT(ISERROR(SEARCH("No aceptable o aceptable con control específico",AD12)))</formula>
    </cfRule>
    <cfRule type="containsText" dxfId="15" priority="29" stopIfTrue="1" operator="containsText" text="No aceptable">
      <formula>NOT(ISERROR(SEARCH("No aceptable",AD12)))</formula>
    </cfRule>
    <cfRule type="containsText" dxfId="14" priority="30" stopIfTrue="1" operator="containsText" text="No Aceptable o aceptable con control específico">
      <formula>NOT(ISERROR(SEARCH("No Aceptable o aceptable con control específico",AD12)))</formula>
    </cfRule>
  </conditionalFormatting>
  <conditionalFormatting sqref="AE13">
    <cfRule type="cellIs" dxfId="13" priority="23" stopIfTrue="1" operator="equal">
      <formula>"Aceptable"</formula>
    </cfRule>
    <cfRule type="cellIs" dxfId="12" priority="24" stopIfTrue="1" operator="equal">
      <formula>"No aceptable"</formula>
    </cfRule>
  </conditionalFormatting>
  <conditionalFormatting sqref="AE14">
    <cfRule type="cellIs" dxfId="11" priority="15" stopIfTrue="1" operator="equal">
      <formula>"I"</formula>
    </cfRule>
    <cfRule type="cellIs" dxfId="10" priority="16" stopIfTrue="1" operator="equal">
      <formula>"II"</formula>
    </cfRule>
    <cfRule type="cellIs" dxfId="9" priority="17" stopIfTrue="1" operator="between">
      <formula>"III"</formula>
      <formula>"IV"</formula>
    </cfRule>
  </conditionalFormatting>
  <conditionalFormatting sqref="AE14">
    <cfRule type="cellIs" dxfId="8" priority="13" stopIfTrue="1" operator="equal">
      <formula>"Aceptable"</formula>
    </cfRule>
    <cfRule type="cellIs" dxfId="7" priority="14" stopIfTrue="1" operator="equal">
      <formula>"No aceptable"</formula>
    </cfRule>
  </conditionalFormatting>
  <conditionalFormatting sqref="AE11">
    <cfRule type="cellIs" dxfId="6" priority="10" stopIfTrue="1" operator="equal">
      <formula>"I"</formula>
    </cfRule>
    <cfRule type="cellIs" dxfId="5" priority="11" stopIfTrue="1" operator="equal">
      <formula>"II"</formula>
    </cfRule>
    <cfRule type="cellIs" dxfId="4" priority="12" stopIfTrue="1" operator="between">
      <formula>"III"</formula>
      <formula>"IV"</formula>
    </cfRule>
  </conditionalFormatting>
  <conditionalFormatting sqref="AE11">
    <cfRule type="cellIs" dxfId="3" priority="8" stopIfTrue="1" operator="equal">
      <formula>"Aceptable"</formula>
    </cfRule>
    <cfRule type="cellIs" dxfId="2" priority="9" stopIfTrue="1" operator="equal">
      <formula>"No aceptable"</formula>
    </cfRule>
  </conditionalFormatting>
  <conditionalFormatting sqref="AE9">
    <cfRule type="cellIs" dxfId="1" priority="1" stopIfTrue="1" operator="equal">
      <formula>"Aceptable"</formula>
    </cfRule>
    <cfRule type="cellIs" dxfId="0" priority="2" stopIfTrue="1" operator="equal">
      <formula>"No aceptable"</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14">
      <formula1>"100,60,25,10"</formula1>
    </dataValidation>
    <dataValidation type="list" allowBlank="1" showInputMessage="1" prompt="4 = Continua_x000a_3 = Frecuente_x000a_2 = Ocasional_x000a_1 = Esporádica" sqref="V9:V14">
      <formula1>"4, 3, 2, 1"</formula1>
    </dataValidation>
    <dataValidation type="list" allowBlank="1" showInputMessage="1" showErrorMessage="1" prompt="10 = Muy Alto_x000a_6 = Alto_x000a_2 = Medio_x000a_0 = Bajo" sqref="U9:U14">
      <formula1>"10, 6, 2, 0, "</formula1>
    </dataValidation>
    <dataValidation allowBlank="1" sqref="AA9:AA14"/>
  </dataValidations>
  <pageMargins left="0.23622047244094491" right="0.23622047244094491" top="0.74803149606299213" bottom="0.74803149606299213" header="0.31496062992125984" footer="0.31496062992125984"/>
  <pageSetup paperSize="5"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AK29"/>
  <sheetViews>
    <sheetView view="pageBreakPreview" topLeftCell="D23" zoomScale="60" zoomScaleNormal="70" workbookViewId="0">
      <selection activeCell="Q10" sqref="Q10"/>
    </sheetView>
  </sheetViews>
  <sheetFormatPr baseColWidth="10" defaultColWidth="6.453125" defaultRowHeight="54" customHeight="1" x14ac:dyDescent="0.35"/>
  <cols>
    <col min="1" max="7" width="6.453125" style="2"/>
    <col min="8" max="8" width="6.453125" style="3"/>
    <col min="9" max="11" width="9.26953125" style="2" customWidth="1"/>
    <col min="12" max="15" width="6.453125" style="2"/>
    <col min="16" max="16" width="9.81640625" style="2" customWidth="1"/>
    <col min="17" max="17" width="6.453125" style="2"/>
    <col min="18" max="20" width="9.54296875" style="2" customWidth="1"/>
    <col min="21" max="24" width="6.453125" style="2"/>
    <col min="25" max="25" width="8.453125" style="2" customWidth="1"/>
    <col min="26" max="30" width="6.453125" style="2"/>
    <col min="31" max="31" width="11.26953125" style="2" customWidth="1"/>
    <col min="32" max="33" width="6.453125" style="2"/>
    <col min="34" max="34" width="11.26953125" style="2" customWidth="1"/>
    <col min="35" max="35" width="8.81640625" style="2" customWidth="1"/>
    <col min="36" max="36" width="9.81640625" style="3" customWidth="1"/>
    <col min="37" max="37" width="19.1796875" style="2" customWidth="1"/>
    <col min="38" max="16384" width="6.453125" style="2"/>
  </cols>
  <sheetData>
    <row r="1" spans="2:37" ht="54"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3" t="s">
        <v>116</v>
      </c>
    </row>
    <row r="2" spans="2:37" ht="39.75" customHeight="1" x14ac:dyDescent="0.35">
      <c r="B2" s="14"/>
      <c r="AI2" s="15"/>
      <c r="AJ2" s="382" t="s">
        <v>78</v>
      </c>
      <c r="AK2" s="383">
        <v>2</v>
      </c>
    </row>
    <row r="3" spans="2:37" ht="33.7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41502</v>
      </c>
    </row>
    <row r="4" spans="2:37" ht="41" customHeight="1" x14ac:dyDescent="0.35">
      <c r="B4" s="392" t="s">
        <v>759</v>
      </c>
      <c r="C4" s="393"/>
      <c r="D4" s="393"/>
      <c r="E4" s="393"/>
      <c r="F4" s="393"/>
      <c r="G4" s="393"/>
      <c r="H4" s="393"/>
      <c r="I4" s="393"/>
      <c r="J4" s="393"/>
      <c r="K4" s="393"/>
      <c r="L4" s="393"/>
      <c r="M4" s="393"/>
      <c r="N4" s="393"/>
      <c r="O4" s="393"/>
      <c r="P4" s="393"/>
      <c r="Q4" s="393"/>
      <c r="R4" s="393"/>
      <c r="S4" s="393"/>
      <c r="T4" s="416"/>
      <c r="U4" s="392" t="s">
        <v>768</v>
      </c>
      <c r="V4" s="393"/>
      <c r="W4" s="393"/>
      <c r="X4" s="393"/>
      <c r="Y4" s="393"/>
      <c r="Z4" s="393"/>
      <c r="AA4" s="393"/>
      <c r="AB4" s="393"/>
      <c r="AC4" s="393"/>
      <c r="AD4" s="393"/>
      <c r="AE4" s="393"/>
      <c r="AF4" s="393"/>
      <c r="AG4" s="393"/>
      <c r="AH4" s="393"/>
      <c r="AI4" s="393"/>
      <c r="AJ4" s="393"/>
      <c r="AK4" s="416"/>
    </row>
    <row r="5" spans="2:37" s="1" customFormat="1" ht="54"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2:37" s="1" customFormat="1" ht="19.5"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2:37" s="1" customFormat="1" ht="54"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2:37" s="1" customFormat="1" ht="54" customHeight="1" thickBot="1" x14ac:dyDescent="0.4">
      <c r="B8" s="423"/>
      <c r="C8" s="423"/>
      <c r="D8" s="423"/>
      <c r="E8" s="432"/>
      <c r="F8" s="432"/>
      <c r="G8" s="432"/>
      <c r="H8" s="433" t="s">
        <v>3</v>
      </c>
      <c r="I8" s="433" t="s">
        <v>4</v>
      </c>
      <c r="J8" s="433" t="s">
        <v>6</v>
      </c>
      <c r="K8" s="434"/>
      <c r="L8" s="435" t="s">
        <v>39</v>
      </c>
      <c r="M8" s="435" t="s">
        <v>40</v>
      </c>
      <c r="N8" s="436" t="s">
        <v>41</v>
      </c>
      <c r="O8" s="436" t="s">
        <v>43</v>
      </c>
      <c r="P8" s="434"/>
      <c r="Q8" s="432"/>
      <c r="R8" s="433" t="s">
        <v>6</v>
      </c>
      <c r="S8" s="433" t="s">
        <v>1</v>
      </c>
      <c r="T8" s="433" t="s">
        <v>82</v>
      </c>
      <c r="U8" s="432"/>
      <c r="V8" s="432"/>
      <c r="W8" s="432"/>
      <c r="X8" s="437"/>
      <c r="Y8" s="434"/>
      <c r="Z8" s="432"/>
      <c r="AA8" s="432"/>
      <c r="AB8" s="432"/>
      <c r="AC8" s="434"/>
      <c r="AD8" s="432"/>
      <c r="AE8" s="434"/>
      <c r="AF8" s="434"/>
      <c r="AG8" s="434"/>
      <c r="AH8" s="434"/>
      <c r="AI8" s="434"/>
      <c r="AJ8" s="434"/>
      <c r="AK8" s="434"/>
    </row>
    <row r="9" spans="2:37" ht="119.25" customHeight="1" x14ac:dyDescent="0.35">
      <c r="B9" s="268" t="s">
        <v>727</v>
      </c>
      <c r="C9" s="268" t="s">
        <v>728</v>
      </c>
      <c r="D9" s="271" t="s">
        <v>611</v>
      </c>
      <c r="E9" s="265" t="s">
        <v>677</v>
      </c>
      <c r="F9" s="275" t="s">
        <v>617</v>
      </c>
      <c r="G9" s="135" t="s">
        <v>42</v>
      </c>
      <c r="H9" s="272" t="s">
        <v>229</v>
      </c>
      <c r="I9" s="119" t="s">
        <v>46</v>
      </c>
      <c r="J9" s="137" t="s">
        <v>269</v>
      </c>
      <c r="K9" s="137" t="s">
        <v>270</v>
      </c>
      <c r="L9" s="158">
        <v>1</v>
      </c>
      <c r="M9" s="159">
        <v>0</v>
      </c>
      <c r="N9" s="158">
        <v>0</v>
      </c>
      <c r="O9" s="158">
        <f>SUM(L9:N9)</f>
        <v>1</v>
      </c>
      <c r="P9" s="137" t="s">
        <v>271</v>
      </c>
      <c r="Q9" s="136">
        <v>8</v>
      </c>
      <c r="R9" s="137" t="s">
        <v>499</v>
      </c>
      <c r="S9" s="137" t="s">
        <v>273</v>
      </c>
      <c r="T9" s="137" t="s">
        <v>272</v>
      </c>
      <c r="U9" s="139">
        <v>2</v>
      </c>
      <c r="V9" s="139">
        <v>4</v>
      </c>
      <c r="W9" s="139">
        <f>V9*U9</f>
        <v>8</v>
      </c>
      <c r="X9" s="140" t="str">
        <f>+IF(AND(U9*V9&gt;=24,U9*V9&lt;=40),"MA",IF(AND(U9*V9&gt;=10,U9*V9&lt;=20),"A",IF(AND(U9*V9&gt;=6,U9*V9&lt;=8),"M",IF(AND(U9*V9&gt;=0,U9*V9&lt;=4),"B",""))))</f>
        <v>M</v>
      </c>
      <c r="Y9" s="14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39">
        <v>10</v>
      </c>
      <c r="AA9" s="139">
        <f>W9*Z9</f>
        <v>80</v>
      </c>
      <c r="AB9" s="142" t="str">
        <f>+IF(AND(U9*V9*Z9&gt;=600,U9*V9*Z9&lt;=4000),"I",IF(AND(U9*V9*Z9&gt;=150,U9*V9*Z9&lt;=500),"II",IF(AND(U9*V9*Z9&gt;=40,U9*V9*Z9&lt;=120),"III",IF(AND(U9*V9*Z9&gt;=0,U9*V9*Z9&lt;=20),"IV",""))))</f>
        <v>III</v>
      </c>
      <c r="AC9" s="14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119" t="str">
        <f>+IF(AB9="I","No aceptable",IF(AB9="II","No aceptable o aceptable con control específico",IF(AB9="III","Aceptable",IF(AB9="IV","Aceptable",""))))</f>
        <v>Aceptable</v>
      </c>
      <c r="AE9" s="141" t="s">
        <v>55</v>
      </c>
      <c r="AF9" s="136" t="s">
        <v>34</v>
      </c>
      <c r="AG9" s="136" t="s">
        <v>34</v>
      </c>
      <c r="AH9" s="136" t="s">
        <v>278</v>
      </c>
      <c r="AI9" s="119" t="s">
        <v>274</v>
      </c>
      <c r="AJ9" s="136" t="s">
        <v>34</v>
      </c>
      <c r="AK9" s="143" t="s">
        <v>575</v>
      </c>
    </row>
    <row r="10" spans="2:37" ht="119.25" customHeight="1" x14ac:dyDescent="0.35">
      <c r="B10" s="269"/>
      <c r="C10" s="269"/>
      <c r="D10" s="271"/>
      <c r="E10" s="266"/>
      <c r="F10" s="276"/>
      <c r="G10" s="24" t="s">
        <v>42</v>
      </c>
      <c r="H10" s="273"/>
      <c r="I10" s="90" t="s">
        <v>107</v>
      </c>
      <c r="J10" s="91" t="s">
        <v>275</v>
      </c>
      <c r="K10" s="101" t="s">
        <v>276</v>
      </c>
      <c r="L10" s="92">
        <v>1</v>
      </c>
      <c r="M10" s="93">
        <v>0</v>
      </c>
      <c r="N10" s="92">
        <v>0</v>
      </c>
      <c r="O10" s="92">
        <f>SUM(L10:N10)</f>
        <v>1</v>
      </c>
      <c r="P10" s="91" t="s">
        <v>271</v>
      </c>
      <c r="Q10" s="94">
        <v>8</v>
      </c>
      <c r="R10" s="101" t="s">
        <v>500</v>
      </c>
      <c r="S10" s="101" t="s">
        <v>273</v>
      </c>
      <c r="T10" s="101" t="s">
        <v>272</v>
      </c>
      <c r="U10" s="95">
        <v>2</v>
      </c>
      <c r="V10" s="95">
        <v>4</v>
      </c>
      <c r="W10" s="95">
        <f>V10*U10</f>
        <v>8</v>
      </c>
      <c r="X10" s="96" t="str">
        <f>+IF(AND(U10*V10&gt;=24,U10*V10&lt;=40),"MA",IF(AND(U10*V10&gt;=10,U10*V10&lt;=20),"A",IF(AND(U10*V10&gt;=6,U10*V10&lt;=8),"M",IF(AND(U10*V10&gt;=0,U10*V10&lt;=4),"B",""))))</f>
        <v>M</v>
      </c>
      <c r="Y10" s="97"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W10*Z10</f>
        <v>80</v>
      </c>
      <c r="AB10" s="98" t="str">
        <f>+IF(AND(U10*V10*Z10&gt;=600,U10*V10*Z10&lt;=4000),"I",IF(AND(U10*V10*Z10&gt;=150,U10*V10*Z10&lt;=500),"II",IF(AND(U10*V10*Z10&gt;=40,U10*V10*Z10&lt;=120),"III",IF(AND(U10*V10*Z10&gt;=0,U10*V10*Z10&lt;=20),"IV",""))))</f>
        <v>III</v>
      </c>
      <c r="AC10" s="97"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+IF(AB10="I","No aceptable",IF(AB10="II","No aceptable o aceptable con control específico",IF(AB10="III","Aceptable",IF(AB10="IV","Aceptable",""))))</f>
        <v>Aceptable</v>
      </c>
      <c r="AE10" s="97" t="s">
        <v>108</v>
      </c>
      <c r="AF10" s="94" t="s">
        <v>34</v>
      </c>
      <c r="AG10" s="94" t="s">
        <v>34</v>
      </c>
      <c r="AH10" s="94" t="s">
        <v>279</v>
      </c>
      <c r="AI10" s="90" t="s">
        <v>274</v>
      </c>
      <c r="AJ10" s="94" t="s">
        <v>34</v>
      </c>
      <c r="AK10" s="144" t="s">
        <v>35</v>
      </c>
    </row>
    <row r="11" spans="2:37" ht="119.25" customHeight="1" x14ac:dyDescent="0.35">
      <c r="B11" s="269"/>
      <c r="C11" s="269"/>
      <c r="D11" s="271"/>
      <c r="E11" s="266"/>
      <c r="F11" s="276"/>
      <c r="G11" s="24" t="s">
        <v>33</v>
      </c>
      <c r="H11" s="274"/>
      <c r="I11" s="90" t="s">
        <v>107</v>
      </c>
      <c r="J11" s="97" t="s">
        <v>280</v>
      </c>
      <c r="K11" s="94" t="s">
        <v>282</v>
      </c>
      <c r="L11" s="92">
        <v>1</v>
      </c>
      <c r="M11" s="93">
        <v>0</v>
      </c>
      <c r="N11" s="92">
        <v>0</v>
      </c>
      <c r="O11" s="92">
        <f>SUM(L11:N11)</f>
        <v>1</v>
      </c>
      <c r="P11" s="94" t="s">
        <v>281</v>
      </c>
      <c r="Q11" s="94">
        <v>1</v>
      </c>
      <c r="R11" s="94" t="s">
        <v>33</v>
      </c>
      <c r="S11" s="94" t="s">
        <v>33</v>
      </c>
      <c r="T11" s="94" t="s">
        <v>285</v>
      </c>
      <c r="U11" s="95">
        <v>2</v>
      </c>
      <c r="V11" s="95">
        <v>2</v>
      </c>
      <c r="W11" s="95">
        <f>V11*U11</f>
        <v>4</v>
      </c>
      <c r="X11" s="96" t="str">
        <f>+IF(AND(U11*V11&gt;=24,U11*V11&lt;=40),"MA",IF(AND(U11*V11&gt;=10,U11*V11&lt;=20),"A",IF(AND(U11*V11&gt;=6,U11*V11&lt;=8),"M",IF(AND(U11*V11&gt;=0,U11*V11&lt;=4),"B",""))))</f>
        <v>B</v>
      </c>
      <c r="Y11" s="97"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95">
        <v>25</v>
      </c>
      <c r="AA11" s="95">
        <f>W11*Z11</f>
        <v>100</v>
      </c>
      <c r="AB11" s="98" t="str">
        <f>+IF(AND(U11*V11*Z11&gt;=600,U11*V11*Z11&lt;=4000),"I",IF(AND(U11*V11*Z11&gt;=150,U11*V11*Z11&lt;=500),"II",IF(AND(U11*V11*Z11&gt;=40,U11*V11*Z11&lt;=120),"III",IF(AND(U11*V11*Z11&gt;=0,U11*V11*Z11&lt;=20),"IV",""))))</f>
        <v>III</v>
      </c>
      <c r="AC11" s="97"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+IF(AB11="I","No aceptable",IF(AB11="II","No aceptable o aceptable con control específico",IF(AB11="III","Aceptable",IF(AB11="IV","Aceptable",""))))</f>
        <v>Aceptable</v>
      </c>
      <c r="AE11" s="97" t="s">
        <v>108</v>
      </c>
      <c r="AF11" s="94" t="s">
        <v>34</v>
      </c>
      <c r="AG11" s="94" t="s">
        <v>34</v>
      </c>
      <c r="AH11" s="94" t="s">
        <v>34</v>
      </c>
      <c r="AI11" s="110" t="s">
        <v>284</v>
      </c>
      <c r="AJ11" s="100" t="s">
        <v>283</v>
      </c>
      <c r="AK11" s="144" t="s">
        <v>35</v>
      </c>
    </row>
    <row r="12" spans="2:37" ht="119.25" customHeight="1" x14ac:dyDescent="0.35">
      <c r="B12" s="269"/>
      <c r="C12" s="269"/>
      <c r="D12" s="271"/>
      <c r="E12" s="266"/>
      <c r="F12" s="276"/>
      <c r="G12" s="24" t="s">
        <v>206</v>
      </c>
      <c r="H12" s="278" t="s">
        <v>44</v>
      </c>
      <c r="I12" s="90" t="s">
        <v>59</v>
      </c>
      <c r="J12" s="90" t="s">
        <v>258</v>
      </c>
      <c r="K12" s="90" t="s">
        <v>250</v>
      </c>
      <c r="L12" s="92">
        <v>1</v>
      </c>
      <c r="M12" s="93">
        <v>0</v>
      </c>
      <c r="N12" s="92">
        <v>0</v>
      </c>
      <c r="O12" s="92">
        <f t="shared" ref="O12:O24" si="0">SUM(L12:N12)</f>
        <v>1</v>
      </c>
      <c r="P12" s="90" t="s">
        <v>256</v>
      </c>
      <c r="Q12" s="94">
        <v>8</v>
      </c>
      <c r="R12" s="90" t="s">
        <v>254</v>
      </c>
      <c r="S12" s="90" t="s">
        <v>252</v>
      </c>
      <c r="T12" s="90" t="s">
        <v>354</v>
      </c>
      <c r="U12" s="95">
        <v>2</v>
      </c>
      <c r="V12" s="95">
        <v>4</v>
      </c>
      <c r="W12" s="95">
        <f t="shared" ref="W12:W16" si="1">V12*U12</f>
        <v>8</v>
      </c>
      <c r="X12" s="96" t="str">
        <f t="shared" ref="X12:X16" si="2">+IF(AND(U12*V12&gt;=24,U12*V12&lt;=40),"MA",IF(AND(U12*V12&gt;=10,U12*V12&lt;=20),"A",IF(AND(U12*V12&gt;=6,U12*V12&lt;=8),"M",IF(AND(U12*V12&gt;=0,U12*V12&lt;=4),"B",""))))</f>
        <v>M</v>
      </c>
      <c r="Y12" s="97" t="str">
        <f t="shared" ref="Y12:Y16"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95">
        <v>10</v>
      </c>
      <c r="AA12" s="95">
        <f t="shared" ref="AA12:AA16" si="4">W12*Z12</f>
        <v>80</v>
      </c>
      <c r="AB12" s="98" t="str">
        <f t="shared" ref="AB12:AB16" si="5">+IF(AND(U12*V12*Z12&gt;=600,U12*V12*Z12&lt;=4000),"I",IF(AND(U12*V12*Z12&gt;=150,U12*V12*Z12&lt;=500),"II",IF(AND(U12*V12*Z12&gt;=40,U12*V12*Z12&lt;=120),"III",IF(AND(U12*V12*Z12&gt;=0,U12*V12*Z12&lt;=20),"IV",""))))</f>
        <v>III</v>
      </c>
      <c r="AC12" s="97" t="str">
        <f t="shared" ref="AC12:AC16"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90" t="str">
        <f t="shared" ref="AD12:AD16" si="7">+IF(AB12="I","No aceptable",IF(AB12="II","No aceptable o aceptable con control específico",IF(AB12="III","Aceptable",IF(AB12="IV","Aceptable",""))))</f>
        <v>Aceptable</v>
      </c>
      <c r="AE12" s="262" t="s">
        <v>565</v>
      </c>
      <c r="AF12" s="90" t="s">
        <v>34</v>
      </c>
      <c r="AG12" s="90" t="s">
        <v>34</v>
      </c>
      <c r="AH12" s="90" t="s">
        <v>34</v>
      </c>
      <c r="AI12" s="90" t="s">
        <v>257</v>
      </c>
      <c r="AJ12" s="90" t="s">
        <v>34</v>
      </c>
      <c r="AK12" s="144" t="s">
        <v>205</v>
      </c>
    </row>
    <row r="13" spans="2:37" ht="119.25" customHeight="1" x14ac:dyDescent="0.35">
      <c r="B13" s="269"/>
      <c r="C13" s="269"/>
      <c r="D13" s="271"/>
      <c r="E13" s="266"/>
      <c r="F13" s="276"/>
      <c r="G13" s="24" t="s">
        <v>42</v>
      </c>
      <c r="H13" s="273"/>
      <c r="I13" s="90" t="s">
        <v>516</v>
      </c>
      <c r="J13" s="90" t="s">
        <v>517</v>
      </c>
      <c r="K13" s="90" t="s">
        <v>522</v>
      </c>
      <c r="L13" s="104">
        <v>1</v>
      </c>
      <c r="M13" s="103">
        <v>0</v>
      </c>
      <c r="N13" s="104">
        <v>0</v>
      </c>
      <c r="O13" s="104">
        <f t="shared" ref="O13:O14" si="8">SUM(L13:N13)</f>
        <v>1</v>
      </c>
      <c r="P13" s="90" t="s">
        <v>523</v>
      </c>
      <c r="Q13" s="94">
        <v>8</v>
      </c>
      <c r="R13" s="90" t="s">
        <v>254</v>
      </c>
      <c r="S13" s="90" t="s">
        <v>524</v>
      </c>
      <c r="T13" s="90" t="s">
        <v>526</v>
      </c>
      <c r="U13" s="95">
        <v>2</v>
      </c>
      <c r="V13" s="95">
        <v>3</v>
      </c>
      <c r="W13" s="95">
        <f t="shared" si="1"/>
        <v>6</v>
      </c>
      <c r="X13" s="96" t="str">
        <f t="shared" si="2"/>
        <v>M</v>
      </c>
      <c r="Y13" s="97"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257</v>
      </c>
      <c r="AJ13" s="90" t="s">
        <v>34</v>
      </c>
      <c r="AK13" s="144" t="s">
        <v>35</v>
      </c>
    </row>
    <row r="14" spans="2:37" ht="119.25" customHeight="1" x14ac:dyDescent="0.35">
      <c r="B14" s="269"/>
      <c r="C14" s="269"/>
      <c r="D14" s="271"/>
      <c r="E14" s="266"/>
      <c r="F14" s="276"/>
      <c r="G14" s="24" t="s">
        <v>42</v>
      </c>
      <c r="H14" s="273"/>
      <c r="I14" s="90" t="s">
        <v>518</v>
      </c>
      <c r="J14" s="90" t="s">
        <v>519</v>
      </c>
      <c r="K14" s="90" t="s">
        <v>520</v>
      </c>
      <c r="L14" s="104">
        <v>1</v>
      </c>
      <c r="M14" s="103">
        <v>0</v>
      </c>
      <c r="N14" s="104">
        <v>0</v>
      </c>
      <c r="O14" s="104">
        <f t="shared" si="8"/>
        <v>1</v>
      </c>
      <c r="P14" s="90" t="s">
        <v>521</v>
      </c>
      <c r="Q14" s="94">
        <v>8</v>
      </c>
      <c r="R14" s="90" t="s">
        <v>549</v>
      </c>
      <c r="S14" s="90" t="s">
        <v>551</v>
      </c>
      <c r="T14" s="90" t="s">
        <v>525</v>
      </c>
      <c r="U14" s="95">
        <v>2</v>
      </c>
      <c r="V14" s="95">
        <v>3</v>
      </c>
      <c r="W14" s="95">
        <f t="shared" si="1"/>
        <v>6</v>
      </c>
      <c r="X14" s="96" t="str">
        <f t="shared" si="2"/>
        <v>M</v>
      </c>
      <c r="Y14" s="97" t="str">
        <f t="shared" si="3"/>
        <v>Situación deficiente con exposición esporádica, o bien situación mejorable con exposición continuada o frecuente. Es posible que suceda el daño alguna vez.</v>
      </c>
      <c r="Z14" s="95">
        <v>10</v>
      </c>
      <c r="AA14" s="95">
        <f t="shared" si="4"/>
        <v>60</v>
      </c>
      <c r="AB14" s="98" t="str">
        <f t="shared" si="5"/>
        <v>III</v>
      </c>
      <c r="AC14" s="97" t="str">
        <f t="shared" si="6"/>
        <v>Mejorar si es posible. Sería conveniente justificar la intervención y su rentabilidad.</v>
      </c>
      <c r="AD14" s="90" t="str">
        <f t="shared" si="7"/>
        <v>Aceptable</v>
      </c>
      <c r="AE14" s="263"/>
      <c r="AF14" s="90" t="s">
        <v>34</v>
      </c>
      <c r="AG14" s="90" t="s">
        <v>34</v>
      </c>
      <c r="AH14" s="90" t="s">
        <v>34</v>
      </c>
      <c r="AI14" s="90" t="s">
        <v>552</v>
      </c>
      <c r="AJ14" s="90" t="s">
        <v>34</v>
      </c>
      <c r="AK14" s="144" t="s">
        <v>511</v>
      </c>
    </row>
    <row r="15" spans="2:37" ht="119.25" customHeight="1" x14ac:dyDescent="0.35">
      <c r="B15" s="269"/>
      <c r="C15" s="269"/>
      <c r="D15" s="271"/>
      <c r="E15" s="266"/>
      <c r="F15" s="276"/>
      <c r="G15" s="24" t="s">
        <v>42</v>
      </c>
      <c r="H15" s="273"/>
      <c r="I15" s="90" t="s">
        <v>505</v>
      </c>
      <c r="J15" s="90" t="s">
        <v>506</v>
      </c>
      <c r="K15" s="90" t="s">
        <v>507</v>
      </c>
      <c r="L15" s="92">
        <v>1</v>
      </c>
      <c r="M15" s="93">
        <v>0</v>
      </c>
      <c r="N15" s="92">
        <v>0</v>
      </c>
      <c r="O15" s="92">
        <f t="shared" ref="O15" si="9">SUM(L15:N15)</f>
        <v>1</v>
      </c>
      <c r="P15" s="90" t="s">
        <v>508</v>
      </c>
      <c r="Q15" s="94">
        <v>8</v>
      </c>
      <c r="R15" s="90" t="s">
        <v>254</v>
      </c>
      <c r="S15" s="90" t="s">
        <v>509</v>
      </c>
      <c r="T15" s="90" t="s">
        <v>510</v>
      </c>
      <c r="U15" s="95">
        <v>2</v>
      </c>
      <c r="V15" s="95">
        <v>1</v>
      </c>
      <c r="W15" s="95">
        <f t="shared" si="1"/>
        <v>2</v>
      </c>
      <c r="X15" s="96" t="str">
        <f t="shared" si="2"/>
        <v>B</v>
      </c>
      <c r="Y15" s="97" t="str">
        <f t="shared" si="3"/>
        <v>Situación mejorable con exposición ocasional o esporádica, o situación sin anomalía destacable con cualquier nivel de exposición. No es esperable que se materialice el riesgo, aunque puede ser concebible.</v>
      </c>
      <c r="Z15" s="95">
        <v>10</v>
      </c>
      <c r="AA15" s="95">
        <f t="shared" si="4"/>
        <v>20</v>
      </c>
      <c r="AB15" s="98" t="str">
        <f t="shared" si="5"/>
        <v>IV</v>
      </c>
      <c r="AC15" s="97" t="str">
        <f t="shared" si="6"/>
        <v>Mantener las medidas de control existentes, pero se deberían considerar soluciones o mejoras y se deben hacer comprobaciones periódicas para asegurar que el riesgo aún es tolerable.</v>
      </c>
      <c r="AD15" s="90" t="str">
        <f t="shared" si="7"/>
        <v>Aceptable</v>
      </c>
      <c r="AE15" s="263"/>
      <c r="AF15" s="90" t="s">
        <v>34</v>
      </c>
      <c r="AG15" s="90" t="s">
        <v>34</v>
      </c>
      <c r="AH15" s="90" t="s">
        <v>34</v>
      </c>
      <c r="AI15" s="90" t="s">
        <v>257</v>
      </c>
      <c r="AJ15" s="90" t="s">
        <v>34</v>
      </c>
      <c r="AK15" s="144" t="s">
        <v>511</v>
      </c>
    </row>
    <row r="16" spans="2:37" ht="119.25" customHeight="1" x14ac:dyDescent="0.35">
      <c r="B16" s="269"/>
      <c r="C16" s="269"/>
      <c r="D16" s="271"/>
      <c r="E16" s="266"/>
      <c r="F16" s="276"/>
      <c r="G16" s="24" t="s">
        <v>42</v>
      </c>
      <c r="H16" s="274"/>
      <c r="I16" s="90" t="s">
        <v>553</v>
      </c>
      <c r="J16" s="90" t="s">
        <v>255</v>
      </c>
      <c r="K16" s="90" t="s">
        <v>250</v>
      </c>
      <c r="L16" s="103">
        <v>1</v>
      </c>
      <c r="M16" s="103">
        <v>0</v>
      </c>
      <c r="N16" s="104">
        <v>0</v>
      </c>
      <c r="O16" s="104">
        <f t="shared" ref="O16" si="10">SUM(L16:N16)</f>
        <v>1</v>
      </c>
      <c r="P16" s="90" t="s">
        <v>256</v>
      </c>
      <c r="Q16" s="90">
        <v>8</v>
      </c>
      <c r="R16" s="90" t="s">
        <v>549</v>
      </c>
      <c r="S16" s="90" t="s">
        <v>252</v>
      </c>
      <c r="T16" s="90" t="s">
        <v>354</v>
      </c>
      <c r="U16" s="95">
        <v>2</v>
      </c>
      <c r="V16" s="95">
        <v>3</v>
      </c>
      <c r="W16" s="95">
        <f t="shared" si="1"/>
        <v>6</v>
      </c>
      <c r="X16" s="96" t="str">
        <f t="shared" si="2"/>
        <v>M</v>
      </c>
      <c r="Y16" s="97" t="str">
        <f t="shared" si="3"/>
        <v>Situación deficiente con exposición esporádica, o bien situación mejorable con exposición continuada o frecuente. Es posible que suceda el daño alguna vez.</v>
      </c>
      <c r="Z16" s="95">
        <v>10</v>
      </c>
      <c r="AA16" s="95">
        <f t="shared" si="4"/>
        <v>60</v>
      </c>
      <c r="AB16" s="98" t="str">
        <f t="shared" si="5"/>
        <v>III</v>
      </c>
      <c r="AC16" s="97" t="str">
        <f t="shared" si="6"/>
        <v>Mejorar si es posible. Sería conveniente justificar la intervención y su rentabilidad.</v>
      </c>
      <c r="AD16" s="90" t="str">
        <f t="shared" si="7"/>
        <v>Aceptable</v>
      </c>
      <c r="AE16" s="264"/>
      <c r="AF16" s="90" t="s">
        <v>34</v>
      </c>
      <c r="AG16" s="90" t="s">
        <v>34</v>
      </c>
      <c r="AH16" s="90" t="s">
        <v>34</v>
      </c>
      <c r="AI16" s="90" t="s">
        <v>552</v>
      </c>
      <c r="AJ16" s="90" t="s">
        <v>34</v>
      </c>
      <c r="AK16" s="144" t="s">
        <v>554</v>
      </c>
    </row>
    <row r="17" spans="2:37" ht="119.25" customHeight="1" x14ac:dyDescent="0.35">
      <c r="B17" s="269"/>
      <c r="C17" s="269"/>
      <c r="D17" s="271"/>
      <c r="E17" s="266"/>
      <c r="F17" s="276"/>
      <c r="G17" s="24" t="s">
        <v>42</v>
      </c>
      <c r="H17" s="278" t="s">
        <v>49</v>
      </c>
      <c r="I17" s="90" t="s">
        <v>233</v>
      </c>
      <c r="J17" s="90" t="s">
        <v>234</v>
      </c>
      <c r="K17" s="90" t="s">
        <v>237</v>
      </c>
      <c r="L17" s="103">
        <v>1</v>
      </c>
      <c r="M17" s="93">
        <v>0</v>
      </c>
      <c r="N17" s="92">
        <v>0</v>
      </c>
      <c r="O17" s="92">
        <f t="shared" si="0"/>
        <v>1</v>
      </c>
      <c r="P17" s="90" t="s">
        <v>240</v>
      </c>
      <c r="Q17" s="94">
        <v>8</v>
      </c>
      <c r="R17" s="90" t="s">
        <v>242</v>
      </c>
      <c r="S17" s="90" t="s">
        <v>243</v>
      </c>
      <c r="T17" s="90" t="s">
        <v>244</v>
      </c>
      <c r="U17" s="94">
        <v>2</v>
      </c>
      <c r="V17" s="94">
        <v>4</v>
      </c>
      <c r="W17" s="94">
        <f t="shared" ref="W17:W24" si="11">V17*U17</f>
        <v>8</v>
      </c>
      <c r="X17" s="94" t="str">
        <f t="shared" ref="X17:X24" si="12">+IF(AND(U17*V17&gt;=24,U17*V17&lt;=40),"MA",IF(AND(U17*V17&gt;=10,U17*V17&lt;=20),"A",IF(AND(U17*V17&gt;=6,U17*V17&lt;=8),"M",IF(AND(U17*V17&gt;=0,U17*V17&lt;=4),"B",""))))</f>
        <v>M</v>
      </c>
      <c r="Y17" s="97" t="str">
        <f t="shared" ref="Y17:Y24" si="13">+IF(X17="MA","Situación deficiente con exposición continua, o muy deficiente con exposición frecuente. Normalmente la materialización del riesgo ocurre con frecuencia.",IF(X17="A","Situación deficiente con exposición frecuente u ocasional, o bien situación muy deficiente con exposición ocasional o esporádica. La materialización de Riesgo es posible que suceda varias veces en la vida laboral",IF(X17="M","Situación deficiente con exposición esporádica, o bien situación mejorable con exposición continuada o frecuente. Es posible que suceda el daño alguna vez.",IF(X17="B","Situación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7" s="95">
        <v>10</v>
      </c>
      <c r="AA17" s="95">
        <f t="shared" ref="AA17:AA24" si="14">W17*Z17</f>
        <v>80</v>
      </c>
      <c r="AB17" s="98" t="str">
        <f t="shared" ref="AB17:AB24" si="15">+IF(AND(U17*V17*Z17&gt;=600,U17*V17*Z17&lt;=4000),"I",IF(AND(U17*V17*Z17&gt;=150,U17*V17*Z17&lt;=500),"II",IF(AND(U17*V17*Z17&gt;=40,U17*V17*Z17&lt;=120),"III",IF(AND(U17*V17*Z17&gt;=0,U17*V17*Z17&lt;=20),"IV",""))))</f>
        <v>III</v>
      </c>
      <c r="AC17" s="97" t="str">
        <f t="shared" ref="AC17:AC24" si="16">+IF(AB17="I","Situación crìtica. Suspender actividades hasta que el riesgo esté bajo control. Intervención urgente.",IF(AB17="II","Corregir y adoptar medidas de control de inmediato. Sin embargo suspenda actividades si el nivel de riesgo está por encima o igual de 360.",IF(AB17="III","Mejorar si es posible. Sería conveniente justificar la intervención y su rentabilidad.",IF(AB17="IV","Mantener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7" s="90" t="str">
        <f t="shared" ref="AD17:AD24" si="17">+IF(AB17="I","No aceptable",IF(AB17="II","No aceptable o aceptable con control específico",IF(AB17="III","Aceptable",IF(AB17="IV","Aceptable",""))))</f>
        <v>Aceptable</v>
      </c>
      <c r="AE17" s="262" t="s">
        <v>566</v>
      </c>
      <c r="AF17" s="90" t="s">
        <v>34</v>
      </c>
      <c r="AG17" s="90" t="s">
        <v>34</v>
      </c>
      <c r="AH17" s="101" t="s">
        <v>248</v>
      </c>
      <c r="AI17" s="101" t="s">
        <v>249</v>
      </c>
      <c r="AJ17" s="94" t="s">
        <v>34</v>
      </c>
      <c r="AK17" s="144" t="s">
        <v>35</v>
      </c>
    </row>
    <row r="18" spans="2:37" ht="119.25" customHeight="1" x14ac:dyDescent="0.35">
      <c r="B18" s="269"/>
      <c r="C18" s="269"/>
      <c r="D18" s="271"/>
      <c r="E18" s="266"/>
      <c r="F18" s="276"/>
      <c r="G18" s="24" t="s">
        <v>42</v>
      </c>
      <c r="H18" s="274"/>
      <c r="I18" s="90" t="s">
        <v>236</v>
      </c>
      <c r="J18" s="90" t="s">
        <v>235</v>
      </c>
      <c r="K18" s="90" t="s">
        <v>502</v>
      </c>
      <c r="L18" s="92">
        <v>1</v>
      </c>
      <c r="M18" s="93">
        <v>0</v>
      </c>
      <c r="N18" s="92">
        <v>0</v>
      </c>
      <c r="O18" s="92">
        <f t="shared" si="0"/>
        <v>1</v>
      </c>
      <c r="P18" s="90" t="s">
        <v>241</v>
      </c>
      <c r="Q18" s="94">
        <v>8</v>
      </c>
      <c r="R18" s="90" t="s">
        <v>245</v>
      </c>
      <c r="S18" s="90" t="s">
        <v>246</v>
      </c>
      <c r="T18" s="90" t="s">
        <v>247</v>
      </c>
      <c r="U18" s="94">
        <v>2</v>
      </c>
      <c r="V18" s="94">
        <v>4</v>
      </c>
      <c r="W18" s="94">
        <f t="shared" si="11"/>
        <v>8</v>
      </c>
      <c r="X18" s="94" t="str">
        <f t="shared" si="12"/>
        <v>M</v>
      </c>
      <c r="Y18" s="97" t="str">
        <f t="shared" si="13"/>
        <v>Situación deficiente con exposición esporádica, o bien situación mejorable con exposición continuada o frecuente. Es posible que suceda el daño alguna vez.</v>
      </c>
      <c r="Z18" s="95">
        <v>10</v>
      </c>
      <c r="AA18" s="95">
        <f t="shared" si="14"/>
        <v>80</v>
      </c>
      <c r="AB18" s="98" t="str">
        <f t="shared" si="15"/>
        <v>III</v>
      </c>
      <c r="AC18" s="97" t="str">
        <f t="shared" si="16"/>
        <v>Mejorar si es posible. Sería conveniente justificar la intervención y su rentabilidad.</v>
      </c>
      <c r="AD18" s="90" t="str">
        <f t="shared" si="17"/>
        <v>Aceptable</v>
      </c>
      <c r="AE18" s="264"/>
      <c r="AF18" s="90" t="s">
        <v>34</v>
      </c>
      <c r="AG18" s="90" t="s">
        <v>34</v>
      </c>
      <c r="AH18" s="101" t="s">
        <v>248</v>
      </c>
      <c r="AI18" s="101" t="s">
        <v>249</v>
      </c>
      <c r="AJ18" s="94" t="s">
        <v>34</v>
      </c>
      <c r="AK18" s="144" t="s">
        <v>35</v>
      </c>
    </row>
    <row r="19" spans="2:37" ht="119.25" customHeight="1" x14ac:dyDescent="0.35">
      <c r="B19" s="269"/>
      <c r="C19" s="269"/>
      <c r="D19" s="271"/>
      <c r="E19" s="266"/>
      <c r="F19" s="276"/>
      <c r="G19" s="24" t="s">
        <v>33</v>
      </c>
      <c r="H19" s="278" t="s">
        <v>45</v>
      </c>
      <c r="I19" s="101" t="s">
        <v>88</v>
      </c>
      <c r="J19" s="101" t="s">
        <v>337</v>
      </c>
      <c r="K19" s="101" t="s">
        <v>315</v>
      </c>
      <c r="L19" s="92">
        <v>1</v>
      </c>
      <c r="M19" s="93">
        <v>0</v>
      </c>
      <c r="N19" s="92">
        <v>0</v>
      </c>
      <c r="O19" s="92">
        <f t="shared" si="0"/>
        <v>1</v>
      </c>
      <c r="P19" s="101" t="s">
        <v>336</v>
      </c>
      <c r="Q19" s="94">
        <v>8</v>
      </c>
      <c r="R19" s="101" t="s">
        <v>168</v>
      </c>
      <c r="S19" s="90" t="s">
        <v>350</v>
      </c>
      <c r="T19" s="90" t="s">
        <v>356</v>
      </c>
      <c r="U19" s="95">
        <v>2</v>
      </c>
      <c r="V19" s="95">
        <v>2</v>
      </c>
      <c r="W19" s="95">
        <f t="shared" si="11"/>
        <v>4</v>
      </c>
      <c r="X19" s="96" t="str">
        <f t="shared" si="12"/>
        <v>B</v>
      </c>
      <c r="Y19" s="97" t="str">
        <f t="shared" si="13"/>
        <v>Situación mejorable con exposición ocasional o esporádica, o situación sin anomalía destacable con cualquier nivel de exposición. No es esperable que se materialice el riesgo, aunque puede ser concebible.</v>
      </c>
      <c r="Z19" s="95">
        <v>10</v>
      </c>
      <c r="AA19" s="95">
        <f t="shared" si="14"/>
        <v>40</v>
      </c>
      <c r="AB19" s="98" t="str">
        <f t="shared" si="15"/>
        <v>III</v>
      </c>
      <c r="AC19" s="97" t="str">
        <f t="shared" si="16"/>
        <v>Mejorar si es posible. Sería conveniente justificar la intervención y su rentabilidad.</v>
      </c>
      <c r="AD19" s="90" t="str">
        <f t="shared" si="17"/>
        <v>Aceptable</v>
      </c>
      <c r="AE19" s="97" t="s">
        <v>65</v>
      </c>
      <c r="AF19" s="94" t="s">
        <v>34</v>
      </c>
      <c r="AG19" s="94" t="s">
        <v>34</v>
      </c>
      <c r="AH19" s="101" t="s">
        <v>158</v>
      </c>
      <c r="AI19" s="101" t="s">
        <v>357</v>
      </c>
      <c r="AJ19" s="101" t="s">
        <v>227</v>
      </c>
      <c r="AK19" s="144" t="s">
        <v>35</v>
      </c>
    </row>
    <row r="20" spans="2:37" ht="119.25" customHeight="1" x14ac:dyDescent="0.35">
      <c r="B20" s="269"/>
      <c r="C20" s="269"/>
      <c r="D20" s="271"/>
      <c r="E20" s="266"/>
      <c r="F20" s="276"/>
      <c r="G20" s="24" t="s">
        <v>42</v>
      </c>
      <c r="H20" s="273"/>
      <c r="I20" s="101" t="s">
        <v>63</v>
      </c>
      <c r="J20" s="101" t="s">
        <v>329</v>
      </c>
      <c r="K20" s="101" t="s">
        <v>315</v>
      </c>
      <c r="L20" s="92">
        <v>1</v>
      </c>
      <c r="M20" s="93">
        <v>0</v>
      </c>
      <c r="N20" s="92">
        <v>0</v>
      </c>
      <c r="O20" s="92">
        <f t="shared" si="0"/>
        <v>1</v>
      </c>
      <c r="P20" s="101" t="s">
        <v>330</v>
      </c>
      <c r="Q20" s="94">
        <v>1</v>
      </c>
      <c r="R20" s="101" t="s">
        <v>332</v>
      </c>
      <c r="S20" s="101" t="s">
        <v>532</v>
      </c>
      <c r="T20" s="90" t="s">
        <v>355</v>
      </c>
      <c r="U20" s="95">
        <v>6</v>
      </c>
      <c r="V20" s="95">
        <v>2</v>
      </c>
      <c r="W20" s="95">
        <f t="shared" si="11"/>
        <v>12</v>
      </c>
      <c r="X20" s="96" t="str">
        <f t="shared" si="12"/>
        <v>A</v>
      </c>
      <c r="Y20" s="97" t="str">
        <f t="shared" si="13"/>
        <v>Situación deficiente con exposición frecuente u ocasional, o bien situación muy deficiente con exposición ocasional o esporádica. La materialización de Riesgo es posible que suceda varias veces en la vida laboral</v>
      </c>
      <c r="Z20" s="95">
        <v>10</v>
      </c>
      <c r="AA20" s="95">
        <f t="shared" si="14"/>
        <v>120</v>
      </c>
      <c r="AB20" s="98" t="str">
        <f t="shared" si="15"/>
        <v>III</v>
      </c>
      <c r="AC20" s="97" t="str">
        <f t="shared" si="16"/>
        <v>Mejorar si es posible. Sería conveniente justificar la intervención y su rentabilidad.</v>
      </c>
      <c r="AD20" s="90" t="str">
        <f t="shared" si="17"/>
        <v>Aceptable</v>
      </c>
      <c r="AE20" s="97" t="s">
        <v>115</v>
      </c>
      <c r="AF20" s="94" t="s">
        <v>34</v>
      </c>
      <c r="AG20" s="90" t="s">
        <v>168</v>
      </c>
      <c r="AH20" s="101" t="s">
        <v>333</v>
      </c>
      <c r="AI20" s="101" t="s">
        <v>334</v>
      </c>
      <c r="AJ20" s="94" t="s">
        <v>34</v>
      </c>
      <c r="AK20" s="144" t="s">
        <v>35</v>
      </c>
    </row>
    <row r="21" spans="2:37" ht="119.25" customHeight="1" x14ac:dyDescent="0.35">
      <c r="B21" s="269"/>
      <c r="C21" s="269"/>
      <c r="D21" s="271"/>
      <c r="E21" s="266"/>
      <c r="F21" s="276"/>
      <c r="G21" s="24" t="s">
        <v>33</v>
      </c>
      <c r="H21" s="273"/>
      <c r="I21" s="101" t="s">
        <v>63</v>
      </c>
      <c r="J21" s="101" t="s">
        <v>503</v>
      </c>
      <c r="K21" s="101" t="s">
        <v>64</v>
      </c>
      <c r="L21" s="92">
        <v>1</v>
      </c>
      <c r="M21" s="93">
        <v>0</v>
      </c>
      <c r="N21" s="92">
        <v>0</v>
      </c>
      <c r="O21" s="92">
        <f t="shared" si="0"/>
        <v>1</v>
      </c>
      <c r="P21" s="101" t="s">
        <v>325</v>
      </c>
      <c r="Q21" s="94">
        <v>8</v>
      </c>
      <c r="R21" s="90" t="s">
        <v>168</v>
      </c>
      <c r="S21" s="101" t="s">
        <v>326</v>
      </c>
      <c r="T21" s="90" t="s">
        <v>359</v>
      </c>
      <c r="U21" s="95">
        <v>0</v>
      </c>
      <c r="V21" s="95">
        <v>1</v>
      </c>
      <c r="W21" s="95">
        <f t="shared" si="11"/>
        <v>0</v>
      </c>
      <c r="X21" s="96" t="str">
        <f t="shared" si="12"/>
        <v>B</v>
      </c>
      <c r="Y21" s="97" t="str">
        <f t="shared" si="13"/>
        <v>Situación mejorable con exposición ocasional o esporádica, o situación sin anomalía destacable con cualquier nivel de exposición. No es esperable que se materialice el riesgo, aunque puede ser concebible.</v>
      </c>
      <c r="Z21" s="95">
        <v>10</v>
      </c>
      <c r="AA21" s="95">
        <f t="shared" si="14"/>
        <v>0</v>
      </c>
      <c r="AB21" s="98" t="str">
        <f t="shared" si="15"/>
        <v>IV</v>
      </c>
      <c r="AC21" s="97" t="str">
        <f t="shared" si="16"/>
        <v>Mantener las medidas de control existentes, pero se deberían considerar soluciones o mejoras y se deben hacer comprobaciones periódicas para asegurar que el riesgo aún es tolerable.</v>
      </c>
      <c r="AD21" s="90" t="str">
        <f t="shared" si="17"/>
        <v>Aceptable</v>
      </c>
      <c r="AE21" s="97" t="s">
        <v>65</v>
      </c>
      <c r="AF21" s="94" t="s">
        <v>34</v>
      </c>
      <c r="AG21" s="94" t="s">
        <v>34</v>
      </c>
      <c r="AH21" s="101" t="s">
        <v>327</v>
      </c>
      <c r="AI21" s="101" t="s">
        <v>328</v>
      </c>
      <c r="AJ21" s="94" t="s">
        <v>34</v>
      </c>
      <c r="AK21" s="144" t="s">
        <v>35</v>
      </c>
    </row>
    <row r="22" spans="2:37" ht="119.25" customHeight="1" x14ac:dyDescent="0.35">
      <c r="B22" s="269"/>
      <c r="C22" s="269"/>
      <c r="D22" s="271"/>
      <c r="E22" s="266"/>
      <c r="F22" s="276"/>
      <c r="G22" s="24" t="s">
        <v>33</v>
      </c>
      <c r="H22" s="273"/>
      <c r="I22" s="101" t="s">
        <v>558</v>
      </c>
      <c r="J22" s="101" t="s">
        <v>324</v>
      </c>
      <c r="K22" s="101" t="s">
        <v>315</v>
      </c>
      <c r="L22" s="92">
        <v>1</v>
      </c>
      <c r="M22" s="93">
        <v>0</v>
      </c>
      <c r="N22" s="92">
        <v>0</v>
      </c>
      <c r="O22" s="92">
        <f t="shared" ref="O22" si="18">SUM(L22:N22)</f>
        <v>1</v>
      </c>
      <c r="P22" s="101" t="s">
        <v>330</v>
      </c>
      <c r="Q22" s="94">
        <v>1</v>
      </c>
      <c r="R22" s="101" t="s">
        <v>168</v>
      </c>
      <c r="S22" s="90" t="s">
        <v>351</v>
      </c>
      <c r="T22" s="101" t="s">
        <v>360</v>
      </c>
      <c r="U22" s="95">
        <v>2</v>
      </c>
      <c r="V22" s="95">
        <v>2</v>
      </c>
      <c r="W22" s="95">
        <f t="shared" si="11"/>
        <v>4</v>
      </c>
      <c r="X22" s="96" t="str">
        <f t="shared" si="12"/>
        <v>B</v>
      </c>
      <c r="Y22" s="97" t="str">
        <f t="shared" si="13"/>
        <v>Situación mejorable con exposición ocasional o esporádica, o situación sin anomalía destacable con cualquier nivel de exposición. No es esperable que se materialice el riesgo, aunque puede ser concebible.</v>
      </c>
      <c r="Z22" s="95">
        <v>25</v>
      </c>
      <c r="AA22" s="95">
        <f t="shared" si="14"/>
        <v>100</v>
      </c>
      <c r="AB22" s="98" t="str">
        <f t="shared" si="15"/>
        <v>III</v>
      </c>
      <c r="AC22" s="97" t="str">
        <f t="shared" si="16"/>
        <v>Mejorar si es posible. Sería conveniente justificar la intervención y su rentabilidad.</v>
      </c>
      <c r="AD22" s="90" t="str">
        <f t="shared" si="17"/>
        <v>Aceptable</v>
      </c>
      <c r="AE22" s="97" t="s">
        <v>548</v>
      </c>
      <c r="AF22" s="90" t="s">
        <v>34</v>
      </c>
      <c r="AG22" s="90" t="s">
        <v>34</v>
      </c>
      <c r="AH22" s="101" t="s">
        <v>67</v>
      </c>
      <c r="AI22" s="101" t="s">
        <v>557</v>
      </c>
      <c r="AJ22" s="90" t="s">
        <v>34</v>
      </c>
      <c r="AK22" s="144" t="s">
        <v>559</v>
      </c>
    </row>
    <row r="23" spans="2:37" ht="119.25" customHeight="1" x14ac:dyDescent="0.35">
      <c r="B23" s="269"/>
      <c r="C23" s="269"/>
      <c r="D23" s="271"/>
      <c r="E23" s="266"/>
      <c r="F23" s="276"/>
      <c r="G23" s="24" t="s">
        <v>33</v>
      </c>
      <c r="H23" s="274"/>
      <c r="I23" s="101" t="s">
        <v>207</v>
      </c>
      <c r="J23" s="101" t="s">
        <v>504</v>
      </c>
      <c r="K23" s="101" t="s">
        <v>320</v>
      </c>
      <c r="L23" s="92">
        <v>1</v>
      </c>
      <c r="M23" s="93">
        <v>0</v>
      </c>
      <c r="N23" s="92">
        <v>0</v>
      </c>
      <c r="O23" s="92">
        <f t="shared" si="0"/>
        <v>1</v>
      </c>
      <c r="P23" s="101" t="s">
        <v>321</v>
      </c>
      <c r="Q23" s="94">
        <v>2</v>
      </c>
      <c r="R23" s="90" t="s">
        <v>361</v>
      </c>
      <c r="S23" s="101" t="s">
        <v>362</v>
      </c>
      <c r="T23" s="90" t="s">
        <v>364</v>
      </c>
      <c r="U23" s="95">
        <v>2</v>
      </c>
      <c r="V23" s="95">
        <v>3</v>
      </c>
      <c r="W23" s="95">
        <f t="shared" si="11"/>
        <v>6</v>
      </c>
      <c r="X23" s="96" t="str">
        <f t="shared" si="12"/>
        <v>M</v>
      </c>
      <c r="Y23" s="97" t="str">
        <f t="shared" si="13"/>
        <v>Situación deficiente con exposición esporádica, o bien situación mejorable con exposición continuada o frecuente. Es posible que suceda el daño alguna vez.</v>
      </c>
      <c r="Z23" s="95">
        <v>25</v>
      </c>
      <c r="AA23" s="95">
        <f t="shared" si="14"/>
        <v>150</v>
      </c>
      <c r="AB23" s="98" t="str">
        <f t="shared" si="15"/>
        <v>II</v>
      </c>
      <c r="AC23" s="97" t="str">
        <f t="shared" si="16"/>
        <v>Corregir y adoptar medidas de control de inmediato. Sin embargo suspenda actividades si el nivel de riesgo está por encima o igual de 360.</v>
      </c>
      <c r="AD23" s="90" t="str">
        <f t="shared" si="17"/>
        <v>No aceptable o aceptable con control específico</v>
      </c>
      <c r="AE23" s="99" t="s">
        <v>601</v>
      </c>
      <c r="AF23" s="90" t="s">
        <v>34</v>
      </c>
      <c r="AG23" s="90" t="s">
        <v>34</v>
      </c>
      <c r="AH23" s="101" t="s">
        <v>323</v>
      </c>
      <c r="AI23" s="90" t="s">
        <v>171</v>
      </c>
      <c r="AJ23" s="90" t="s">
        <v>34</v>
      </c>
      <c r="AK23" s="144" t="s">
        <v>35</v>
      </c>
    </row>
    <row r="24" spans="2:37" ht="129" customHeight="1" thickBot="1" x14ac:dyDescent="0.4">
      <c r="B24" s="270"/>
      <c r="C24" s="270"/>
      <c r="D24" s="271"/>
      <c r="E24" s="267"/>
      <c r="F24" s="277"/>
      <c r="G24" s="145" t="s">
        <v>33</v>
      </c>
      <c r="H24" s="160" t="s">
        <v>70</v>
      </c>
      <c r="I24" s="146" t="s">
        <v>313</v>
      </c>
      <c r="J24" s="146" t="s">
        <v>314</v>
      </c>
      <c r="K24" s="146" t="s">
        <v>315</v>
      </c>
      <c r="L24" s="112">
        <v>1</v>
      </c>
      <c r="M24" s="161">
        <v>0</v>
      </c>
      <c r="N24" s="112">
        <v>0</v>
      </c>
      <c r="O24" s="112">
        <f t="shared" si="0"/>
        <v>1</v>
      </c>
      <c r="P24" s="146" t="s">
        <v>316</v>
      </c>
      <c r="Q24" s="114">
        <v>8</v>
      </c>
      <c r="R24" s="146" t="s">
        <v>317</v>
      </c>
      <c r="S24" s="146" t="s">
        <v>318</v>
      </c>
      <c r="T24" s="152" t="s">
        <v>379</v>
      </c>
      <c r="U24" s="148">
        <v>2</v>
      </c>
      <c r="V24" s="148">
        <v>1</v>
      </c>
      <c r="W24" s="148">
        <f t="shared" si="11"/>
        <v>2</v>
      </c>
      <c r="X24" s="149" t="str">
        <f t="shared" si="12"/>
        <v>B</v>
      </c>
      <c r="Y24" s="150" t="str">
        <f t="shared" si="13"/>
        <v>Situación mejorable con exposición ocasional o esporádica, o situación sin anomalía destacable con cualquier nivel de exposición. No es esperable que se materialice el riesgo, aunque puede ser concebible.</v>
      </c>
      <c r="Z24" s="148">
        <v>10</v>
      </c>
      <c r="AA24" s="148">
        <f t="shared" si="14"/>
        <v>20</v>
      </c>
      <c r="AB24" s="151" t="str">
        <f t="shared" si="15"/>
        <v>IV</v>
      </c>
      <c r="AC24" s="150" t="str">
        <f t="shared" si="16"/>
        <v>Mantener las medidas de control existentes, pero se deberían considerar soluciones o mejoras y se deben hacer comprobaciones periódicas para asegurar que el riesgo aún es tolerable.</v>
      </c>
      <c r="AD24" s="152" t="str">
        <f t="shared" si="17"/>
        <v>Aceptable</v>
      </c>
      <c r="AE24" s="150" t="s">
        <v>514</v>
      </c>
      <c r="AF24" s="114" t="s">
        <v>34</v>
      </c>
      <c r="AG24" s="114" t="s">
        <v>34</v>
      </c>
      <c r="AH24" s="146" t="s">
        <v>71</v>
      </c>
      <c r="AI24" s="146" t="s">
        <v>319</v>
      </c>
      <c r="AJ24" s="114" t="s">
        <v>34</v>
      </c>
      <c r="AK24" s="153" t="s">
        <v>515</v>
      </c>
    </row>
    <row r="25" spans="2:37" ht="119.25" customHeight="1" x14ac:dyDescent="0.35">
      <c r="H25" s="2"/>
      <c r="AJ25" s="2"/>
    </row>
    <row r="26" spans="2:37" ht="54" customHeight="1" x14ac:dyDescent="0.35">
      <c r="H26" s="2"/>
      <c r="AJ26" s="2"/>
    </row>
    <row r="27" spans="2:37" ht="54" customHeight="1" x14ac:dyDescent="0.35">
      <c r="H27" s="2"/>
      <c r="AJ27" s="2"/>
    </row>
    <row r="28" spans="2:37" ht="54" customHeight="1" x14ac:dyDescent="0.35">
      <c r="H28" s="2"/>
      <c r="AJ28" s="2"/>
    </row>
    <row r="29" spans="2:37" ht="54" customHeight="1" x14ac:dyDescent="0.35">
      <c r="H29" s="2"/>
      <c r="AJ29" s="2"/>
    </row>
  </sheetData>
  <autoFilter ref="B8:AK24"/>
  <mergeCells count="47">
    <mergeCell ref="G7:G8"/>
    <mergeCell ref="H7:J7"/>
    <mergeCell ref="K7:K8"/>
    <mergeCell ref="B7:B8"/>
    <mergeCell ref="C7:C8"/>
    <mergeCell ref="D7:D8"/>
    <mergeCell ref="E7:E8"/>
    <mergeCell ref="F7:F8"/>
    <mergeCell ref="B4:T4"/>
    <mergeCell ref="U4:AK4"/>
    <mergeCell ref="B5:T6"/>
    <mergeCell ref="U5:AC6"/>
    <mergeCell ref="AD5:AD6"/>
    <mergeCell ref="AE5:AK5"/>
    <mergeCell ref="AE6:AK6"/>
    <mergeCell ref="L7:O7"/>
    <mergeCell ref="P7:P8"/>
    <mergeCell ref="Q7:Q8"/>
    <mergeCell ref="R7:T7"/>
    <mergeCell ref="AE7:AE8"/>
    <mergeCell ref="AF7:AF8"/>
    <mergeCell ref="U7:U8"/>
    <mergeCell ref="V7:V8"/>
    <mergeCell ref="W7:W8"/>
    <mergeCell ref="X7:X8"/>
    <mergeCell ref="Y7:Y8"/>
    <mergeCell ref="Z7:Z8"/>
    <mergeCell ref="AA7:AA8"/>
    <mergeCell ref="AB7:AB8"/>
    <mergeCell ref="AC7:AC8"/>
    <mergeCell ref="AD7:AD8"/>
    <mergeCell ref="AG7:AG8"/>
    <mergeCell ref="AH7:AH8"/>
    <mergeCell ref="AI7:AI8"/>
    <mergeCell ref="AJ7:AJ8"/>
    <mergeCell ref="AK7:AK8"/>
    <mergeCell ref="AE17:AE18"/>
    <mergeCell ref="AE12:AE16"/>
    <mergeCell ref="H19:H23"/>
    <mergeCell ref="H17:H18"/>
    <mergeCell ref="H12:H16"/>
    <mergeCell ref="E9:E24"/>
    <mergeCell ref="C9:C24"/>
    <mergeCell ref="B9:B24"/>
    <mergeCell ref="D9:D24"/>
    <mergeCell ref="H9:H11"/>
    <mergeCell ref="F9:F24"/>
  </mergeCells>
  <conditionalFormatting sqref="AB20:AB21 AC21:AD21">
    <cfRule type="cellIs" dxfId="3283" priority="270" stopIfTrue="1" operator="equal">
      <formula>"II"</formula>
    </cfRule>
    <cfRule type="cellIs" dxfId="3282" priority="271" stopIfTrue="1" operator="between">
      <formula>"III"</formula>
      <formula>"IV"</formula>
    </cfRule>
  </conditionalFormatting>
  <conditionalFormatting sqref="AB9:AD12">
    <cfRule type="cellIs" dxfId="3281" priority="235" stopIfTrue="1" operator="equal">
      <formula>"I"</formula>
    </cfRule>
    <cfRule type="cellIs" dxfId="3280" priority="236" stopIfTrue="1" operator="equal">
      <formula>"II"</formula>
    </cfRule>
    <cfRule type="cellIs" dxfId="3279" priority="237" stopIfTrue="1" operator="between">
      <formula>"III"</formula>
      <formula>"IV"</formula>
    </cfRule>
  </conditionalFormatting>
  <conditionalFormatting sqref="AB13:AD14">
    <cfRule type="cellIs" dxfId="3278" priority="124" stopIfTrue="1" operator="equal">
      <formula>"I"</formula>
    </cfRule>
    <cfRule type="cellIs" dxfId="3277" priority="125" stopIfTrue="1" operator="equal">
      <formula>"II"</formula>
    </cfRule>
    <cfRule type="cellIs" dxfId="3276" priority="126" stopIfTrue="1" operator="between">
      <formula>"III"</formula>
      <formula>"IV"</formula>
    </cfRule>
  </conditionalFormatting>
  <conditionalFormatting sqref="AB15:AD15">
    <cfRule type="cellIs" dxfId="3275" priority="154" stopIfTrue="1" operator="equal">
      <formula>"I"</formula>
    </cfRule>
    <cfRule type="cellIs" dxfId="3274" priority="155" stopIfTrue="1" operator="equal">
      <formula>"II"</formula>
    </cfRule>
    <cfRule type="cellIs" dxfId="3273" priority="156" stopIfTrue="1" operator="between">
      <formula>"III"</formula>
      <formula>"IV"</formula>
    </cfRule>
  </conditionalFormatting>
  <conditionalFormatting sqref="AB16:AD18">
    <cfRule type="cellIs" dxfId="3272" priority="114" stopIfTrue="1" operator="equal">
      <formula>"I"</formula>
    </cfRule>
    <cfRule type="cellIs" dxfId="3271" priority="115" stopIfTrue="1" operator="equal">
      <formula>"II"</formula>
    </cfRule>
    <cfRule type="cellIs" dxfId="3270" priority="116" stopIfTrue="1" operator="between">
      <formula>"III"</formula>
      <formula>"IV"</formula>
    </cfRule>
  </conditionalFormatting>
  <conditionalFormatting sqref="AB19:AE19">
    <cfRule type="cellIs" dxfId="3269" priority="190" stopIfTrue="1" operator="equal">
      <formula>"I"</formula>
    </cfRule>
    <cfRule type="cellIs" dxfId="3268" priority="191" stopIfTrue="1" operator="equal">
      <formula>"II"</formula>
    </cfRule>
    <cfRule type="cellIs" dxfId="3267" priority="192" stopIfTrue="1" operator="between">
      <formula>"III"</formula>
      <formula>"IV"</formula>
    </cfRule>
  </conditionalFormatting>
  <conditionalFormatting sqref="AC21:AD21 AB20:AB21">
    <cfRule type="cellIs" dxfId="3266" priority="269" stopIfTrue="1" operator="equal">
      <formula>"I"</formula>
    </cfRule>
  </conditionalFormatting>
  <conditionalFormatting sqref="AD9:AD12 AD16:AD24">
    <cfRule type="containsText" dxfId="3265" priority="231" stopIfTrue="1" operator="containsText" text="No aceptable">
      <formula>NOT(ISERROR(SEARCH("No aceptable",AD9)))</formula>
    </cfRule>
    <cfRule type="containsText" dxfId="3264" priority="232" stopIfTrue="1" operator="containsText" text="No Aceptable o aceptable con control específico">
      <formula>NOT(ISERROR(SEARCH("No Aceptable o aceptable con control específico",AD9)))</formula>
    </cfRule>
    <cfRule type="cellIs" dxfId="3263" priority="233" stopIfTrue="1" operator="equal">
      <formula>"Aceptable"</formula>
    </cfRule>
    <cfRule type="cellIs" dxfId="3262" priority="234" stopIfTrue="1" operator="equal">
      <formula>"No aceptable"</formula>
    </cfRule>
  </conditionalFormatting>
  <conditionalFormatting sqref="AD12:AD15">
    <cfRule type="containsText" dxfId="3261" priority="120" stopIfTrue="1" operator="containsText" text="No aceptable">
      <formula>NOT(ISERROR(SEARCH("No aceptable",AD12)))</formula>
    </cfRule>
    <cfRule type="containsText" dxfId="3260" priority="121" stopIfTrue="1" operator="containsText" text="No Aceptable o aceptable con control específico">
      <formula>NOT(ISERROR(SEARCH("No Aceptable o aceptable con control específico",AD12)))</formula>
    </cfRule>
  </conditionalFormatting>
  <conditionalFormatting sqref="AD13:AD14">
    <cfRule type="containsText" dxfId="3259" priority="117" stopIfTrue="1" operator="containsText" text="No aceptable">
      <formula>NOT(ISERROR(SEARCH("No aceptable",AD13)))</formula>
    </cfRule>
    <cfRule type="containsText" dxfId="3258" priority="118" stopIfTrue="1" operator="containsText" text="No Aceptable o aceptable con control específico">
      <formula>NOT(ISERROR(SEARCH("No Aceptable o aceptable con control específico",AD13)))</formula>
    </cfRule>
    <cfRule type="containsText" dxfId="3257" priority="119" stopIfTrue="1" operator="containsText" text="No aceptable o aceptable con control específico">
      <formula>NOT(ISERROR(SEARCH("No aceptable o aceptable con control específico",AD13)))</formula>
    </cfRule>
    <cfRule type="cellIs" dxfId="3256" priority="122" stopIfTrue="1" operator="equal">
      <formula>"Aceptable"</formula>
    </cfRule>
    <cfRule type="cellIs" dxfId="3255" priority="123" stopIfTrue="1" operator="equal">
      <formula>"No aceptable"</formula>
    </cfRule>
  </conditionalFormatting>
  <conditionalFormatting sqref="AD15">
    <cfRule type="containsText" dxfId="3254" priority="149" stopIfTrue="1" operator="containsText" text="No aceptable o aceptable con control específico">
      <formula>NOT(ISERROR(SEARCH("No aceptable o aceptable con control específico",AD15)))</formula>
    </cfRule>
    <cfRule type="containsText" dxfId="3253" priority="150" stopIfTrue="1" operator="containsText" text="No aceptable">
      <formula>NOT(ISERROR(SEARCH("No aceptable",AD15)))</formula>
    </cfRule>
    <cfRule type="containsText" dxfId="3252" priority="151" stopIfTrue="1" operator="containsText" text="No Aceptable o aceptable con control específico">
      <formula>NOT(ISERROR(SEARCH("No Aceptable o aceptable con control específico",AD15)))</formula>
    </cfRule>
    <cfRule type="cellIs" dxfId="3251" priority="152" stopIfTrue="1" operator="equal">
      <formula>"Aceptable"</formula>
    </cfRule>
    <cfRule type="cellIs" dxfId="3250" priority="153" stopIfTrue="1" operator="equal">
      <formula>"No aceptable"</formula>
    </cfRule>
  </conditionalFormatting>
  <conditionalFormatting sqref="AD16:AD24 AD9:AD12">
    <cfRule type="containsText" dxfId="3249" priority="230" stopIfTrue="1" operator="containsText" text="No aceptable o aceptable con control específico">
      <formula>NOT(ISERROR(SEARCH("No aceptable o aceptable con control específico",AD9)))</formula>
    </cfRule>
  </conditionalFormatting>
  <conditionalFormatting sqref="AE9:AE11">
    <cfRule type="cellIs" dxfId="3248" priority="200" stopIfTrue="1" operator="equal">
      <formula>"Aceptable"</formula>
    </cfRule>
    <cfRule type="cellIs" dxfId="3247" priority="201" stopIfTrue="1" operator="equal">
      <formula>"No aceptable"</formula>
    </cfRule>
    <cfRule type="cellIs" dxfId="3246" priority="202" stopIfTrue="1" operator="equal">
      <formula>"I"</formula>
    </cfRule>
    <cfRule type="cellIs" dxfId="3245" priority="203" stopIfTrue="1" operator="equal">
      <formula>"II"</formula>
    </cfRule>
    <cfRule type="cellIs" dxfId="3244" priority="204" stopIfTrue="1" operator="between">
      <formula>"III"</formula>
      <formula>"IV"</formula>
    </cfRule>
  </conditionalFormatting>
  <conditionalFormatting sqref="AE17">
    <cfRule type="cellIs" dxfId="3243" priority="173" stopIfTrue="1" operator="equal">
      <formula>"Aceptable"</formula>
    </cfRule>
    <cfRule type="cellIs" dxfId="3242" priority="174" stopIfTrue="1" operator="equal">
      <formula>"No aceptable"</formula>
    </cfRule>
    <cfRule type="cellIs" dxfId="3241" priority="175" stopIfTrue="1" operator="equal">
      <formula>"I"</formula>
    </cfRule>
    <cfRule type="cellIs" dxfId="3240" priority="176" stopIfTrue="1" operator="equal">
      <formula>"II"</formula>
    </cfRule>
    <cfRule type="cellIs" dxfId="3239" priority="177" stopIfTrue="1" operator="between">
      <formula>"III"</formula>
      <formula>"IV"</formula>
    </cfRule>
  </conditionalFormatting>
  <conditionalFormatting sqref="AE19:AE24">
    <cfRule type="cellIs" dxfId="3238" priority="60" stopIfTrue="1" operator="equal">
      <formula>"Aceptable"</formula>
    </cfRule>
    <cfRule type="cellIs" dxfId="3237" priority="61" stopIfTrue="1" operator="equal">
      <formula>"No aceptable"</formula>
    </cfRule>
  </conditionalFormatting>
  <conditionalFormatting sqref="AE21:AE24 AB22:AD24">
    <cfRule type="cellIs" dxfId="3236" priority="21" stopIfTrue="1" operator="equal">
      <formula>"I"</formula>
    </cfRule>
    <cfRule type="cellIs" dxfId="3235" priority="22" stopIfTrue="1" operator="equal">
      <formula>"II"</formula>
    </cfRule>
    <cfRule type="cellIs" dxfId="3234" priority="23"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4">
      <formula1>"100,60,25,10"</formula1>
    </dataValidation>
    <dataValidation type="list" allowBlank="1" showInputMessage="1" prompt="4 = Continua_x000a_3 = Frecuente_x000a_2 = Ocasional_x000a_1 = Esporádica" sqref="V9:V24">
      <formula1>"4, 3, 2, 1"</formula1>
    </dataValidation>
    <dataValidation type="list" allowBlank="1" showInputMessage="1" showErrorMessage="1" prompt="10 = Muy Alto_x000a_6 = Alto_x000a_2 = Medio_x000a_0 = Bajo" sqref="U9:U24">
      <formula1>"10, 6, 2, 0, "</formula1>
    </dataValidation>
    <dataValidation allowBlank="1" sqref="AA9:AA24"/>
  </dataValidations>
  <pageMargins left="0.39370078740157483" right="0.39370078740157483" top="0.39370078740157483" bottom="0.39370078740157483" header="0.31496062992125984" footer="0.31496062992125984"/>
  <pageSetup scale="34" fitToHeight="0" orientation="portrait" r:id="rId1"/>
  <rowBreaks count="1" manualBreakCount="1">
    <brk id="2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47"/>
  <sheetViews>
    <sheetView view="pageBreakPreview" topLeftCell="E20" zoomScale="60" zoomScaleNormal="90" workbookViewId="0">
      <selection activeCell="AK7" sqref="B4:AK8"/>
    </sheetView>
  </sheetViews>
  <sheetFormatPr baseColWidth="10" defaultColWidth="6.453125" defaultRowHeight="26.25" customHeight="1" x14ac:dyDescent="0.35"/>
  <cols>
    <col min="1" max="7" width="6.453125" style="2"/>
    <col min="8" max="8" width="6.453125" style="3"/>
    <col min="9" max="9" width="9.1796875" style="2" customWidth="1"/>
    <col min="10" max="10" width="7.7265625" style="2" customWidth="1"/>
    <col min="11" max="11" width="8.26953125" style="2" customWidth="1"/>
    <col min="12" max="15" width="6.453125" style="2"/>
    <col min="16" max="16" width="8.1796875" style="2" customWidth="1"/>
    <col min="17" max="17" width="6.453125" style="2"/>
    <col min="18" max="20" width="12" style="2" customWidth="1"/>
    <col min="21" max="33" width="6.453125" style="2"/>
    <col min="34" max="35" width="11.26953125" style="2" customWidth="1"/>
    <col min="36" max="36" width="9.36328125" style="3" customWidth="1"/>
    <col min="37" max="37" width="19.1796875" style="2" customWidth="1"/>
    <col min="38" max="16384" width="6.453125" style="2"/>
  </cols>
  <sheetData>
    <row r="1" spans="1:37" ht="26.25"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7" t="s">
        <v>77</v>
      </c>
      <c r="AK1" s="388" t="s">
        <v>116</v>
      </c>
    </row>
    <row r="2" spans="1:37" ht="26.25" customHeight="1" x14ac:dyDescent="0.35">
      <c r="B2" s="14"/>
      <c r="AI2" s="15"/>
      <c r="AJ2" s="387" t="s">
        <v>78</v>
      </c>
      <c r="AK2" s="388">
        <v>2</v>
      </c>
    </row>
    <row r="3" spans="1:37" ht="26.2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9" t="s">
        <v>79</v>
      </c>
      <c r="AK3" s="390">
        <v>45154</v>
      </c>
    </row>
    <row r="4" spans="1:37" ht="45.75" customHeight="1" x14ac:dyDescent="0.35">
      <c r="B4" s="394" t="s">
        <v>761</v>
      </c>
      <c r="C4" s="395"/>
      <c r="D4" s="395"/>
      <c r="E4" s="395"/>
      <c r="F4" s="395"/>
      <c r="G4" s="395"/>
      <c r="H4" s="395"/>
      <c r="I4" s="395"/>
      <c r="J4" s="395"/>
      <c r="K4" s="395"/>
      <c r="L4" s="395"/>
      <c r="M4" s="395"/>
      <c r="N4" s="395"/>
      <c r="O4" s="395"/>
      <c r="P4" s="395"/>
      <c r="Q4" s="395"/>
      <c r="R4" s="395"/>
      <c r="S4" s="395"/>
      <c r="T4" s="447"/>
      <c r="U4" s="394" t="s">
        <v>762</v>
      </c>
      <c r="V4" s="395"/>
      <c r="W4" s="395"/>
      <c r="X4" s="395"/>
      <c r="Y4" s="395"/>
      <c r="Z4" s="395"/>
      <c r="AA4" s="395"/>
      <c r="AB4" s="395"/>
      <c r="AC4" s="395"/>
      <c r="AD4" s="395"/>
      <c r="AE4" s="395"/>
      <c r="AF4" s="395"/>
      <c r="AG4" s="395"/>
      <c r="AH4" s="395"/>
      <c r="AI4" s="395"/>
      <c r="AJ4" s="395"/>
      <c r="AK4" s="447"/>
    </row>
    <row r="5" spans="1:37" s="1" customFormat="1" ht="26.25" customHeight="1" x14ac:dyDescent="0.35">
      <c r="B5" s="448" t="s">
        <v>16</v>
      </c>
      <c r="C5" s="448"/>
      <c r="D5" s="448"/>
      <c r="E5" s="448"/>
      <c r="F5" s="448"/>
      <c r="G5" s="448"/>
      <c r="H5" s="448"/>
      <c r="I5" s="448"/>
      <c r="J5" s="448"/>
      <c r="K5" s="448"/>
      <c r="L5" s="448"/>
      <c r="M5" s="448"/>
      <c r="N5" s="448"/>
      <c r="O5" s="448"/>
      <c r="P5" s="448"/>
      <c r="Q5" s="448"/>
      <c r="R5" s="448"/>
      <c r="S5" s="448"/>
      <c r="T5" s="448"/>
      <c r="U5" s="419" t="s">
        <v>7</v>
      </c>
      <c r="V5" s="419"/>
      <c r="W5" s="419"/>
      <c r="X5" s="419"/>
      <c r="Y5" s="419"/>
      <c r="Z5" s="419"/>
      <c r="AA5" s="419"/>
      <c r="AB5" s="419"/>
      <c r="AC5" s="419"/>
      <c r="AD5" s="419" t="s">
        <v>19</v>
      </c>
      <c r="AE5" s="419" t="s">
        <v>17</v>
      </c>
      <c r="AF5" s="419"/>
      <c r="AG5" s="419"/>
      <c r="AH5" s="419"/>
      <c r="AI5" s="419"/>
      <c r="AJ5" s="419"/>
      <c r="AK5" s="419"/>
    </row>
    <row r="6" spans="1:37" s="1" customFormat="1" ht="26.25" customHeight="1" x14ac:dyDescent="0.35">
      <c r="B6" s="448"/>
      <c r="C6" s="448"/>
      <c r="D6" s="448"/>
      <c r="E6" s="448"/>
      <c r="F6" s="448"/>
      <c r="G6" s="448"/>
      <c r="H6" s="448"/>
      <c r="I6" s="448"/>
      <c r="J6" s="448"/>
      <c r="K6" s="448"/>
      <c r="L6" s="448"/>
      <c r="M6" s="448"/>
      <c r="N6" s="448"/>
      <c r="O6" s="448"/>
      <c r="P6" s="448"/>
      <c r="Q6" s="448"/>
      <c r="R6" s="448"/>
      <c r="S6" s="448"/>
      <c r="T6" s="448"/>
      <c r="U6" s="419"/>
      <c r="V6" s="419"/>
      <c r="W6" s="419"/>
      <c r="X6" s="419"/>
      <c r="Y6" s="419"/>
      <c r="Z6" s="419"/>
      <c r="AA6" s="419"/>
      <c r="AB6" s="419"/>
      <c r="AC6" s="419"/>
      <c r="AD6" s="419"/>
      <c r="AE6" s="419" t="s">
        <v>10</v>
      </c>
      <c r="AF6" s="419"/>
      <c r="AG6" s="419"/>
      <c r="AH6" s="419"/>
      <c r="AI6" s="419"/>
      <c r="AJ6" s="419"/>
      <c r="AK6" s="419"/>
    </row>
    <row r="7" spans="1:37" s="1" customFormat="1" ht="26.25" customHeight="1" x14ac:dyDescent="0.35">
      <c r="B7" s="449" t="s">
        <v>22</v>
      </c>
      <c r="C7" s="449" t="s">
        <v>23</v>
      </c>
      <c r="D7" s="449" t="s">
        <v>38</v>
      </c>
      <c r="E7" s="449" t="s">
        <v>20</v>
      </c>
      <c r="F7" s="449" t="s">
        <v>21</v>
      </c>
      <c r="G7" s="449" t="s">
        <v>76</v>
      </c>
      <c r="H7" s="450" t="s">
        <v>2</v>
      </c>
      <c r="I7" s="450"/>
      <c r="J7" s="450"/>
      <c r="K7" s="450" t="s">
        <v>5</v>
      </c>
      <c r="L7" s="451" t="s">
        <v>80</v>
      </c>
      <c r="M7" s="452"/>
      <c r="N7" s="452"/>
      <c r="O7" s="453"/>
      <c r="P7" s="450" t="s">
        <v>239</v>
      </c>
      <c r="Q7" s="449" t="s">
        <v>81</v>
      </c>
      <c r="R7" s="450" t="s">
        <v>0</v>
      </c>
      <c r="S7" s="450"/>
      <c r="T7" s="450"/>
      <c r="U7" s="449" t="s">
        <v>30</v>
      </c>
      <c r="V7" s="449" t="s">
        <v>31</v>
      </c>
      <c r="W7" s="449" t="s">
        <v>8</v>
      </c>
      <c r="X7" s="454" t="s">
        <v>29</v>
      </c>
      <c r="Y7" s="450" t="s">
        <v>25</v>
      </c>
      <c r="Z7" s="449" t="s">
        <v>32</v>
      </c>
      <c r="AA7" s="449" t="s">
        <v>28</v>
      </c>
      <c r="AB7" s="449" t="s">
        <v>27</v>
      </c>
      <c r="AC7" s="450" t="s">
        <v>26</v>
      </c>
      <c r="AD7" s="449" t="s">
        <v>9</v>
      </c>
      <c r="AE7" s="450" t="s">
        <v>24</v>
      </c>
      <c r="AF7" s="450" t="s">
        <v>11</v>
      </c>
      <c r="AG7" s="450" t="s">
        <v>12</v>
      </c>
      <c r="AH7" s="450" t="s">
        <v>13</v>
      </c>
      <c r="AI7" s="450" t="s">
        <v>14</v>
      </c>
      <c r="AJ7" s="450" t="s">
        <v>15</v>
      </c>
      <c r="AK7" s="450" t="s">
        <v>18</v>
      </c>
    </row>
    <row r="8" spans="1:37" s="1" customFormat="1" ht="48" customHeight="1" thickBot="1" x14ac:dyDescent="0.4">
      <c r="B8" s="455"/>
      <c r="C8" s="455"/>
      <c r="D8" s="455"/>
      <c r="E8" s="455"/>
      <c r="F8" s="455"/>
      <c r="G8" s="455"/>
      <c r="H8" s="456" t="s">
        <v>3</v>
      </c>
      <c r="I8" s="456" t="s">
        <v>4</v>
      </c>
      <c r="J8" s="456" t="s">
        <v>6</v>
      </c>
      <c r="K8" s="457"/>
      <c r="L8" s="458" t="s">
        <v>39</v>
      </c>
      <c r="M8" s="458" t="s">
        <v>40</v>
      </c>
      <c r="N8" s="459" t="s">
        <v>41</v>
      </c>
      <c r="O8" s="459" t="s">
        <v>43</v>
      </c>
      <c r="P8" s="457"/>
      <c r="Q8" s="455"/>
      <c r="R8" s="456" t="s">
        <v>6</v>
      </c>
      <c r="S8" s="456" t="s">
        <v>1</v>
      </c>
      <c r="T8" s="456" t="s">
        <v>82</v>
      </c>
      <c r="U8" s="455"/>
      <c r="V8" s="455"/>
      <c r="W8" s="455"/>
      <c r="X8" s="460"/>
      <c r="Y8" s="457"/>
      <c r="Z8" s="455"/>
      <c r="AA8" s="455"/>
      <c r="AB8" s="455"/>
      <c r="AC8" s="457"/>
      <c r="AD8" s="455"/>
      <c r="AE8" s="457"/>
      <c r="AF8" s="457"/>
      <c r="AG8" s="457"/>
      <c r="AH8" s="457"/>
      <c r="AI8" s="457"/>
      <c r="AJ8" s="457"/>
      <c r="AK8" s="457"/>
    </row>
    <row r="9" spans="1:37" ht="69.75" customHeight="1" x14ac:dyDescent="0.35">
      <c r="A9" s="29"/>
      <c r="B9" s="281" t="s">
        <v>729</v>
      </c>
      <c r="C9" s="281" t="s">
        <v>730</v>
      </c>
      <c r="D9" s="283" t="s">
        <v>731</v>
      </c>
      <c r="E9" s="286" t="s">
        <v>678</v>
      </c>
      <c r="F9" s="286" t="s">
        <v>752</v>
      </c>
      <c r="G9" s="135" t="s">
        <v>42</v>
      </c>
      <c r="H9" s="272" t="s">
        <v>229</v>
      </c>
      <c r="I9" s="119" t="s">
        <v>46</v>
      </c>
      <c r="J9" s="137" t="s">
        <v>269</v>
      </c>
      <c r="K9" s="137" t="s">
        <v>270</v>
      </c>
      <c r="L9" s="158">
        <v>1</v>
      </c>
      <c r="M9" s="159">
        <v>0</v>
      </c>
      <c r="N9" s="158">
        <v>0</v>
      </c>
      <c r="O9" s="158">
        <f>SUM(L9:N9)</f>
        <v>1</v>
      </c>
      <c r="P9" s="137" t="s">
        <v>271</v>
      </c>
      <c r="Q9" s="136">
        <v>8</v>
      </c>
      <c r="R9" s="137" t="s">
        <v>499</v>
      </c>
      <c r="S9" s="137" t="s">
        <v>273</v>
      </c>
      <c r="T9" s="137" t="s">
        <v>272</v>
      </c>
      <c r="U9" s="139">
        <v>2</v>
      </c>
      <c r="V9" s="139">
        <v>4</v>
      </c>
      <c r="W9" s="139">
        <f>V9*U9</f>
        <v>8</v>
      </c>
      <c r="X9" s="140" t="str">
        <f>+IF(AND(U9*V9&gt;=24,U9*V9&lt;=40),"MA",IF(AND(U9*V9&gt;=10,U9*V9&lt;=20),"A",IF(AND(U9*V9&gt;=6,U9*V9&lt;=8),"M",IF(AND(U9*V9&gt;=0,U9*V9&lt;=4),"B",""))))</f>
        <v>M</v>
      </c>
      <c r="Y9" s="14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39">
        <v>10</v>
      </c>
      <c r="AA9" s="139">
        <f>W9*Z9</f>
        <v>80</v>
      </c>
      <c r="AB9" s="142" t="str">
        <f>+IF(AND(U9*V9*Z9&gt;=600,U9*V9*Z9&lt;=4000),"I",IF(AND(U9*V9*Z9&gt;=150,U9*V9*Z9&lt;=500),"II",IF(AND(U9*V9*Z9&gt;=40,U9*V9*Z9&lt;=120),"III",IF(AND(U9*V9*Z9&gt;=0,U9*V9*Z9&lt;=20),"IV",""))))</f>
        <v>III</v>
      </c>
      <c r="AC9" s="14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119" t="str">
        <f>+IF(AB9="I","No aceptable",IF(AB9="II","No aceptable o aceptable con control específico",IF(AB9="III","Aceptable",IF(AB9="IV","Aceptable",""))))</f>
        <v>Aceptable</v>
      </c>
      <c r="AE9" s="141" t="s">
        <v>55</v>
      </c>
      <c r="AF9" s="136" t="s">
        <v>34</v>
      </c>
      <c r="AG9" s="136" t="s">
        <v>34</v>
      </c>
      <c r="AH9" s="136" t="s">
        <v>278</v>
      </c>
      <c r="AI9" s="119" t="s">
        <v>274</v>
      </c>
      <c r="AJ9" s="136" t="s">
        <v>34</v>
      </c>
      <c r="AK9" s="143" t="s">
        <v>575</v>
      </c>
    </row>
    <row r="10" spans="1:37" ht="69.75" customHeight="1" x14ac:dyDescent="0.35">
      <c r="A10" s="30"/>
      <c r="B10" s="269"/>
      <c r="C10" s="269"/>
      <c r="D10" s="284"/>
      <c r="E10" s="287"/>
      <c r="F10" s="287"/>
      <c r="G10" s="24" t="s">
        <v>42</v>
      </c>
      <c r="H10" s="273"/>
      <c r="I10" s="90" t="s">
        <v>107</v>
      </c>
      <c r="J10" s="91" t="s">
        <v>275</v>
      </c>
      <c r="K10" s="101" t="s">
        <v>276</v>
      </c>
      <c r="L10" s="92">
        <v>1</v>
      </c>
      <c r="M10" s="93">
        <v>0</v>
      </c>
      <c r="N10" s="92">
        <v>0</v>
      </c>
      <c r="O10" s="92">
        <f>SUM(L10:N10)</f>
        <v>1</v>
      </c>
      <c r="P10" s="91" t="s">
        <v>271</v>
      </c>
      <c r="Q10" s="94">
        <v>8</v>
      </c>
      <c r="R10" s="101" t="s">
        <v>500</v>
      </c>
      <c r="S10" s="101" t="s">
        <v>273</v>
      </c>
      <c r="T10" s="101" t="s">
        <v>272</v>
      </c>
      <c r="U10" s="95">
        <v>2</v>
      </c>
      <c r="V10" s="95">
        <v>4</v>
      </c>
      <c r="W10" s="95">
        <f>V10*U10</f>
        <v>8</v>
      </c>
      <c r="X10" s="96" t="str">
        <f>+IF(AND(U10*V10&gt;=24,U10*V10&lt;=40),"MA",IF(AND(U10*V10&gt;=10,U10*V10&lt;=20),"A",IF(AND(U10*V10&gt;=6,U10*V10&lt;=8),"M",IF(AND(U10*V10&gt;=0,U10*V10&lt;=4),"B",""))))</f>
        <v>M</v>
      </c>
      <c r="Y10" s="97"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W10*Z10</f>
        <v>80</v>
      </c>
      <c r="AB10" s="98" t="str">
        <f>+IF(AND(U10*V10*Z10&gt;=600,U10*V10*Z10&lt;=4000),"I",IF(AND(U10*V10*Z10&gt;=150,U10*V10*Z10&lt;=500),"II",IF(AND(U10*V10*Z10&gt;=40,U10*V10*Z10&lt;=120),"III",IF(AND(U10*V10*Z10&gt;=0,U10*V10*Z10&lt;=20),"IV",""))))</f>
        <v>III</v>
      </c>
      <c r="AC10" s="97"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+IF(AB10="I","No aceptable",IF(AB10="II","No aceptable o aceptable con control específico",IF(AB10="III","Aceptable",IF(AB10="IV","Aceptable",""))))</f>
        <v>Aceptable</v>
      </c>
      <c r="AE10" s="97" t="s">
        <v>108</v>
      </c>
      <c r="AF10" s="94" t="s">
        <v>34</v>
      </c>
      <c r="AG10" s="94" t="s">
        <v>34</v>
      </c>
      <c r="AH10" s="94" t="s">
        <v>279</v>
      </c>
      <c r="AI10" s="90" t="s">
        <v>274</v>
      </c>
      <c r="AJ10" s="94" t="s">
        <v>34</v>
      </c>
      <c r="AK10" s="144" t="s">
        <v>35</v>
      </c>
    </row>
    <row r="11" spans="1:37" ht="69.75" customHeight="1" x14ac:dyDescent="0.35">
      <c r="A11" s="30"/>
      <c r="B11" s="269"/>
      <c r="C11" s="269"/>
      <c r="D11" s="284"/>
      <c r="E11" s="287"/>
      <c r="F11" s="287"/>
      <c r="G11" s="24" t="s">
        <v>33</v>
      </c>
      <c r="H11" s="274"/>
      <c r="I11" s="90" t="s">
        <v>107</v>
      </c>
      <c r="J11" s="97" t="s">
        <v>280</v>
      </c>
      <c r="K11" s="94" t="s">
        <v>282</v>
      </c>
      <c r="L11" s="92">
        <v>1</v>
      </c>
      <c r="M11" s="93">
        <v>0</v>
      </c>
      <c r="N11" s="92">
        <v>0</v>
      </c>
      <c r="O11" s="92">
        <f>SUM(L11:N11)</f>
        <v>1</v>
      </c>
      <c r="P11" s="94" t="s">
        <v>281</v>
      </c>
      <c r="Q11" s="94">
        <v>1</v>
      </c>
      <c r="R11" s="94" t="s">
        <v>33</v>
      </c>
      <c r="S11" s="94" t="s">
        <v>33</v>
      </c>
      <c r="T11" s="94" t="s">
        <v>285</v>
      </c>
      <c r="U11" s="95">
        <v>2</v>
      </c>
      <c r="V11" s="95">
        <v>2</v>
      </c>
      <c r="W11" s="95">
        <f>V11*U11</f>
        <v>4</v>
      </c>
      <c r="X11" s="96" t="str">
        <f>+IF(AND(U11*V11&gt;=24,U11*V11&lt;=40),"MA",IF(AND(U11*V11&gt;=10,U11*V11&lt;=20),"A",IF(AND(U11*V11&gt;=6,U11*V11&lt;=8),"M",IF(AND(U11*V11&gt;=0,U11*V11&lt;=4),"B",""))))</f>
        <v>B</v>
      </c>
      <c r="Y11" s="97" t="str">
        <f>+IF(X11="MA","Situación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95">
        <v>25</v>
      </c>
      <c r="AA11" s="95">
        <f>W11*Z11</f>
        <v>100</v>
      </c>
      <c r="AB11" s="98" t="str">
        <f>+IF(AND(U11*V11*Z11&gt;=600,U11*V11*Z11&lt;=4000),"I",IF(AND(U11*V11*Z11&gt;=150,U11*V11*Z11&lt;=500),"II",IF(AND(U11*V11*Z11&gt;=40,U11*V11*Z11&lt;=120),"III",IF(AND(U11*V11*Z11&gt;=0,U11*V11*Z11&lt;=20),"IV",""))))</f>
        <v>III</v>
      </c>
      <c r="AC11" s="97" t="str">
        <f>+IF(AB11="I","Situación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+IF(AB11="I","No aceptable",IF(AB11="II","No aceptable o aceptable con control específico",IF(AB11="III","Aceptable",IF(AB11="IV","Aceptable",""))))</f>
        <v>Aceptable</v>
      </c>
      <c r="AE11" s="97" t="s">
        <v>108</v>
      </c>
      <c r="AF11" s="94" t="s">
        <v>34</v>
      </c>
      <c r="AG11" s="94" t="s">
        <v>34</v>
      </c>
      <c r="AH11" s="94" t="s">
        <v>34</v>
      </c>
      <c r="AI11" s="110" t="s">
        <v>284</v>
      </c>
      <c r="AJ11" s="100" t="s">
        <v>283</v>
      </c>
      <c r="AK11" s="144" t="s">
        <v>35</v>
      </c>
    </row>
    <row r="12" spans="1:37" ht="69.75" customHeight="1" x14ac:dyDescent="0.35">
      <c r="A12" s="30"/>
      <c r="B12" s="269"/>
      <c r="C12" s="269"/>
      <c r="D12" s="284"/>
      <c r="E12" s="287"/>
      <c r="F12" s="287"/>
      <c r="G12" s="24" t="s">
        <v>206</v>
      </c>
      <c r="H12" s="278" t="s">
        <v>44</v>
      </c>
      <c r="I12" s="90" t="s">
        <v>59</v>
      </c>
      <c r="J12" s="90" t="s">
        <v>258</v>
      </c>
      <c r="K12" s="90" t="s">
        <v>250</v>
      </c>
      <c r="L12" s="92">
        <v>1</v>
      </c>
      <c r="M12" s="93">
        <v>0</v>
      </c>
      <c r="N12" s="92">
        <v>0</v>
      </c>
      <c r="O12" s="92">
        <f t="shared" ref="O12:O24" si="0">SUM(L12:N12)</f>
        <v>1</v>
      </c>
      <c r="P12" s="90" t="s">
        <v>256</v>
      </c>
      <c r="Q12" s="94">
        <v>8</v>
      </c>
      <c r="R12" s="90" t="s">
        <v>254</v>
      </c>
      <c r="S12" s="90" t="s">
        <v>252</v>
      </c>
      <c r="T12" s="90" t="s">
        <v>354</v>
      </c>
      <c r="U12" s="95">
        <v>2</v>
      </c>
      <c r="V12" s="95">
        <v>4</v>
      </c>
      <c r="W12" s="95">
        <f t="shared" ref="W12:W24" si="1">V12*U12</f>
        <v>8</v>
      </c>
      <c r="X12" s="96" t="str">
        <f t="shared" ref="X12:X24" si="2">+IF(AND(U12*V12&gt;=24,U12*V12&lt;=40),"MA",IF(AND(U12*V12&gt;=10,U12*V12&lt;=20),"A",IF(AND(U12*V12&gt;=6,U12*V12&lt;=8),"M",IF(AND(U12*V12&gt;=0,U12*V12&lt;=4),"B",""))))</f>
        <v>M</v>
      </c>
      <c r="Y12" s="97" t="str">
        <f t="shared" ref="Y12:Y24" si="3">+IF(X12="MA","Situación deficiente con exposición continua, o muy deficiente con exposición frecuente. Normalmente la materialización del riesgo ocurre con frecuencia.",IF(X12="A","Situación deficiente con exposición frecuente u ocasional, o bien situación muy deficiente con exposición ocasional o esporádica. La materialización de Riesgo es posible que suceda varias veces en la vida laboral",IF(X12="M","Situación deficiente con exposición esporádica, o bien situación mejorable con exposición continuada o frecuente. Es posible que suceda el daño alguna vez.",IF(X12="B","Situación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2" s="95">
        <v>10</v>
      </c>
      <c r="AA12" s="95">
        <f t="shared" ref="AA12:AA24" si="4">W12*Z12</f>
        <v>80</v>
      </c>
      <c r="AB12" s="98" t="str">
        <f t="shared" ref="AB12:AB24" si="5">+IF(AND(U12*V12*Z12&gt;=600,U12*V12*Z12&lt;=4000),"I",IF(AND(U12*V12*Z12&gt;=150,U12*V12*Z12&lt;=500),"II",IF(AND(U12*V12*Z12&gt;=40,U12*V12*Z12&lt;=120),"III",IF(AND(U12*V12*Z12&gt;=0,U12*V12*Z12&lt;=20),"IV",""))))</f>
        <v>III</v>
      </c>
      <c r="AC12" s="97" t="str">
        <f t="shared" ref="AC12:AC24" si="6">+IF(AB12="I","Situación crìtica. Suspender actividades hasta que el riesgo esté bajo control. Intervención urgente.",IF(AB12="II","Corregir y adoptar medidas de control de inmediato. Sin embargo suspenda actividades si el nivel de riesgo está por encima o igual de 360.",IF(AB12="III","Mejorar si es posible. Sería conveniente justificar la intervención y su rentabilidad.",IF(AB12="IV","Mantener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2" s="90" t="str">
        <f t="shared" ref="AD12:AD24" si="7">+IF(AB12="I","No aceptable",IF(AB12="II","No aceptable o aceptable con control específico",IF(AB12="III","Aceptable",IF(AB12="IV","Aceptable",""))))</f>
        <v>Aceptable</v>
      </c>
      <c r="AE12" s="262" t="s">
        <v>565</v>
      </c>
      <c r="AF12" s="90" t="s">
        <v>34</v>
      </c>
      <c r="AG12" s="90" t="s">
        <v>34</v>
      </c>
      <c r="AH12" s="90" t="s">
        <v>34</v>
      </c>
      <c r="AI12" s="90" t="s">
        <v>257</v>
      </c>
      <c r="AJ12" s="90" t="s">
        <v>34</v>
      </c>
      <c r="AK12" s="144" t="s">
        <v>205</v>
      </c>
    </row>
    <row r="13" spans="1:37" ht="69.75" customHeight="1" x14ac:dyDescent="0.35">
      <c r="A13" s="30"/>
      <c r="B13" s="269"/>
      <c r="C13" s="269"/>
      <c r="D13" s="284"/>
      <c r="E13" s="287"/>
      <c r="F13" s="287"/>
      <c r="G13" s="24" t="s">
        <v>42</v>
      </c>
      <c r="H13" s="273"/>
      <c r="I13" s="90" t="s">
        <v>516</v>
      </c>
      <c r="J13" s="90" t="s">
        <v>517</v>
      </c>
      <c r="K13" s="90" t="s">
        <v>522</v>
      </c>
      <c r="L13" s="104">
        <v>1</v>
      </c>
      <c r="M13" s="103">
        <v>0</v>
      </c>
      <c r="N13" s="104">
        <v>0</v>
      </c>
      <c r="O13" s="104">
        <f t="shared" si="0"/>
        <v>1</v>
      </c>
      <c r="P13" s="90" t="s">
        <v>523</v>
      </c>
      <c r="Q13" s="94">
        <v>8</v>
      </c>
      <c r="R13" s="90" t="s">
        <v>254</v>
      </c>
      <c r="S13" s="90" t="s">
        <v>524</v>
      </c>
      <c r="T13" s="90" t="s">
        <v>526</v>
      </c>
      <c r="U13" s="95">
        <v>2</v>
      </c>
      <c r="V13" s="95">
        <v>3</v>
      </c>
      <c r="W13" s="95">
        <f t="shared" si="1"/>
        <v>6</v>
      </c>
      <c r="X13" s="96" t="str">
        <f t="shared" si="2"/>
        <v>M</v>
      </c>
      <c r="Y13" s="97"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257</v>
      </c>
      <c r="AJ13" s="90" t="s">
        <v>34</v>
      </c>
      <c r="AK13" s="144" t="s">
        <v>35</v>
      </c>
    </row>
    <row r="14" spans="1:37" ht="69.75" customHeight="1" x14ac:dyDescent="0.35">
      <c r="A14" s="30"/>
      <c r="B14" s="269"/>
      <c r="C14" s="269"/>
      <c r="D14" s="284"/>
      <c r="E14" s="287"/>
      <c r="F14" s="287"/>
      <c r="G14" s="24" t="s">
        <v>42</v>
      </c>
      <c r="H14" s="273"/>
      <c r="I14" s="90" t="s">
        <v>518</v>
      </c>
      <c r="J14" s="90" t="s">
        <v>519</v>
      </c>
      <c r="K14" s="90" t="s">
        <v>520</v>
      </c>
      <c r="L14" s="104">
        <v>1</v>
      </c>
      <c r="M14" s="103">
        <v>0</v>
      </c>
      <c r="N14" s="104">
        <v>0</v>
      </c>
      <c r="O14" s="104">
        <f t="shared" si="0"/>
        <v>1</v>
      </c>
      <c r="P14" s="90" t="s">
        <v>521</v>
      </c>
      <c r="Q14" s="94">
        <v>8</v>
      </c>
      <c r="R14" s="90" t="s">
        <v>549</v>
      </c>
      <c r="S14" s="90" t="s">
        <v>551</v>
      </c>
      <c r="T14" s="90" t="s">
        <v>525</v>
      </c>
      <c r="U14" s="95">
        <v>2</v>
      </c>
      <c r="V14" s="95">
        <v>3</v>
      </c>
      <c r="W14" s="95">
        <f t="shared" si="1"/>
        <v>6</v>
      </c>
      <c r="X14" s="96" t="str">
        <f t="shared" si="2"/>
        <v>M</v>
      </c>
      <c r="Y14" s="97" t="str">
        <f t="shared" si="3"/>
        <v>Situación deficiente con exposición esporádica, o bien situación mejorable con exposición continuada o frecuente. Es posible que suceda el daño alguna vez.</v>
      </c>
      <c r="Z14" s="95">
        <v>10</v>
      </c>
      <c r="AA14" s="95">
        <f t="shared" si="4"/>
        <v>60</v>
      </c>
      <c r="AB14" s="98" t="str">
        <f t="shared" si="5"/>
        <v>III</v>
      </c>
      <c r="AC14" s="97" t="str">
        <f t="shared" si="6"/>
        <v>Mejorar si es posible. Sería conveniente justificar la intervención y su rentabilidad.</v>
      </c>
      <c r="AD14" s="90" t="str">
        <f t="shared" si="7"/>
        <v>Aceptable</v>
      </c>
      <c r="AE14" s="263"/>
      <c r="AF14" s="90" t="s">
        <v>34</v>
      </c>
      <c r="AG14" s="90" t="s">
        <v>34</v>
      </c>
      <c r="AH14" s="90" t="s">
        <v>34</v>
      </c>
      <c r="AI14" s="90" t="s">
        <v>552</v>
      </c>
      <c r="AJ14" s="90" t="s">
        <v>34</v>
      </c>
      <c r="AK14" s="144" t="s">
        <v>511</v>
      </c>
    </row>
    <row r="15" spans="1:37" ht="69.75" customHeight="1" x14ac:dyDescent="0.35">
      <c r="A15" s="30"/>
      <c r="B15" s="269"/>
      <c r="C15" s="269"/>
      <c r="D15" s="284"/>
      <c r="E15" s="287"/>
      <c r="F15" s="287"/>
      <c r="G15" s="24" t="s">
        <v>42</v>
      </c>
      <c r="H15" s="273"/>
      <c r="I15" s="90" t="s">
        <v>505</v>
      </c>
      <c r="J15" s="90" t="s">
        <v>506</v>
      </c>
      <c r="K15" s="90" t="s">
        <v>507</v>
      </c>
      <c r="L15" s="92">
        <v>1</v>
      </c>
      <c r="M15" s="93">
        <v>0</v>
      </c>
      <c r="N15" s="92">
        <v>0</v>
      </c>
      <c r="O15" s="92">
        <f t="shared" ref="O15:O16" si="8">SUM(L15:N15)</f>
        <v>1</v>
      </c>
      <c r="P15" s="90" t="s">
        <v>508</v>
      </c>
      <c r="Q15" s="94">
        <v>8</v>
      </c>
      <c r="R15" s="90" t="s">
        <v>254</v>
      </c>
      <c r="S15" s="90" t="s">
        <v>509</v>
      </c>
      <c r="T15" s="90" t="s">
        <v>510</v>
      </c>
      <c r="U15" s="95">
        <v>2</v>
      </c>
      <c r="V15" s="95">
        <v>1</v>
      </c>
      <c r="W15" s="95">
        <f t="shared" si="1"/>
        <v>2</v>
      </c>
      <c r="X15" s="96" t="str">
        <f t="shared" si="2"/>
        <v>B</v>
      </c>
      <c r="Y15" s="97" t="str">
        <f t="shared" si="3"/>
        <v>Situación mejorable con exposición ocasional o esporádica, o situación sin anomalía destacable con cualquier nivel de exposición. No es esperable que se materialice el riesgo, aunque puede ser concebible.</v>
      </c>
      <c r="Z15" s="95">
        <v>10</v>
      </c>
      <c r="AA15" s="95">
        <f t="shared" si="4"/>
        <v>20</v>
      </c>
      <c r="AB15" s="98" t="str">
        <f t="shared" si="5"/>
        <v>IV</v>
      </c>
      <c r="AC15" s="97" t="str">
        <f t="shared" si="6"/>
        <v>Mantener las medidas de control existentes, pero se deberían considerar soluciones o mejoras y se deben hacer comprobaciones periódicas para asegurar que el riesgo aún es tolerable.</v>
      </c>
      <c r="AD15" s="90" t="str">
        <f t="shared" si="7"/>
        <v>Aceptable</v>
      </c>
      <c r="AE15" s="263"/>
      <c r="AF15" s="90" t="s">
        <v>34</v>
      </c>
      <c r="AG15" s="90" t="s">
        <v>34</v>
      </c>
      <c r="AH15" s="90" t="s">
        <v>34</v>
      </c>
      <c r="AI15" s="90" t="s">
        <v>257</v>
      </c>
      <c r="AJ15" s="90" t="s">
        <v>34</v>
      </c>
      <c r="AK15" s="144" t="s">
        <v>511</v>
      </c>
    </row>
    <row r="16" spans="1:37" ht="69.75" customHeight="1" x14ac:dyDescent="0.35">
      <c r="A16" s="30"/>
      <c r="B16" s="269"/>
      <c r="C16" s="269"/>
      <c r="D16" s="284"/>
      <c r="E16" s="287"/>
      <c r="F16" s="287"/>
      <c r="G16" s="24" t="s">
        <v>42</v>
      </c>
      <c r="H16" s="273"/>
      <c r="I16" s="90" t="s">
        <v>553</v>
      </c>
      <c r="J16" s="90" t="s">
        <v>255</v>
      </c>
      <c r="K16" s="90" t="s">
        <v>250</v>
      </c>
      <c r="L16" s="103">
        <v>1</v>
      </c>
      <c r="M16" s="103">
        <v>0</v>
      </c>
      <c r="N16" s="104">
        <v>0</v>
      </c>
      <c r="O16" s="104">
        <f t="shared" si="8"/>
        <v>1</v>
      </c>
      <c r="P16" s="90" t="s">
        <v>256</v>
      </c>
      <c r="Q16" s="90">
        <v>8</v>
      </c>
      <c r="R16" s="90" t="s">
        <v>549</v>
      </c>
      <c r="S16" s="90" t="s">
        <v>252</v>
      </c>
      <c r="T16" s="90" t="s">
        <v>354</v>
      </c>
      <c r="U16" s="95">
        <v>2</v>
      </c>
      <c r="V16" s="95">
        <v>3</v>
      </c>
      <c r="W16" s="95">
        <f t="shared" si="1"/>
        <v>6</v>
      </c>
      <c r="X16" s="96" t="str">
        <f t="shared" si="2"/>
        <v>M</v>
      </c>
      <c r="Y16" s="97" t="str">
        <f t="shared" si="3"/>
        <v>Situación deficiente con exposición esporádica, o bien situación mejorable con exposición continuada o frecuente. Es posible que suceda el daño alguna vez.</v>
      </c>
      <c r="Z16" s="95">
        <v>10</v>
      </c>
      <c r="AA16" s="95">
        <f t="shared" si="4"/>
        <v>60</v>
      </c>
      <c r="AB16" s="98" t="str">
        <f t="shared" si="5"/>
        <v>III</v>
      </c>
      <c r="AC16" s="97" t="str">
        <f t="shared" si="6"/>
        <v>Mejorar si es posible. Sería conveniente justificar la intervención y su rentabilidad.</v>
      </c>
      <c r="AD16" s="90" t="str">
        <f t="shared" si="7"/>
        <v>Aceptable</v>
      </c>
      <c r="AE16" s="264"/>
      <c r="AF16" s="90" t="s">
        <v>34</v>
      </c>
      <c r="AG16" s="90" t="s">
        <v>34</v>
      </c>
      <c r="AH16" s="90" t="s">
        <v>34</v>
      </c>
      <c r="AI16" s="90" t="s">
        <v>552</v>
      </c>
      <c r="AJ16" s="90" t="s">
        <v>34</v>
      </c>
      <c r="AK16" s="144" t="s">
        <v>554</v>
      </c>
    </row>
    <row r="17" spans="1:37" ht="69.75" customHeight="1" x14ac:dyDescent="0.35">
      <c r="A17" s="30"/>
      <c r="B17" s="269"/>
      <c r="C17" s="269"/>
      <c r="D17" s="284"/>
      <c r="E17" s="287"/>
      <c r="F17" s="287"/>
      <c r="G17" s="24" t="s">
        <v>42</v>
      </c>
      <c r="H17" s="289" t="s">
        <v>49</v>
      </c>
      <c r="I17" s="90" t="s">
        <v>233</v>
      </c>
      <c r="J17" s="90" t="s">
        <v>234</v>
      </c>
      <c r="K17" s="90" t="s">
        <v>237</v>
      </c>
      <c r="L17" s="103">
        <v>1</v>
      </c>
      <c r="M17" s="93">
        <v>0</v>
      </c>
      <c r="N17" s="92">
        <v>0</v>
      </c>
      <c r="O17" s="92">
        <f t="shared" si="0"/>
        <v>1</v>
      </c>
      <c r="P17" s="90" t="s">
        <v>240</v>
      </c>
      <c r="Q17" s="94">
        <v>8</v>
      </c>
      <c r="R17" s="90" t="s">
        <v>242</v>
      </c>
      <c r="S17" s="90" t="s">
        <v>243</v>
      </c>
      <c r="T17" s="90" t="s">
        <v>244</v>
      </c>
      <c r="U17" s="94">
        <v>2</v>
      </c>
      <c r="V17" s="94">
        <v>4</v>
      </c>
      <c r="W17" s="94">
        <f t="shared" si="1"/>
        <v>8</v>
      </c>
      <c r="X17" s="94" t="str">
        <f t="shared" si="2"/>
        <v>M</v>
      </c>
      <c r="Y17" s="97" t="str">
        <f t="shared" si="3"/>
        <v>Situación deficiente con exposición esporádica, o bien situación mejorable con exposición continuada o frecuente. Es posible que suceda el daño alguna vez.</v>
      </c>
      <c r="Z17" s="95">
        <v>10</v>
      </c>
      <c r="AA17" s="95">
        <f t="shared" si="4"/>
        <v>80</v>
      </c>
      <c r="AB17" s="98" t="str">
        <f t="shared" si="5"/>
        <v>III</v>
      </c>
      <c r="AC17" s="97" t="str">
        <f t="shared" si="6"/>
        <v>Mejorar si es posible. Sería conveniente justificar la intervención y su rentabilidad.</v>
      </c>
      <c r="AD17" s="90" t="str">
        <f t="shared" si="7"/>
        <v>Aceptable</v>
      </c>
      <c r="AE17" s="262" t="s">
        <v>566</v>
      </c>
      <c r="AF17" s="90" t="s">
        <v>34</v>
      </c>
      <c r="AG17" s="90" t="s">
        <v>34</v>
      </c>
      <c r="AH17" s="101" t="s">
        <v>248</v>
      </c>
      <c r="AI17" s="101" t="s">
        <v>249</v>
      </c>
      <c r="AJ17" s="94" t="s">
        <v>34</v>
      </c>
      <c r="AK17" s="144" t="s">
        <v>35</v>
      </c>
    </row>
    <row r="18" spans="1:37" ht="69.75" customHeight="1" x14ac:dyDescent="0.35">
      <c r="A18" s="30"/>
      <c r="B18" s="269"/>
      <c r="C18" s="269"/>
      <c r="D18" s="284"/>
      <c r="E18" s="287"/>
      <c r="F18" s="287"/>
      <c r="G18" s="24" t="s">
        <v>42</v>
      </c>
      <c r="H18" s="289"/>
      <c r="I18" s="90" t="s">
        <v>236</v>
      </c>
      <c r="J18" s="90" t="s">
        <v>235</v>
      </c>
      <c r="K18" s="90" t="s">
        <v>502</v>
      </c>
      <c r="L18" s="92">
        <v>1</v>
      </c>
      <c r="M18" s="93">
        <v>0</v>
      </c>
      <c r="N18" s="92">
        <v>0</v>
      </c>
      <c r="O18" s="92">
        <f t="shared" si="0"/>
        <v>1</v>
      </c>
      <c r="P18" s="90" t="s">
        <v>241</v>
      </c>
      <c r="Q18" s="94">
        <v>8</v>
      </c>
      <c r="R18" s="90" t="s">
        <v>245</v>
      </c>
      <c r="S18" s="90" t="s">
        <v>246</v>
      </c>
      <c r="T18" s="90" t="s">
        <v>247</v>
      </c>
      <c r="U18" s="94">
        <v>2</v>
      </c>
      <c r="V18" s="94">
        <v>4</v>
      </c>
      <c r="W18" s="94">
        <f t="shared" si="1"/>
        <v>8</v>
      </c>
      <c r="X18" s="94" t="str">
        <f t="shared" si="2"/>
        <v>M</v>
      </c>
      <c r="Y18" s="97" t="str">
        <f t="shared" si="3"/>
        <v>Situación deficiente con exposición esporádica, o bien situación mejorable con exposición continuada o frecuente. Es posible que suceda el daño alguna vez.</v>
      </c>
      <c r="Z18" s="95">
        <v>10</v>
      </c>
      <c r="AA18" s="95">
        <f t="shared" si="4"/>
        <v>80</v>
      </c>
      <c r="AB18" s="98" t="str">
        <f t="shared" si="5"/>
        <v>III</v>
      </c>
      <c r="AC18" s="97" t="str">
        <f t="shared" si="6"/>
        <v>Mejorar si es posible. Sería conveniente justificar la intervención y su rentabilidad.</v>
      </c>
      <c r="AD18" s="90" t="str">
        <f t="shared" si="7"/>
        <v>Aceptable</v>
      </c>
      <c r="AE18" s="264"/>
      <c r="AF18" s="90" t="s">
        <v>34</v>
      </c>
      <c r="AG18" s="90" t="s">
        <v>34</v>
      </c>
      <c r="AH18" s="101" t="s">
        <v>248</v>
      </c>
      <c r="AI18" s="101" t="s">
        <v>249</v>
      </c>
      <c r="AJ18" s="94" t="s">
        <v>34</v>
      </c>
      <c r="AK18" s="144" t="s">
        <v>35</v>
      </c>
    </row>
    <row r="19" spans="1:37" ht="69.75" customHeight="1" x14ac:dyDescent="0.35">
      <c r="A19" s="30"/>
      <c r="B19" s="269"/>
      <c r="C19" s="269"/>
      <c r="D19" s="284"/>
      <c r="E19" s="287"/>
      <c r="F19" s="287"/>
      <c r="G19" s="24" t="s">
        <v>33</v>
      </c>
      <c r="H19" s="278" t="s">
        <v>45</v>
      </c>
      <c r="I19" s="101" t="s">
        <v>88</v>
      </c>
      <c r="J19" s="101" t="s">
        <v>337</v>
      </c>
      <c r="K19" s="101" t="s">
        <v>315</v>
      </c>
      <c r="L19" s="92">
        <v>1</v>
      </c>
      <c r="M19" s="93">
        <v>0</v>
      </c>
      <c r="N19" s="92">
        <v>0</v>
      </c>
      <c r="O19" s="92">
        <f t="shared" si="0"/>
        <v>1</v>
      </c>
      <c r="P19" s="101" t="s">
        <v>336</v>
      </c>
      <c r="Q19" s="94">
        <v>8</v>
      </c>
      <c r="R19" s="101" t="s">
        <v>168</v>
      </c>
      <c r="S19" s="90" t="s">
        <v>350</v>
      </c>
      <c r="T19" s="90" t="s">
        <v>356</v>
      </c>
      <c r="U19" s="95">
        <v>2</v>
      </c>
      <c r="V19" s="95">
        <v>2</v>
      </c>
      <c r="W19" s="95">
        <f t="shared" si="1"/>
        <v>4</v>
      </c>
      <c r="X19" s="96" t="str">
        <f t="shared" si="2"/>
        <v>B</v>
      </c>
      <c r="Y19" s="97" t="str">
        <f t="shared" si="3"/>
        <v>Situación mejorable con exposición ocasional o esporádica, o situación sin anomalía destacable con cualquier nivel de exposición. No es esperable que se materialice el riesgo, aunque puede ser concebible.</v>
      </c>
      <c r="Z19" s="95">
        <v>10</v>
      </c>
      <c r="AA19" s="95">
        <f t="shared" si="4"/>
        <v>40</v>
      </c>
      <c r="AB19" s="98" t="str">
        <f t="shared" si="5"/>
        <v>III</v>
      </c>
      <c r="AC19" s="97" t="str">
        <f t="shared" si="6"/>
        <v>Mejorar si es posible. Sería conveniente justificar la intervención y su rentabilidad.</v>
      </c>
      <c r="AD19" s="90" t="str">
        <f t="shared" si="7"/>
        <v>Aceptable</v>
      </c>
      <c r="AE19" s="97" t="s">
        <v>65</v>
      </c>
      <c r="AF19" s="94" t="s">
        <v>34</v>
      </c>
      <c r="AG19" s="94" t="s">
        <v>34</v>
      </c>
      <c r="AH19" s="101" t="s">
        <v>158</v>
      </c>
      <c r="AI19" s="101" t="s">
        <v>357</v>
      </c>
      <c r="AJ19" s="101" t="s">
        <v>227</v>
      </c>
      <c r="AK19" s="144" t="s">
        <v>35</v>
      </c>
    </row>
    <row r="20" spans="1:37" ht="69.75" customHeight="1" x14ac:dyDescent="0.35">
      <c r="A20" s="30"/>
      <c r="B20" s="269"/>
      <c r="C20" s="269"/>
      <c r="D20" s="284"/>
      <c r="E20" s="287"/>
      <c r="F20" s="287"/>
      <c r="G20" s="24" t="s">
        <v>42</v>
      </c>
      <c r="H20" s="273"/>
      <c r="I20" s="101" t="s">
        <v>63</v>
      </c>
      <c r="J20" s="101" t="s">
        <v>329</v>
      </c>
      <c r="K20" s="101" t="s">
        <v>315</v>
      </c>
      <c r="L20" s="92">
        <v>1</v>
      </c>
      <c r="M20" s="93">
        <v>0</v>
      </c>
      <c r="N20" s="92">
        <v>0</v>
      </c>
      <c r="O20" s="92">
        <f t="shared" si="0"/>
        <v>1</v>
      </c>
      <c r="P20" s="101" t="s">
        <v>330</v>
      </c>
      <c r="Q20" s="94">
        <v>1</v>
      </c>
      <c r="R20" s="101" t="s">
        <v>332</v>
      </c>
      <c r="S20" s="101" t="s">
        <v>532</v>
      </c>
      <c r="T20" s="90" t="s">
        <v>355</v>
      </c>
      <c r="U20" s="95">
        <v>6</v>
      </c>
      <c r="V20" s="95">
        <v>2</v>
      </c>
      <c r="W20" s="95">
        <f t="shared" si="1"/>
        <v>12</v>
      </c>
      <c r="X20" s="96" t="str">
        <f t="shared" si="2"/>
        <v>A</v>
      </c>
      <c r="Y20" s="97" t="str">
        <f t="shared" si="3"/>
        <v>Situación deficiente con exposición frecuente u ocasional, o bien situación muy deficiente con exposición ocasional o esporádica. La materialización de Riesgo es posible que suceda varias veces en la vida laboral</v>
      </c>
      <c r="Z20" s="95">
        <v>10</v>
      </c>
      <c r="AA20" s="95">
        <f t="shared" si="4"/>
        <v>120</v>
      </c>
      <c r="AB20" s="98" t="str">
        <f t="shared" si="5"/>
        <v>III</v>
      </c>
      <c r="AC20" s="97" t="str">
        <f t="shared" si="6"/>
        <v>Mejorar si es posible. Sería conveniente justificar la intervención y su rentabilidad.</v>
      </c>
      <c r="AD20" s="90" t="str">
        <f t="shared" si="7"/>
        <v>Aceptable</v>
      </c>
      <c r="AE20" s="97" t="s">
        <v>115</v>
      </c>
      <c r="AF20" s="94" t="s">
        <v>34</v>
      </c>
      <c r="AG20" s="90" t="s">
        <v>168</v>
      </c>
      <c r="AH20" s="101" t="s">
        <v>333</v>
      </c>
      <c r="AI20" s="101" t="s">
        <v>334</v>
      </c>
      <c r="AJ20" s="94" t="s">
        <v>34</v>
      </c>
      <c r="AK20" s="144" t="s">
        <v>35</v>
      </c>
    </row>
    <row r="21" spans="1:37" ht="69.75" customHeight="1" x14ac:dyDescent="0.35">
      <c r="A21" s="30"/>
      <c r="B21" s="269"/>
      <c r="C21" s="269"/>
      <c r="D21" s="284"/>
      <c r="E21" s="287"/>
      <c r="F21" s="287"/>
      <c r="G21" s="24" t="s">
        <v>33</v>
      </c>
      <c r="H21" s="273"/>
      <c r="I21" s="101" t="s">
        <v>63</v>
      </c>
      <c r="J21" s="101" t="s">
        <v>503</v>
      </c>
      <c r="K21" s="101" t="s">
        <v>64</v>
      </c>
      <c r="L21" s="92">
        <v>1</v>
      </c>
      <c r="M21" s="93">
        <v>0</v>
      </c>
      <c r="N21" s="92">
        <v>0</v>
      </c>
      <c r="O21" s="92">
        <f t="shared" si="0"/>
        <v>1</v>
      </c>
      <c r="P21" s="101" t="s">
        <v>325</v>
      </c>
      <c r="Q21" s="94">
        <v>8</v>
      </c>
      <c r="R21" s="90" t="s">
        <v>168</v>
      </c>
      <c r="S21" s="101" t="s">
        <v>326</v>
      </c>
      <c r="T21" s="90" t="s">
        <v>359</v>
      </c>
      <c r="U21" s="95">
        <v>0</v>
      </c>
      <c r="V21" s="95">
        <v>1</v>
      </c>
      <c r="W21" s="95">
        <f t="shared" si="1"/>
        <v>0</v>
      </c>
      <c r="X21" s="96" t="str">
        <f t="shared" si="2"/>
        <v>B</v>
      </c>
      <c r="Y21" s="97" t="str">
        <f t="shared" si="3"/>
        <v>Situación mejorable con exposición ocasional o esporádica, o situación sin anomalía destacable con cualquier nivel de exposición. No es esperable que se materialice el riesgo, aunque puede ser concebible.</v>
      </c>
      <c r="Z21" s="95">
        <v>10</v>
      </c>
      <c r="AA21" s="95">
        <f t="shared" si="4"/>
        <v>0</v>
      </c>
      <c r="AB21" s="98" t="str">
        <f t="shared" si="5"/>
        <v>IV</v>
      </c>
      <c r="AC21" s="97" t="str">
        <f t="shared" si="6"/>
        <v>Mantener las medidas de control existentes, pero se deberían considerar soluciones o mejoras y se deben hacer comprobaciones periódicas para asegurar que el riesgo aún es tolerable.</v>
      </c>
      <c r="AD21" s="90" t="str">
        <f t="shared" si="7"/>
        <v>Aceptable</v>
      </c>
      <c r="AE21" s="97" t="s">
        <v>65</v>
      </c>
      <c r="AF21" s="94" t="s">
        <v>34</v>
      </c>
      <c r="AG21" s="94" t="s">
        <v>34</v>
      </c>
      <c r="AH21" s="101" t="s">
        <v>327</v>
      </c>
      <c r="AI21" s="101" t="s">
        <v>328</v>
      </c>
      <c r="AJ21" s="94" t="s">
        <v>34</v>
      </c>
      <c r="AK21" s="144" t="s">
        <v>35</v>
      </c>
    </row>
    <row r="22" spans="1:37" ht="69.75" customHeight="1" x14ac:dyDescent="0.35">
      <c r="A22" s="30"/>
      <c r="B22" s="269"/>
      <c r="C22" s="269"/>
      <c r="D22" s="284"/>
      <c r="E22" s="287"/>
      <c r="F22" s="287"/>
      <c r="G22" s="24" t="s">
        <v>33</v>
      </c>
      <c r="H22" s="273"/>
      <c r="I22" s="101" t="s">
        <v>558</v>
      </c>
      <c r="J22" s="101" t="s">
        <v>324</v>
      </c>
      <c r="K22" s="101" t="s">
        <v>315</v>
      </c>
      <c r="L22" s="92">
        <v>1</v>
      </c>
      <c r="M22" s="93">
        <v>0</v>
      </c>
      <c r="N22" s="92">
        <v>0</v>
      </c>
      <c r="O22" s="92">
        <f t="shared" si="0"/>
        <v>1</v>
      </c>
      <c r="P22" s="101" t="s">
        <v>330</v>
      </c>
      <c r="Q22" s="94">
        <v>1</v>
      </c>
      <c r="R22" s="101" t="s">
        <v>168</v>
      </c>
      <c r="S22" s="90" t="s">
        <v>351</v>
      </c>
      <c r="T22" s="101" t="s">
        <v>360</v>
      </c>
      <c r="U22" s="95">
        <v>2</v>
      </c>
      <c r="V22" s="95">
        <v>2</v>
      </c>
      <c r="W22" s="95">
        <f t="shared" si="1"/>
        <v>4</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100</v>
      </c>
      <c r="AB22" s="98" t="str">
        <f t="shared" si="5"/>
        <v>III</v>
      </c>
      <c r="AC22" s="97" t="str">
        <f t="shared" si="6"/>
        <v>Mejorar si es posible. Sería conveniente justificar la intervención y su rentabilidad.</v>
      </c>
      <c r="AD22" s="90" t="str">
        <f t="shared" si="7"/>
        <v>Aceptable</v>
      </c>
      <c r="AE22" s="97" t="s">
        <v>548</v>
      </c>
      <c r="AF22" s="90" t="s">
        <v>34</v>
      </c>
      <c r="AG22" s="90" t="s">
        <v>34</v>
      </c>
      <c r="AH22" s="101" t="s">
        <v>67</v>
      </c>
      <c r="AI22" s="101" t="s">
        <v>557</v>
      </c>
      <c r="AJ22" s="90" t="s">
        <v>34</v>
      </c>
      <c r="AK22" s="144" t="s">
        <v>559</v>
      </c>
    </row>
    <row r="23" spans="1:37" ht="69.75" customHeight="1" x14ac:dyDescent="0.35">
      <c r="A23" s="30"/>
      <c r="B23" s="269"/>
      <c r="C23" s="269"/>
      <c r="D23" s="284"/>
      <c r="E23" s="287"/>
      <c r="F23" s="287"/>
      <c r="G23" s="24" t="s">
        <v>33</v>
      </c>
      <c r="H23" s="274"/>
      <c r="I23" s="101" t="s">
        <v>207</v>
      </c>
      <c r="J23" s="101" t="s">
        <v>504</v>
      </c>
      <c r="K23" s="101" t="s">
        <v>320</v>
      </c>
      <c r="L23" s="92">
        <v>1</v>
      </c>
      <c r="M23" s="93">
        <v>0</v>
      </c>
      <c r="N23" s="92">
        <v>0</v>
      </c>
      <c r="O23" s="92">
        <f t="shared" si="0"/>
        <v>1</v>
      </c>
      <c r="P23" s="101" t="s">
        <v>321</v>
      </c>
      <c r="Q23" s="94">
        <v>2</v>
      </c>
      <c r="R23" s="90" t="s">
        <v>361</v>
      </c>
      <c r="S23" s="101" t="s">
        <v>362</v>
      </c>
      <c r="T23" s="90" t="s">
        <v>364</v>
      </c>
      <c r="U23" s="95">
        <v>2</v>
      </c>
      <c r="V23" s="95">
        <v>3</v>
      </c>
      <c r="W23" s="95">
        <f t="shared" si="1"/>
        <v>6</v>
      </c>
      <c r="X23" s="96" t="str">
        <f t="shared" si="2"/>
        <v>M</v>
      </c>
      <c r="Y23" s="97" t="str">
        <f t="shared" si="3"/>
        <v>Situación deficiente con exposición esporádica, o bien situación mejorable con exposición continuada o frecuente. Es posible que suceda el daño alguna vez.</v>
      </c>
      <c r="Z23" s="95">
        <v>25</v>
      </c>
      <c r="AA23" s="95">
        <f t="shared" si="4"/>
        <v>150</v>
      </c>
      <c r="AB23" s="98" t="str">
        <f t="shared" si="5"/>
        <v>II</v>
      </c>
      <c r="AC23" s="97" t="str">
        <f t="shared" si="6"/>
        <v>Corregir y adoptar medidas de control de inmediato. Sin embargo suspenda actividades si el nivel de riesgo está por encima o igual de 360.</v>
      </c>
      <c r="AD23" s="90" t="str">
        <f t="shared" si="7"/>
        <v>No aceptable o aceptable con control específico</v>
      </c>
      <c r="AE23" s="99" t="s">
        <v>601</v>
      </c>
      <c r="AF23" s="90" t="s">
        <v>34</v>
      </c>
      <c r="AG23" s="90" t="s">
        <v>34</v>
      </c>
      <c r="AH23" s="101" t="s">
        <v>323</v>
      </c>
      <c r="AI23" s="90" t="s">
        <v>171</v>
      </c>
      <c r="AJ23" s="90" t="s">
        <v>34</v>
      </c>
      <c r="AK23" s="144" t="s">
        <v>35</v>
      </c>
    </row>
    <row r="24" spans="1:37" ht="87" customHeight="1" thickBot="1" x14ac:dyDescent="0.4">
      <c r="A24" s="31"/>
      <c r="B24" s="282"/>
      <c r="C24" s="282"/>
      <c r="D24" s="285"/>
      <c r="E24" s="288"/>
      <c r="F24" s="288"/>
      <c r="G24" s="145" t="s">
        <v>33</v>
      </c>
      <c r="H24" s="160" t="s">
        <v>70</v>
      </c>
      <c r="I24" s="146" t="s">
        <v>313</v>
      </c>
      <c r="J24" s="146" t="s">
        <v>314</v>
      </c>
      <c r="K24" s="146" t="s">
        <v>315</v>
      </c>
      <c r="L24" s="112">
        <v>1</v>
      </c>
      <c r="M24" s="161">
        <v>0</v>
      </c>
      <c r="N24" s="112">
        <v>0</v>
      </c>
      <c r="O24" s="112">
        <f t="shared" si="0"/>
        <v>1</v>
      </c>
      <c r="P24" s="146" t="s">
        <v>316</v>
      </c>
      <c r="Q24" s="114">
        <v>8</v>
      </c>
      <c r="R24" s="146" t="s">
        <v>317</v>
      </c>
      <c r="S24" s="146" t="s">
        <v>318</v>
      </c>
      <c r="T24" s="152" t="s">
        <v>379</v>
      </c>
      <c r="U24" s="148">
        <v>2</v>
      </c>
      <c r="V24" s="148">
        <v>1</v>
      </c>
      <c r="W24" s="148">
        <f t="shared" si="1"/>
        <v>2</v>
      </c>
      <c r="X24" s="149" t="str">
        <f t="shared" si="2"/>
        <v>B</v>
      </c>
      <c r="Y24" s="150" t="str">
        <f t="shared" si="3"/>
        <v>Situación mejorable con exposición ocasional o esporádica, o situación sin anomalía destacable con cualquier nivel de exposición. No es esperable que se materialice el riesgo, aunque puede ser concebible.</v>
      </c>
      <c r="Z24" s="148">
        <v>10</v>
      </c>
      <c r="AA24" s="148">
        <f t="shared" si="4"/>
        <v>20</v>
      </c>
      <c r="AB24" s="151" t="str">
        <f t="shared" si="5"/>
        <v>IV</v>
      </c>
      <c r="AC24" s="150" t="str">
        <f t="shared" si="6"/>
        <v>Mantener las medidas de control existentes, pero se deberían considerar soluciones o mejoras y se deben hacer comprobaciones periódicas para asegurar que el riesgo aún es tolerable.</v>
      </c>
      <c r="AD24" s="152" t="str">
        <f t="shared" si="7"/>
        <v>Aceptable</v>
      </c>
      <c r="AE24" s="150" t="s">
        <v>514</v>
      </c>
      <c r="AF24" s="114" t="s">
        <v>34</v>
      </c>
      <c r="AG24" s="114" t="s">
        <v>34</v>
      </c>
      <c r="AH24" s="146" t="s">
        <v>71</v>
      </c>
      <c r="AI24" s="146" t="s">
        <v>319</v>
      </c>
      <c r="AJ24" s="114" t="s">
        <v>34</v>
      </c>
      <c r="AK24" s="153" t="s">
        <v>515</v>
      </c>
    </row>
    <row r="25" spans="1:37" ht="26.25" customHeight="1" x14ac:dyDescent="0.35">
      <c r="H25" s="2"/>
      <c r="AJ25" s="2"/>
    </row>
    <row r="26" spans="1:37" ht="26.25" customHeight="1" x14ac:dyDescent="0.35">
      <c r="H26" s="2"/>
      <c r="AJ26" s="2"/>
    </row>
    <row r="27" spans="1:37" ht="26.25" customHeight="1" x14ac:dyDescent="0.35">
      <c r="H27" s="2"/>
      <c r="AJ27" s="2"/>
    </row>
    <row r="28" spans="1:37" ht="26.25" customHeight="1" x14ac:dyDescent="0.35">
      <c r="H28" s="2"/>
      <c r="AJ28" s="2"/>
    </row>
    <row r="29" spans="1:37" ht="26.25" customHeight="1" x14ac:dyDescent="0.35">
      <c r="H29" s="2"/>
      <c r="AJ29" s="2"/>
    </row>
    <row r="30" spans="1:37" ht="26.25" customHeight="1" x14ac:dyDescent="0.35">
      <c r="H30" s="2"/>
      <c r="AJ30" s="2"/>
    </row>
    <row r="31" spans="1:37" ht="26.25" customHeight="1" x14ac:dyDescent="0.35">
      <c r="H31" s="2"/>
      <c r="AJ31" s="2"/>
    </row>
    <row r="32" spans="1:37" ht="26.25" customHeight="1" x14ac:dyDescent="0.35">
      <c r="H32" s="2"/>
      <c r="AJ32" s="2"/>
    </row>
    <row r="33" s="2" customFormat="1" ht="26.25" customHeight="1" x14ac:dyDescent="0.35"/>
    <row r="34" s="2" customFormat="1" ht="26.25" customHeight="1" x14ac:dyDescent="0.35"/>
    <row r="35" s="2" customFormat="1" ht="26.25" customHeight="1" x14ac:dyDescent="0.35"/>
    <row r="36" s="2" customFormat="1" ht="26.25" customHeight="1" x14ac:dyDescent="0.35"/>
    <row r="37" s="2" customFormat="1" ht="26.25" customHeight="1" x14ac:dyDescent="0.35"/>
    <row r="38" s="2" customFormat="1" ht="26.25" customHeight="1" x14ac:dyDescent="0.35"/>
    <row r="39" s="2" customFormat="1" ht="26.25" customHeight="1" x14ac:dyDescent="0.35"/>
    <row r="40" s="2" customFormat="1" ht="26.25" customHeight="1" x14ac:dyDescent="0.35"/>
    <row r="41" s="2" customFormat="1" ht="26.25" customHeight="1" x14ac:dyDescent="0.35"/>
    <row r="42" s="2" customFormat="1" ht="26.25" customHeight="1" x14ac:dyDescent="0.35"/>
    <row r="43" s="2" customFormat="1" ht="26.25" customHeight="1" x14ac:dyDescent="0.35"/>
    <row r="44" s="2" customFormat="1" ht="26.25" customHeight="1" x14ac:dyDescent="0.35"/>
    <row r="45" s="2" customFormat="1" ht="26.25" customHeight="1" x14ac:dyDescent="0.35"/>
    <row r="46" s="2" customFormat="1" ht="26.25" customHeight="1" x14ac:dyDescent="0.35"/>
    <row r="47" s="2" customFormat="1" ht="26.25" customHeight="1" x14ac:dyDescent="0.35"/>
  </sheetData>
  <mergeCells count="47">
    <mergeCell ref="H17:H18"/>
    <mergeCell ref="AE17:AE18"/>
    <mergeCell ref="H19:H23"/>
    <mergeCell ref="AG7:AG8"/>
    <mergeCell ref="AH7:AH8"/>
    <mergeCell ref="H9:H11"/>
    <mergeCell ref="H12:H16"/>
    <mergeCell ref="AE12:AE16"/>
    <mergeCell ref="W7:W8"/>
    <mergeCell ref="X7:X8"/>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B9:B24"/>
    <mergeCell ref="C9:C24"/>
    <mergeCell ref="D9:D24"/>
    <mergeCell ref="E9:E24"/>
    <mergeCell ref="F9:F24"/>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s>
  <conditionalFormatting sqref="AB20:AB21 AC21:AD21">
    <cfRule type="cellIs" dxfId="3233" priority="204" stopIfTrue="1" operator="equal">
      <formula>"II"</formula>
    </cfRule>
    <cfRule type="cellIs" dxfId="3232" priority="205" stopIfTrue="1" operator="between">
      <formula>"III"</formula>
      <formula>"IV"</formula>
    </cfRule>
  </conditionalFormatting>
  <conditionalFormatting sqref="AB9:AD12">
    <cfRule type="cellIs" dxfId="3231" priority="182" stopIfTrue="1" operator="equal">
      <formula>"I"</formula>
    </cfRule>
    <cfRule type="cellIs" dxfId="3230" priority="183" stopIfTrue="1" operator="equal">
      <formula>"II"</formula>
    </cfRule>
    <cfRule type="cellIs" dxfId="3229" priority="184" stopIfTrue="1" operator="between">
      <formula>"III"</formula>
      <formula>"IV"</formula>
    </cfRule>
  </conditionalFormatting>
  <conditionalFormatting sqref="AB13:AD14">
    <cfRule type="cellIs" dxfId="3228" priority="119" stopIfTrue="1" operator="equal">
      <formula>"I"</formula>
    </cfRule>
    <cfRule type="cellIs" dxfId="3227" priority="120" stopIfTrue="1" operator="equal">
      <formula>"II"</formula>
    </cfRule>
    <cfRule type="cellIs" dxfId="3226" priority="121" stopIfTrue="1" operator="between">
      <formula>"III"</formula>
      <formula>"IV"</formula>
    </cfRule>
  </conditionalFormatting>
  <conditionalFormatting sqref="AB15:AD15">
    <cfRule type="cellIs" dxfId="3225" priority="134" stopIfTrue="1" operator="equal">
      <formula>"I"</formula>
    </cfRule>
    <cfRule type="cellIs" dxfId="3224" priority="135" stopIfTrue="1" operator="equal">
      <formula>"II"</formula>
    </cfRule>
    <cfRule type="cellIs" dxfId="3223" priority="136" stopIfTrue="1" operator="between">
      <formula>"III"</formula>
      <formula>"IV"</formula>
    </cfRule>
  </conditionalFormatting>
  <conditionalFormatting sqref="AB16:AD18">
    <cfRule type="cellIs" dxfId="3222" priority="109" stopIfTrue="1" operator="equal">
      <formula>"I"</formula>
    </cfRule>
    <cfRule type="cellIs" dxfId="3221" priority="110" stopIfTrue="1" operator="equal">
      <formula>"II"</formula>
    </cfRule>
    <cfRule type="cellIs" dxfId="3220" priority="111" stopIfTrue="1" operator="between">
      <formula>"III"</formula>
      <formula>"IV"</formula>
    </cfRule>
  </conditionalFormatting>
  <conditionalFormatting sqref="AB19:AE19">
    <cfRule type="cellIs" dxfId="3219" priority="155" stopIfTrue="1" operator="equal">
      <formula>"I"</formula>
    </cfRule>
    <cfRule type="cellIs" dxfId="3218" priority="156" stopIfTrue="1" operator="equal">
      <formula>"II"</formula>
    </cfRule>
    <cfRule type="cellIs" dxfId="3217" priority="157" stopIfTrue="1" operator="between">
      <formula>"III"</formula>
      <formula>"IV"</formula>
    </cfRule>
  </conditionalFormatting>
  <conditionalFormatting sqref="AC21:AD21 AB20:AB21">
    <cfRule type="cellIs" dxfId="3216" priority="203" stopIfTrue="1" operator="equal">
      <formula>"I"</formula>
    </cfRule>
  </conditionalFormatting>
  <conditionalFormatting sqref="AD9:AD12 AD16:AD24">
    <cfRule type="containsText" dxfId="3215" priority="178" stopIfTrue="1" operator="containsText" text="No aceptable">
      <formula>NOT(ISERROR(SEARCH("No aceptable",AD9)))</formula>
    </cfRule>
    <cfRule type="containsText" dxfId="3214" priority="179" stopIfTrue="1" operator="containsText" text="No Aceptable o aceptable con control específico">
      <formula>NOT(ISERROR(SEARCH("No Aceptable o aceptable con control específico",AD9)))</formula>
    </cfRule>
    <cfRule type="cellIs" dxfId="3213" priority="180" stopIfTrue="1" operator="equal">
      <formula>"Aceptable"</formula>
    </cfRule>
    <cfRule type="cellIs" dxfId="3212" priority="181" stopIfTrue="1" operator="equal">
      <formula>"No aceptable"</formula>
    </cfRule>
  </conditionalFormatting>
  <conditionalFormatting sqref="AD12:AD15">
    <cfRule type="containsText" dxfId="3211" priority="115" stopIfTrue="1" operator="containsText" text="No aceptable">
      <formula>NOT(ISERROR(SEARCH("No aceptable",AD12)))</formula>
    </cfRule>
    <cfRule type="containsText" dxfId="3210" priority="116" stopIfTrue="1" operator="containsText" text="No Aceptable o aceptable con control específico">
      <formula>NOT(ISERROR(SEARCH("No Aceptable o aceptable con control específico",AD12)))</formula>
    </cfRule>
  </conditionalFormatting>
  <conditionalFormatting sqref="AD13:AD14">
    <cfRule type="containsText" dxfId="3209" priority="112" stopIfTrue="1" operator="containsText" text="No aceptable">
      <formula>NOT(ISERROR(SEARCH("No aceptable",AD13)))</formula>
    </cfRule>
    <cfRule type="containsText" dxfId="3208" priority="113" stopIfTrue="1" operator="containsText" text="No Aceptable o aceptable con control específico">
      <formula>NOT(ISERROR(SEARCH("No Aceptable o aceptable con control específico",AD13)))</formula>
    </cfRule>
    <cfRule type="containsText" dxfId="3207" priority="114" stopIfTrue="1" operator="containsText" text="No aceptable o aceptable con control específico">
      <formula>NOT(ISERROR(SEARCH("No aceptable o aceptable con control específico",AD13)))</formula>
    </cfRule>
    <cfRule type="cellIs" dxfId="3206" priority="117" stopIfTrue="1" operator="equal">
      <formula>"Aceptable"</formula>
    </cfRule>
    <cfRule type="cellIs" dxfId="3205" priority="118" stopIfTrue="1" operator="equal">
      <formula>"No aceptable"</formula>
    </cfRule>
  </conditionalFormatting>
  <conditionalFormatting sqref="AD15">
    <cfRule type="containsText" dxfId="3204" priority="129" stopIfTrue="1" operator="containsText" text="No aceptable o aceptable con control específico">
      <formula>NOT(ISERROR(SEARCH("No aceptable o aceptable con control específico",AD15)))</formula>
    </cfRule>
    <cfRule type="containsText" dxfId="3203" priority="130" stopIfTrue="1" operator="containsText" text="No aceptable">
      <formula>NOT(ISERROR(SEARCH("No aceptable",AD15)))</formula>
    </cfRule>
    <cfRule type="containsText" dxfId="3202" priority="131" stopIfTrue="1" operator="containsText" text="No Aceptable o aceptable con control específico">
      <formula>NOT(ISERROR(SEARCH("No Aceptable o aceptable con control específico",AD15)))</formula>
    </cfRule>
    <cfRule type="cellIs" dxfId="3201" priority="132" stopIfTrue="1" operator="equal">
      <formula>"Aceptable"</formula>
    </cfRule>
    <cfRule type="cellIs" dxfId="3200" priority="133" stopIfTrue="1" operator="equal">
      <formula>"No aceptable"</formula>
    </cfRule>
  </conditionalFormatting>
  <conditionalFormatting sqref="AD16:AD24 AD9:AD12">
    <cfRule type="containsText" dxfId="3199" priority="177" stopIfTrue="1" operator="containsText" text="No aceptable o aceptable con control específico">
      <formula>NOT(ISERROR(SEARCH("No aceptable o aceptable con control específico",AD9)))</formula>
    </cfRule>
  </conditionalFormatting>
  <conditionalFormatting sqref="AE9:AE11">
    <cfRule type="cellIs" dxfId="3198" priority="165" stopIfTrue="1" operator="equal">
      <formula>"Aceptable"</formula>
    </cfRule>
    <cfRule type="cellIs" dxfId="3197" priority="166" stopIfTrue="1" operator="equal">
      <formula>"No aceptable"</formula>
    </cfRule>
    <cfRule type="cellIs" dxfId="3196" priority="167" stopIfTrue="1" operator="equal">
      <formula>"I"</formula>
    </cfRule>
    <cfRule type="cellIs" dxfId="3195" priority="168" stopIfTrue="1" operator="equal">
      <formula>"II"</formula>
    </cfRule>
    <cfRule type="cellIs" dxfId="3194" priority="169" stopIfTrue="1" operator="between">
      <formula>"III"</formula>
      <formula>"IV"</formula>
    </cfRule>
  </conditionalFormatting>
  <conditionalFormatting sqref="AE17">
    <cfRule type="cellIs" dxfId="3193" priority="148" stopIfTrue="1" operator="equal">
      <formula>"Aceptable"</formula>
    </cfRule>
    <cfRule type="cellIs" dxfId="3192" priority="149" stopIfTrue="1" operator="equal">
      <formula>"No aceptable"</formula>
    </cfRule>
    <cfRule type="cellIs" dxfId="3191" priority="150" stopIfTrue="1" operator="equal">
      <formula>"I"</formula>
    </cfRule>
    <cfRule type="cellIs" dxfId="3190" priority="151" stopIfTrue="1" operator="equal">
      <formula>"II"</formula>
    </cfRule>
    <cfRule type="cellIs" dxfId="3189" priority="152" stopIfTrue="1" operator="between">
      <formula>"III"</formula>
      <formula>"IV"</formula>
    </cfRule>
  </conditionalFormatting>
  <conditionalFormatting sqref="AE19:AE24">
    <cfRule type="cellIs" dxfId="3188" priority="60" stopIfTrue="1" operator="equal">
      <formula>"Aceptable"</formula>
    </cfRule>
    <cfRule type="cellIs" dxfId="3187" priority="61" stopIfTrue="1" operator="equal">
      <formula>"No aceptable"</formula>
    </cfRule>
  </conditionalFormatting>
  <conditionalFormatting sqref="AE21:AE24 AB22:AD24">
    <cfRule type="cellIs" dxfId="3186" priority="21" stopIfTrue="1" operator="equal">
      <formula>"I"</formula>
    </cfRule>
    <cfRule type="cellIs" dxfId="3185" priority="22" stopIfTrue="1" operator="equal">
      <formula>"II"</formula>
    </cfRule>
    <cfRule type="cellIs" dxfId="3184" priority="23" stopIfTrue="1" operator="between">
      <formula>"III"</formula>
      <formula>"IV"</formula>
    </cfRule>
  </conditionalFormatting>
  <dataValidations count="4">
    <dataValidation allowBlank="1" sqref="AA9:AA24"/>
    <dataValidation type="list" allowBlank="1" showInputMessage="1" showErrorMessage="1" prompt="10 = Muy Alto_x000a_6 = Alto_x000a_2 = Medio_x000a_0 = Bajo" sqref="U9:U24">
      <formula1>"10, 6, 2, 0, "</formula1>
    </dataValidation>
    <dataValidation type="list" allowBlank="1" showInputMessage="1" prompt="4 = Continua_x000a_3 = Frecuente_x000a_2 = Ocasional_x000a_1 = Esporádica" sqref="V9:V24">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4">
      <formula1>"100,60,25,10"</formula1>
    </dataValidation>
  </dataValidations>
  <pageMargins left="0.7" right="0.7" top="0.75" bottom="0.75" header="0.3" footer="0.3"/>
  <pageSetup paperSize="9" scale="3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K41"/>
  <sheetViews>
    <sheetView view="pageBreakPreview" topLeftCell="S21" zoomScale="60" zoomScaleNormal="70" workbookViewId="0">
      <selection activeCell="AK7" sqref="B4:AK8"/>
    </sheetView>
  </sheetViews>
  <sheetFormatPr baseColWidth="10" defaultColWidth="7.453125" defaultRowHeight="60" customHeight="1" x14ac:dyDescent="0.35"/>
  <cols>
    <col min="1" max="7" width="7.453125" style="2"/>
    <col min="8" max="8" width="7.453125" style="3"/>
    <col min="9" max="19" width="7.453125" style="2"/>
    <col min="20" max="20" width="8.81640625" style="2" customWidth="1"/>
    <col min="21" max="35" width="7.453125" style="2"/>
    <col min="36" max="36" width="11.36328125" style="3" customWidth="1"/>
    <col min="37" max="37" width="21.453125" style="2" customWidth="1"/>
    <col min="38" max="16384" width="7.453125" style="2"/>
  </cols>
  <sheetData>
    <row r="1" spans="1:37" ht="33"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3" t="s">
        <v>116</v>
      </c>
    </row>
    <row r="2" spans="1:37" ht="33" customHeight="1" x14ac:dyDescent="0.35">
      <c r="B2" s="14"/>
      <c r="AI2" s="15"/>
      <c r="AJ2" s="382" t="s">
        <v>78</v>
      </c>
      <c r="AK2" s="383">
        <v>2</v>
      </c>
    </row>
    <row r="3" spans="1:37" ht="33"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ht="67" customHeight="1" x14ac:dyDescent="0.35">
      <c r="B4" s="392" t="s">
        <v>759</v>
      </c>
      <c r="C4" s="393"/>
      <c r="D4" s="393"/>
      <c r="E4" s="393"/>
      <c r="F4" s="393"/>
      <c r="G4" s="393"/>
      <c r="H4" s="393"/>
      <c r="I4" s="393"/>
      <c r="J4" s="393"/>
      <c r="K4" s="393"/>
      <c r="L4" s="393"/>
      <c r="M4" s="393"/>
      <c r="N4" s="393"/>
      <c r="O4" s="393"/>
      <c r="P4" s="393"/>
      <c r="Q4" s="393"/>
      <c r="R4" s="393"/>
      <c r="S4" s="393"/>
      <c r="T4" s="416"/>
      <c r="U4" s="392" t="s">
        <v>767</v>
      </c>
      <c r="V4" s="393"/>
      <c r="W4" s="393"/>
      <c r="X4" s="393"/>
      <c r="Y4" s="393"/>
      <c r="Z4" s="393"/>
      <c r="AA4" s="393"/>
      <c r="AB4" s="393"/>
      <c r="AC4" s="393"/>
      <c r="AD4" s="393"/>
      <c r="AE4" s="393"/>
      <c r="AF4" s="393"/>
      <c r="AG4" s="393"/>
      <c r="AH4" s="393"/>
      <c r="AI4" s="393"/>
      <c r="AJ4" s="393"/>
      <c r="AK4" s="416"/>
    </row>
    <row r="5" spans="1:37" s="1" customFormat="1" ht="33" customHeight="1" x14ac:dyDescent="0.35">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33" customHeight="1" x14ac:dyDescent="0.35">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60" customHeight="1" x14ac:dyDescent="0.35">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37" s="1" customFormat="1" ht="60" customHeight="1" thickBot="1" x14ac:dyDescent="0.4">
      <c r="B8" s="432"/>
      <c r="C8" s="432"/>
      <c r="D8" s="432"/>
      <c r="E8" s="432"/>
      <c r="F8" s="432"/>
      <c r="G8" s="432"/>
      <c r="H8" s="433" t="s">
        <v>3</v>
      </c>
      <c r="I8" s="433" t="s">
        <v>4</v>
      </c>
      <c r="J8" s="433" t="s">
        <v>6</v>
      </c>
      <c r="K8" s="434"/>
      <c r="L8" s="435" t="s">
        <v>39</v>
      </c>
      <c r="M8" s="435" t="s">
        <v>40</v>
      </c>
      <c r="N8" s="436" t="s">
        <v>41</v>
      </c>
      <c r="O8" s="436" t="s">
        <v>43</v>
      </c>
      <c r="P8" s="434"/>
      <c r="Q8" s="432"/>
      <c r="R8" s="433" t="s">
        <v>6</v>
      </c>
      <c r="S8" s="433" t="s">
        <v>1</v>
      </c>
      <c r="T8" s="433" t="s">
        <v>82</v>
      </c>
      <c r="U8" s="432"/>
      <c r="V8" s="432"/>
      <c r="W8" s="432"/>
      <c r="X8" s="437"/>
      <c r="Y8" s="434"/>
      <c r="Z8" s="432"/>
      <c r="AA8" s="432"/>
      <c r="AB8" s="432"/>
      <c r="AC8" s="434"/>
      <c r="AD8" s="432"/>
      <c r="AE8" s="434"/>
      <c r="AF8" s="434"/>
      <c r="AG8" s="434"/>
      <c r="AH8" s="434"/>
      <c r="AI8" s="434"/>
      <c r="AJ8" s="434"/>
      <c r="AK8" s="434"/>
    </row>
    <row r="9" spans="1:37" ht="60" customHeight="1" x14ac:dyDescent="0.35">
      <c r="A9" s="29"/>
      <c r="B9" s="290" t="s">
        <v>679</v>
      </c>
      <c r="C9" s="281" t="s">
        <v>728</v>
      </c>
      <c r="D9" s="283" t="s">
        <v>610</v>
      </c>
      <c r="E9" s="275" t="s">
        <v>680</v>
      </c>
      <c r="F9" s="275" t="s">
        <v>618</v>
      </c>
      <c r="G9" s="157" t="s">
        <v>42</v>
      </c>
      <c r="H9" s="272" t="s">
        <v>229</v>
      </c>
      <c r="I9" s="119" t="s">
        <v>46</v>
      </c>
      <c r="J9" s="137" t="s">
        <v>269</v>
      </c>
      <c r="K9" s="137" t="s">
        <v>270</v>
      </c>
      <c r="L9" s="158">
        <v>1</v>
      </c>
      <c r="M9" s="159">
        <v>0</v>
      </c>
      <c r="N9" s="158">
        <v>0</v>
      </c>
      <c r="O9" s="158">
        <f>SUM(L9:N9)</f>
        <v>1</v>
      </c>
      <c r="P9" s="137" t="s">
        <v>271</v>
      </c>
      <c r="Q9" s="136">
        <v>8</v>
      </c>
      <c r="R9" s="137" t="s">
        <v>499</v>
      </c>
      <c r="S9" s="137" t="s">
        <v>273</v>
      </c>
      <c r="T9" s="137" t="s">
        <v>272</v>
      </c>
      <c r="U9" s="139">
        <v>2</v>
      </c>
      <c r="V9" s="139">
        <v>4</v>
      </c>
      <c r="W9" s="139">
        <f>V9*U9</f>
        <v>8</v>
      </c>
      <c r="X9" s="140" t="str">
        <f>+IF(AND(U9*V9&gt;=24,U9*V9&lt;=40),"MA",IF(AND(U9*V9&gt;=10,U9*V9&lt;=20),"A",IF(AND(U9*V9&gt;=6,U9*V9&lt;=8),"M",IF(AND(U9*V9&gt;=0,U9*V9&lt;=4),"B",""))))</f>
        <v>M</v>
      </c>
      <c r="Y9" s="141"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139">
        <v>10</v>
      </c>
      <c r="AA9" s="139">
        <f>W9*Z9</f>
        <v>80</v>
      </c>
      <c r="AB9" s="142" t="str">
        <f>+IF(AND(U9*V9*Z9&gt;=600,U9*V9*Z9&lt;=4000),"I",IF(AND(U9*V9*Z9&gt;=150,U9*V9*Z9&lt;=500),"II",IF(AND(U9*V9*Z9&gt;=40,U9*V9*Z9&lt;=120),"III",IF(AND(U9*V9*Z9&gt;=0,U9*V9*Z9&lt;=20),"IV",""))))</f>
        <v>III</v>
      </c>
      <c r="AC9" s="141"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119" t="str">
        <f>+IF(AB9="I","No aceptable",IF(AB9="II","No aceptable o aceptable con control específico",IF(AB9="III","Aceptable",IF(AB9="IV","Aceptable",""))))</f>
        <v>Aceptable</v>
      </c>
      <c r="AE9" s="141" t="s">
        <v>55</v>
      </c>
      <c r="AF9" s="136" t="s">
        <v>34</v>
      </c>
      <c r="AG9" s="136" t="s">
        <v>34</v>
      </c>
      <c r="AH9" s="136" t="s">
        <v>278</v>
      </c>
      <c r="AI9" s="119" t="s">
        <v>274</v>
      </c>
      <c r="AJ9" s="136" t="s">
        <v>34</v>
      </c>
      <c r="AK9" s="143" t="s">
        <v>575</v>
      </c>
    </row>
    <row r="10" spans="1:37" ht="60" customHeight="1" x14ac:dyDescent="0.35">
      <c r="A10" s="30"/>
      <c r="B10" s="253"/>
      <c r="C10" s="269"/>
      <c r="D10" s="284"/>
      <c r="E10" s="276"/>
      <c r="F10" s="276"/>
      <c r="G10" s="25" t="s">
        <v>42</v>
      </c>
      <c r="H10" s="274"/>
      <c r="I10" s="90" t="s">
        <v>107</v>
      </c>
      <c r="J10" s="91" t="s">
        <v>275</v>
      </c>
      <c r="K10" s="101" t="s">
        <v>276</v>
      </c>
      <c r="L10" s="92">
        <v>1</v>
      </c>
      <c r="M10" s="93">
        <v>0</v>
      </c>
      <c r="N10" s="92">
        <v>0</v>
      </c>
      <c r="O10" s="92">
        <f>SUM(L10:N10)</f>
        <v>1</v>
      </c>
      <c r="P10" s="91" t="s">
        <v>271</v>
      </c>
      <c r="Q10" s="94">
        <v>8</v>
      </c>
      <c r="R10" s="101" t="s">
        <v>500</v>
      </c>
      <c r="S10" s="101" t="s">
        <v>273</v>
      </c>
      <c r="T10" s="101" t="s">
        <v>272</v>
      </c>
      <c r="U10" s="95">
        <v>2</v>
      </c>
      <c r="V10" s="95">
        <v>4</v>
      </c>
      <c r="W10" s="95">
        <f>V10*U10</f>
        <v>8</v>
      </c>
      <c r="X10" s="96" t="str">
        <f>+IF(AND(U10*V10&gt;=24,U10*V10&lt;=40),"MA",IF(AND(U10*V10&gt;=10,U10*V10&lt;=20),"A",IF(AND(U10*V10&gt;=6,U10*V10&lt;=8),"M",IF(AND(U10*V10&gt;=0,U10*V10&lt;=4),"B",""))))</f>
        <v>M</v>
      </c>
      <c r="Y10" s="97" t="str">
        <f>+IF(X10="MA","Situación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W10*Z10</f>
        <v>80</v>
      </c>
      <c r="AB10" s="98" t="str">
        <f>+IF(AND(U10*V10*Z10&gt;=600,U10*V10*Z10&lt;=4000),"I",IF(AND(U10*V10*Z10&gt;=150,U10*V10*Z10&lt;=500),"II",IF(AND(U10*V10*Z10&gt;=40,U10*V10*Z10&lt;=120),"III",IF(AND(U10*V10*Z10&gt;=0,U10*V10*Z10&lt;=20),"IV",""))))</f>
        <v>III</v>
      </c>
      <c r="AC10" s="97" t="str">
        <f>+IF(AB10="I","Situación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+IF(AB10="I","No aceptable",IF(AB10="II","No aceptable o aceptable con control específico",IF(AB10="III","Aceptable",IF(AB10="IV","Aceptable",""))))</f>
        <v>Aceptable</v>
      </c>
      <c r="AE10" s="97" t="s">
        <v>108</v>
      </c>
      <c r="AF10" s="94" t="s">
        <v>34</v>
      </c>
      <c r="AG10" s="94" t="s">
        <v>34</v>
      </c>
      <c r="AH10" s="94" t="s">
        <v>279</v>
      </c>
      <c r="AI10" s="90" t="s">
        <v>274</v>
      </c>
      <c r="AJ10" s="94" t="s">
        <v>34</v>
      </c>
      <c r="AK10" s="144" t="s">
        <v>35</v>
      </c>
    </row>
    <row r="11" spans="1:37" ht="60" customHeight="1" x14ac:dyDescent="0.35">
      <c r="A11" s="30"/>
      <c r="B11" s="253"/>
      <c r="C11" s="269"/>
      <c r="D11" s="284"/>
      <c r="E11" s="276"/>
      <c r="F11" s="276"/>
      <c r="G11" s="24" t="s">
        <v>42</v>
      </c>
      <c r="H11" s="278" t="s">
        <v>44</v>
      </c>
      <c r="I11" s="90" t="s">
        <v>59</v>
      </c>
      <c r="J11" s="90" t="s">
        <v>258</v>
      </c>
      <c r="K11" s="90" t="s">
        <v>250</v>
      </c>
      <c r="L11" s="104">
        <v>1</v>
      </c>
      <c r="M11" s="103">
        <v>0</v>
      </c>
      <c r="N11" s="104">
        <v>0</v>
      </c>
      <c r="O11" s="104">
        <f t="shared" ref="O11:O23" si="0">SUM(L11:N11)</f>
        <v>1</v>
      </c>
      <c r="P11" s="90" t="s">
        <v>256</v>
      </c>
      <c r="Q11" s="94">
        <v>8</v>
      </c>
      <c r="R11" s="90" t="s">
        <v>254</v>
      </c>
      <c r="S11" s="90" t="s">
        <v>252</v>
      </c>
      <c r="T11" s="90" t="s">
        <v>354</v>
      </c>
      <c r="U11" s="95">
        <v>2</v>
      </c>
      <c r="V11" s="95">
        <v>2</v>
      </c>
      <c r="W11" s="95">
        <f t="shared" ref="W11:W17" si="1">V11*U11</f>
        <v>4</v>
      </c>
      <c r="X11" s="96" t="str">
        <f t="shared" ref="X11:X17" si="2">+IF(AND(U11*V11&gt;=24,U11*V11&lt;=40),"MA",IF(AND(U11*V11&gt;=10,U11*V11&lt;=20),"A",IF(AND(U11*V11&gt;=6,U11*V11&lt;=8),"M",IF(AND(U11*V11&gt;=0,U11*V11&lt;=4),"B",""))))</f>
        <v>B</v>
      </c>
      <c r="Y11" s="97" t="str">
        <f t="shared" ref="Y11:Y17" si="3">+IF(X11="MA","Situación deficiente con exposición continua, o muy deficiente con exposición frecuente. Normalmente la materialización del riesgo ocurre con frecuencia.",IF(X11="A","Situación deficiente con exposición frecuente u ocasional, o bien situación muy deficiente con exposición ocasional o esporádica. La materialización de Riesgo es posible que suceda varias veces en la vida laboral",IF(X11="M","Situación deficiente con exposición esporádica, o bien situación mejorable con exposición continuada o frecuente. Es posible que suceda el daño alguna vez.",IF(X11="B","Situación mejorable con exposición ocasional o esporádica, o situación sin anomalía destacable con cualquier nivel de exposición. No es esperable que se materialice el riesgo, aunque puede ser concebible.",""))))</f>
        <v>Situación mejorable con exposición ocasional o esporádica, o situación sin anomalía destacable con cualquier nivel de exposición. No es esperable que se materialice el riesgo, aunque puede ser concebible.</v>
      </c>
      <c r="Z11" s="95">
        <v>25</v>
      </c>
      <c r="AA11" s="95">
        <f t="shared" ref="AA11:AA17" si="4">W11*Z11</f>
        <v>100</v>
      </c>
      <c r="AB11" s="98" t="str">
        <f t="shared" ref="AB11:AB17" si="5">+IF(AND(U11*V11*Z11&gt;=600,U11*V11*Z11&lt;=4000),"I",IF(AND(U11*V11*Z11&gt;=150,U11*V11*Z11&lt;=500),"II",IF(AND(U11*V11*Z11&gt;=40,U11*V11*Z11&lt;=120),"III",IF(AND(U11*V11*Z11&gt;=0,U11*V11*Z11&lt;=20),"IV",""))))</f>
        <v>III</v>
      </c>
      <c r="AC11" s="97" t="str">
        <f t="shared" ref="AC11:AC17" si="6">+IF(AB11="I","Situación crìtica. Suspender actividades hasta que el riesgo esté bajo control. Intervención urgente.",IF(AB11="II","Corregir y adoptar medidas de control de inmediato. Sin embargo suspenda actividades si el nivel de riesgo está por encima o igual de 360.",IF(AB11="III","Mejorar si es posible. Sería conveniente justificar la intervención y su rentabilidad.",IF(AB11="IV","Mantener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1" s="90" t="str">
        <f t="shared" ref="AD11:AD17" si="7">+IF(AB11="I","No aceptable",IF(AB11="II","No aceptable o aceptable con control específico",IF(AB11="III","Aceptable",IF(AB11="IV","Aceptable",""))))</f>
        <v>Aceptable</v>
      </c>
      <c r="AE11" s="262" t="s">
        <v>565</v>
      </c>
      <c r="AF11" s="90" t="s">
        <v>34</v>
      </c>
      <c r="AG11" s="90" t="s">
        <v>34</v>
      </c>
      <c r="AH11" s="90" t="s">
        <v>34</v>
      </c>
      <c r="AI11" s="90" t="s">
        <v>257</v>
      </c>
      <c r="AJ11" s="90" t="s">
        <v>34</v>
      </c>
      <c r="AK11" s="144" t="s">
        <v>205</v>
      </c>
    </row>
    <row r="12" spans="1:37" ht="60" customHeight="1" x14ac:dyDescent="0.35">
      <c r="A12" s="30"/>
      <c r="B12" s="253"/>
      <c r="C12" s="269"/>
      <c r="D12" s="284"/>
      <c r="E12" s="276"/>
      <c r="F12" s="276"/>
      <c r="G12" s="24" t="s">
        <v>42</v>
      </c>
      <c r="H12" s="273"/>
      <c r="I12" s="90" t="s">
        <v>516</v>
      </c>
      <c r="J12" s="90" t="s">
        <v>517</v>
      </c>
      <c r="K12" s="90" t="s">
        <v>522</v>
      </c>
      <c r="L12" s="104">
        <v>1</v>
      </c>
      <c r="M12" s="103">
        <v>0</v>
      </c>
      <c r="N12" s="104">
        <v>0</v>
      </c>
      <c r="O12" s="104">
        <f t="shared" ref="O12:O13" si="8">SUM(L12:N12)</f>
        <v>1</v>
      </c>
      <c r="P12" s="90" t="s">
        <v>523</v>
      </c>
      <c r="Q12" s="94">
        <v>8</v>
      </c>
      <c r="R12" s="90" t="s">
        <v>254</v>
      </c>
      <c r="S12" s="90" t="s">
        <v>524</v>
      </c>
      <c r="T12" s="90" t="s">
        <v>526</v>
      </c>
      <c r="U12" s="95">
        <v>2</v>
      </c>
      <c r="V12" s="95">
        <v>3</v>
      </c>
      <c r="W12" s="95">
        <f t="shared" si="1"/>
        <v>6</v>
      </c>
      <c r="X12" s="96" t="str">
        <f t="shared" si="2"/>
        <v>M</v>
      </c>
      <c r="Y12" s="97" t="str">
        <f t="shared" si="3"/>
        <v>Situación deficiente con exposición esporádica, o bien situación mejorable con exposición continuada o frecuente. Es posible que suceda el daño alguna vez.</v>
      </c>
      <c r="Z12" s="95">
        <v>10</v>
      </c>
      <c r="AA12" s="95">
        <f t="shared" si="4"/>
        <v>60</v>
      </c>
      <c r="AB12" s="98" t="str">
        <f t="shared" si="5"/>
        <v>III</v>
      </c>
      <c r="AC12" s="97" t="str">
        <f t="shared" si="6"/>
        <v>Mejorar si es posible. Sería conveniente justificar la intervención y su rentabilidad.</v>
      </c>
      <c r="AD12" s="90" t="str">
        <f t="shared" si="7"/>
        <v>Aceptable</v>
      </c>
      <c r="AE12" s="263"/>
      <c r="AF12" s="90" t="s">
        <v>34</v>
      </c>
      <c r="AG12" s="90" t="s">
        <v>34</v>
      </c>
      <c r="AH12" s="90" t="s">
        <v>34</v>
      </c>
      <c r="AI12" s="90" t="s">
        <v>257</v>
      </c>
      <c r="AJ12" s="90" t="s">
        <v>34</v>
      </c>
      <c r="AK12" s="144" t="s">
        <v>35</v>
      </c>
    </row>
    <row r="13" spans="1:37" ht="60" customHeight="1" x14ac:dyDescent="0.35">
      <c r="A13" s="30"/>
      <c r="B13" s="253"/>
      <c r="C13" s="269"/>
      <c r="D13" s="284"/>
      <c r="E13" s="276"/>
      <c r="F13" s="276"/>
      <c r="G13" s="24" t="s">
        <v>42</v>
      </c>
      <c r="H13" s="273"/>
      <c r="I13" s="90" t="s">
        <v>518</v>
      </c>
      <c r="J13" s="90" t="s">
        <v>519</v>
      </c>
      <c r="K13" s="90" t="s">
        <v>520</v>
      </c>
      <c r="L13" s="104">
        <v>1</v>
      </c>
      <c r="M13" s="103">
        <v>0</v>
      </c>
      <c r="N13" s="104">
        <v>0</v>
      </c>
      <c r="O13" s="104">
        <f t="shared" si="8"/>
        <v>1</v>
      </c>
      <c r="P13" s="90" t="s">
        <v>521</v>
      </c>
      <c r="Q13" s="94">
        <v>8</v>
      </c>
      <c r="R13" s="90" t="s">
        <v>549</v>
      </c>
      <c r="S13" s="90" t="s">
        <v>551</v>
      </c>
      <c r="T13" s="90" t="s">
        <v>525</v>
      </c>
      <c r="U13" s="95">
        <v>2</v>
      </c>
      <c r="V13" s="95">
        <v>3</v>
      </c>
      <c r="W13" s="95">
        <f t="shared" si="1"/>
        <v>6</v>
      </c>
      <c r="X13" s="96" t="str">
        <f t="shared" si="2"/>
        <v>M</v>
      </c>
      <c r="Y13" s="97"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552</v>
      </c>
      <c r="AJ13" s="90" t="s">
        <v>34</v>
      </c>
      <c r="AK13" s="144" t="s">
        <v>511</v>
      </c>
    </row>
    <row r="14" spans="1:37" ht="60" customHeight="1" x14ac:dyDescent="0.35">
      <c r="A14" s="30"/>
      <c r="B14" s="253"/>
      <c r="C14" s="269"/>
      <c r="D14" s="284"/>
      <c r="E14" s="276"/>
      <c r="F14" s="276"/>
      <c r="G14" s="24" t="s">
        <v>42</v>
      </c>
      <c r="H14" s="273"/>
      <c r="I14" s="90" t="s">
        <v>505</v>
      </c>
      <c r="J14" s="90" t="s">
        <v>506</v>
      </c>
      <c r="K14" s="90" t="s">
        <v>507</v>
      </c>
      <c r="L14" s="104">
        <v>1</v>
      </c>
      <c r="M14" s="103">
        <v>0</v>
      </c>
      <c r="N14" s="104">
        <v>0</v>
      </c>
      <c r="O14" s="104">
        <f t="shared" ref="O14" si="9">SUM(L14:N14)</f>
        <v>1</v>
      </c>
      <c r="P14" s="90" t="s">
        <v>508</v>
      </c>
      <c r="Q14" s="94">
        <v>8</v>
      </c>
      <c r="R14" s="90" t="s">
        <v>254</v>
      </c>
      <c r="S14" s="90" t="s">
        <v>509</v>
      </c>
      <c r="T14" s="90" t="s">
        <v>510</v>
      </c>
      <c r="U14" s="95">
        <v>2</v>
      </c>
      <c r="V14" s="95">
        <v>1</v>
      </c>
      <c r="W14" s="95">
        <f t="shared" si="1"/>
        <v>2</v>
      </c>
      <c r="X14" s="96" t="str">
        <f t="shared" si="2"/>
        <v>B</v>
      </c>
      <c r="Y14" s="97" t="str">
        <f t="shared" si="3"/>
        <v>Situación mejorable con exposición ocasional o esporádica, o situación sin anomalía destacable con cualquier nivel de exposición. No es esperable que se materialice el riesgo, aunque puede ser concebible.</v>
      </c>
      <c r="Z14" s="95">
        <v>10</v>
      </c>
      <c r="AA14" s="95">
        <f t="shared" si="4"/>
        <v>20</v>
      </c>
      <c r="AB14" s="98" t="str">
        <f t="shared" si="5"/>
        <v>IV</v>
      </c>
      <c r="AC14" s="97" t="str">
        <f t="shared" si="6"/>
        <v>Mantener las medidas de control existentes, pero se deberían considerar soluciones o mejoras y se deben hacer comprobaciones periódicas para asegurar que el riesgo aún es tolerable.</v>
      </c>
      <c r="AD14" s="90" t="str">
        <f t="shared" si="7"/>
        <v>Aceptable</v>
      </c>
      <c r="AE14" s="263"/>
      <c r="AF14" s="90" t="s">
        <v>34</v>
      </c>
      <c r="AG14" s="90" t="s">
        <v>34</v>
      </c>
      <c r="AH14" s="90" t="s">
        <v>34</v>
      </c>
      <c r="AI14" s="90" t="s">
        <v>257</v>
      </c>
      <c r="AJ14" s="90" t="s">
        <v>34</v>
      </c>
      <c r="AK14" s="144" t="s">
        <v>511</v>
      </c>
    </row>
    <row r="15" spans="1:37" ht="60" customHeight="1" x14ac:dyDescent="0.35">
      <c r="A15" s="30"/>
      <c r="B15" s="253"/>
      <c r="C15" s="269"/>
      <c r="D15" s="284"/>
      <c r="E15" s="276"/>
      <c r="F15" s="276"/>
      <c r="G15" s="24" t="s">
        <v>42</v>
      </c>
      <c r="H15" s="273"/>
      <c r="I15" s="90" t="s">
        <v>553</v>
      </c>
      <c r="J15" s="90" t="s">
        <v>255</v>
      </c>
      <c r="K15" s="90" t="s">
        <v>250</v>
      </c>
      <c r="L15" s="103">
        <v>1</v>
      </c>
      <c r="M15" s="103">
        <v>0</v>
      </c>
      <c r="N15" s="104">
        <v>0</v>
      </c>
      <c r="O15" s="104">
        <f t="shared" ref="O15" si="10">SUM(L15:N15)</f>
        <v>1</v>
      </c>
      <c r="P15" s="90" t="s">
        <v>256</v>
      </c>
      <c r="Q15" s="90">
        <v>8</v>
      </c>
      <c r="R15" s="90" t="s">
        <v>549</v>
      </c>
      <c r="S15" s="90" t="s">
        <v>252</v>
      </c>
      <c r="T15" s="90" t="s">
        <v>354</v>
      </c>
      <c r="U15" s="95">
        <v>2</v>
      </c>
      <c r="V15" s="95">
        <v>3</v>
      </c>
      <c r="W15" s="95">
        <f t="shared" si="1"/>
        <v>6</v>
      </c>
      <c r="X15" s="96" t="str">
        <f t="shared" si="2"/>
        <v>M</v>
      </c>
      <c r="Y15" s="97" t="str">
        <f t="shared" si="3"/>
        <v>Situación deficiente con exposición esporádica, o bien situación mejorable con exposición continuada o frecuente. Es posible que suceda el daño alguna vez.</v>
      </c>
      <c r="Z15" s="95">
        <v>10</v>
      </c>
      <c r="AA15" s="95">
        <f t="shared" si="4"/>
        <v>60</v>
      </c>
      <c r="AB15" s="98" t="str">
        <f t="shared" si="5"/>
        <v>III</v>
      </c>
      <c r="AC15" s="97" t="str">
        <f t="shared" si="6"/>
        <v>Mejorar si es posible. Sería conveniente justificar la intervención y su rentabilidad.</v>
      </c>
      <c r="AD15" s="90" t="str">
        <f t="shared" si="7"/>
        <v>Aceptable</v>
      </c>
      <c r="AE15" s="264"/>
      <c r="AF15" s="90" t="s">
        <v>34</v>
      </c>
      <c r="AG15" s="90" t="s">
        <v>34</v>
      </c>
      <c r="AH15" s="90" t="s">
        <v>34</v>
      </c>
      <c r="AI15" s="90" t="s">
        <v>552</v>
      </c>
      <c r="AJ15" s="90" t="s">
        <v>34</v>
      </c>
      <c r="AK15" s="144" t="s">
        <v>554</v>
      </c>
    </row>
    <row r="16" spans="1:37" ht="60" customHeight="1" x14ac:dyDescent="0.35">
      <c r="A16" s="30"/>
      <c r="B16" s="253"/>
      <c r="C16" s="269"/>
      <c r="D16" s="284"/>
      <c r="E16" s="276"/>
      <c r="F16" s="276"/>
      <c r="G16" s="24" t="s">
        <v>42</v>
      </c>
      <c r="H16" s="289" t="s">
        <v>49</v>
      </c>
      <c r="I16" s="101" t="s">
        <v>233</v>
      </c>
      <c r="J16" s="101" t="s">
        <v>234</v>
      </c>
      <c r="K16" s="101" t="s">
        <v>237</v>
      </c>
      <c r="L16" s="103">
        <v>1</v>
      </c>
      <c r="M16" s="94">
        <v>0</v>
      </c>
      <c r="N16" s="106">
        <v>0</v>
      </c>
      <c r="O16" s="106">
        <f t="shared" si="0"/>
        <v>1</v>
      </c>
      <c r="P16" s="107" t="s">
        <v>240</v>
      </c>
      <c r="Q16" s="94">
        <v>8</v>
      </c>
      <c r="R16" s="107" t="s">
        <v>242</v>
      </c>
      <c r="S16" s="107" t="s">
        <v>243</v>
      </c>
      <c r="T16" s="107" t="s">
        <v>244</v>
      </c>
      <c r="U16" s="94">
        <v>2</v>
      </c>
      <c r="V16" s="94">
        <v>4</v>
      </c>
      <c r="W16" s="94">
        <f t="shared" si="1"/>
        <v>8</v>
      </c>
      <c r="X16" s="94" t="str">
        <f t="shared" si="2"/>
        <v>M</v>
      </c>
      <c r="Y16" s="97" t="str">
        <f t="shared" si="3"/>
        <v>Situación deficiente con exposición esporádica, o bien situación mejorable con exposición continuada o frecuente. Es posible que suceda el daño alguna vez.</v>
      </c>
      <c r="Z16" s="95">
        <v>10</v>
      </c>
      <c r="AA16" s="95">
        <f t="shared" si="4"/>
        <v>80</v>
      </c>
      <c r="AB16" s="98" t="str">
        <f t="shared" si="5"/>
        <v>III</v>
      </c>
      <c r="AC16" s="97" t="str">
        <f t="shared" si="6"/>
        <v>Mejorar si es posible. Sería conveniente justificar la intervención y su rentabilidad.</v>
      </c>
      <c r="AD16" s="90" t="str">
        <f t="shared" si="7"/>
        <v>Aceptable</v>
      </c>
      <c r="AE16" s="262" t="s">
        <v>566</v>
      </c>
      <c r="AF16" s="90" t="s">
        <v>34</v>
      </c>
      <c r="AG16" s="90" t="s">
        <v>34</v>
      </c>
      <c r="AH16" s="101" t="s">
        <v>248</v>
      </c>
      <c r="AI16" s="101" t="s">
        <v>249</v>
      </c>
      <c r="AJ16" s="94" t="s">
        <v>34</v>
      </c>
      <c r="AK16" s="144" t="s">
        <v>35</v>
      </c>
    </row>
    <row r="17" spans="1:37" ht="60" customHeight="1" x14ac:dyDescent="0.35">
      <c r="A17" s="30"/>
      <c r="B17" s="253"/>
      <c r="C17" s="269"/>
      <c r="D17" s="284"/>
      <c r="E17" s="276"/>
      <c r="F17" s="276"/>
      <c r="G17" s="24" t="s">
        <v>42</v>
      </c>
      <c r="H17" s="289"/>
      <c r="I17" s="101" t="s">
        <v>236</v>
      </c>
      <c r="J17" s="101" t="s">
        <v>235</v>
      </c>
      <c r="K17" s="101" t="s">
        <v>238</v>
      </c>
      <c r="L17" s="106">
        <v>1</v>
      </c>
      <c r="M17" s="94">
        <v>0</v>
      </c>
      <c r="N17" s="106">
        <v>0</v>
      </c>
      <c r="O17" s="106">
        <f t="shared" si="0"/>
        <v>1</v>
      </c>
      <c r="P17" s="107" t="s">
        <v>241</v>
      </c>
      <c r="Q17" s="94">
        <v>8</v>
      </c>
      <c r="R17" s="107" t="s">
        <v>245</v>
      </c>
      <c r="S17" s="107" t="s">
        <v>246</v>
      </c>
      <c r="T17" s="107" t="s">
        <v>247</v>
      </c>
      <c r="U17" s="94">
        <v>2</v>
      </c>
      <c r="V17" s="94">
        <v>4</v>
      </c>
      <c r="W17" s="94">
        <f t="shared" si="1"/>
        <v>8</v>
      </c>
      <c r="X17" s="94" t="str">
        <f t="shared" si="2"/>
        <v>M</v>
      </c>
      <c r="Y17" s="97" t="str">
        <f t="shared" si="3"/>
        <v>Situación deficiente con exposición esporádica, o bien situación mejorable con exposición continuada o frecuente. Es posible que suceda el daño alguna vez.</v>
      </c>
      <c r="Z17" s="95">
        <v>10</v>
      </c>
      <c r="AA17" s="95">
        <f t="shared" si="4"/>
        <v>80</v>
      </c>
      <c r="AB17" s="98" t="str">
        <f t="shared" si="5"/>
        <v>III</v>
      </c>
      <c r="AC17" s="97" t="str">
        <f t="shared" si="6"/>
        <v>Mejorar si es posible. Sería conveniente justificar la intervención y su rentabilidad.</v>
      </c>
      <c r="AD17" s="90" t="str">
        <f t="shared" si="7"/>
        <v>Aceptable</v>
      </c>
      <c r="AE17" s="264"/>
      <c r="AF17" s="90" t="s">
        <v>34</v>
      </c>
      <c r="AG17" s="90" t="s">
        <v>34</v>
      </c>
      <c r="AH17" s="101" t="s">
        <v>248</v>
      </c>
      <c r="AI17" s="101" t="s">
        <v>249</v>
      </c>
      <c r="AJ17" s="94" t="s">
        <v>34</v>
      </c>
      <c r="AK17" s="144" t="s">
        <v>35</v>
      </c>
    </row>
    <row r="18" spans="1:37" ht="60" customHeight="1" x14ac:dyDescent="0.35">
      <c r="A18" s="30"/>
      <c r="B18" s="253"/>
      <c r="C18" s="269"/>
      <c r="D18" s="284"/>
      <c r="E18" s="276"/>
      <c r="F18" s="276"/>
      <c r="G18" s="24" t="s">
        <v>33</v>
      </c>
      <c r="H18" s="278" t="s">
        <v>45</v>
      </c>
      <c r="I18" s="101" t="s">
        <v>88</v>
      </c>
      <c r="J18" s="101" t="s">
        <v>337</v>
      </c>
      <c r="K18" s="101" t="s">
        <v>315</v>
      </c>
      <c r="L18" s="92">
        <v>1</v>
      </c>
      <c r="M18" s="93">
        <v>0</v>
      </c>
      <c r="N18" s="92">
        <v>0</v>
      </c>
      <c r="O18" s="92">
        <f t="shared" si="0"/>
        <v>1</v>
      </c>
      <c r="P18" s="101" t="s">
        <v>336</v>
      </c>
      <c r="Q18" s="94">
        <v>8</v>
      </c>
      <c r="R18" s="101" t="s">
        <v>168</v>
      </c>
      <c r="S18" s="90" t="s">
        <v>350</v>
      </c>
      <c r="T18" s="90" t="s">
        <v>356</v>
      </c>
      <c r="U18" s="95">
        <v>2</v>
      </c>
      <c r="V18" s="95">
        <v>3</v>
      </c>
      <c r="W18" s="95">
        <f t="shared" ref="W18:W23" si="11">V18*U18</f>
        <v>6</v>
      </c>
      <c r="X18" s="96" t="str">
        <f t="shared" ref="X18:X23" si="12">+IF(AND(U18*V18&gt;=24,U18*V18&lt;=40),"MA",IF(AND(U18*V18&gt;=10,U18*V18&lt;=20),"A",IF(AND(U18*V18&gt;=6,U18*V18&lt;=8),"M",IF(AND(U18*V18&gt;=0,U18*V18&lt;=4),"B",""))))</f>
        <v>M</v>
      </c>
      <c r="Y18" s="97" t="str">
        <f t="shared" ref="Y18:Y23" si="13">+IF(X18="MA","Situación deficiente con exposición continua, o muy deficiente con exposición frecuente. Normalmente la materialización del riesgo ocurre con frecuencia.",IF(X18="A","Situación deficiente con exposición frecuente u ocasional, o bien situación muy deficiente con exposición ocasional o esporádica. La materialización de Riesgo es posible que suceda varias veces en la vida laboral",IF(X18="M","Situación deficiente con exposición esporádica, o bien situación mejorable con exposición continuada o frecuente. Es posible que suceda el daño alguna vez.",IF(X18="B","Situación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8" s="95">
        <v>10</v>
      </c>
      <c r="AA18" s="95">
        <f t="shared" ref="AA18:AA23" si="14">W18*Z18</f>
        <v>60</v>
      </c>
      <c r="AB18" s="98" t="str">
        <f t="shared" ref="AB18:AB23" si="15">+IF(AND(U18*V18*Z18&gt;=600,U18*V18*Z18&lt;=4000),"I",IF(AND(U18*V18*Z18&gt;=150,U18*V18*Z18&lt;=500),"II",IF(AND(U18*V18*Z18&gt;=40,U18*V18*Z18&lt;=120),"III",IF(AND(U18*V18*Z18&gt;=0,U18*V18*Z18&lt;=20),"IV",""))))</f>
        <v>III</v>
      </c>
      <c r="AC18" s="97" t="str">
        <f t="shared" ref="AC18:AC23" si="16">+IF(AB18="I","Situación crìtica. Suspender actividades hasta que el riesgo esté bajo control. Intervención urgente.",IF(AB18="II","Corregir y adoptar medidas de control de inmediato. Sin embargo suspenda actividades si el nivel de riesgo está por encima o igual de 360.",IF(AB18="III","Mejorar si es posible. Sería conveniente justificar la intervención y su rentabilidad.",IF(AB18="IV","Mantener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8" s="90" t="str">
        <f t="shared" ref="AD18:AD23" si="17">+IF(AB18="I","No aceptable",IF(AB18="II","No aceptable o aceptable con control específico",IF(AB18="III","Aceptable",IF(AB18="IV","Aceptable",""))))</f>
        <v>Aceptable</v>
      </c>
      <c r="AE18" s="97" t="s">
        <v>65</v>
      </c>
      <c r="AF18" s="94" t="s">
        <v>34</v>
      </c>
      <c r="AG18" s="94" t="s">
        <v>34</v>
      </c>
      <c r="AH18" s="101" t="s">
        <v>158</v>
      </c>
      <c r="AI18" s="101" t="s">
        <v>357</v>
      </c>
      <c r="AJ18" s="101" t="s">
        <v>227</v>
      </c>
      <c r="AK18" s="144" t="s">
        <v>35</v>
      </c>
    </row>
    <row r="19" spans="1:37" ht="60" customHeight="1" x14ac:dyDescent="0.35">
      <c r="A19" s="30"/>
      <c r="B19" s="253"/>
      <c r="C19" s="269"/>
      <c r="D19" s="284"/>
      <c r="E19" s="276"/>
      <c r="F19" s="276"/>
      <c r="G19" s="24" t="s">
        <v>33</v>
      </c>
      <c r="H19" s="273"/>
      <c r="I19" s="101" t="s">
        <v>63</v>
      </c>
      <c r="J19" s="101" t="s">
        <v>329</v>
      </c>
      <c r="K19" s="101" t="s">
        <v>315</v>
      </c>
      <c r="L19" s="92">
        <v>1</v>
      </c>
      <c r="M19" s="93">
        <v>0</v>
      </c>
      <c r="N19" s="92">
        <v>0</v>
      </c>
      <c r="O19" s="92">
        <f t="shared" ref="O19" si="18">SUM(L19:N19)</f>
        <v>1</v>
      </c>
      <c r="P19" s="101" t="s">
        <v>330</v>
      </c>
      <c r="Q19" s="94">
        <v>8</v>
      </c>
      <c r="R19" s="101" t="s">
        <v>332</v>
      </c>
      <c r="S19" s="101" t="s">
        <v>532</v>
      </c>
      <c r="T19" s="90" t="s">
        <v>355</v>
      </c>
      <c r="U19" s="95">
        <v>2</v>
      </c>
      <c r="V19" s="95">
        <v>3</v>
      </c>
      <c r="W19" s="95">
        <f t="shared" ref="W19" si="19">V19*U19</f>
        <v>6</v>
      </c>
      <c r="X19" s="96" t="str">
        <f t="shared" ref="X19" si="20">+IF(AND(U19*V19&gt;=24,U19*V19&lt;=40),"MA",IF(AND(U19*V19&gt;=10,U19*V19&lt;=20),"A",IF(AND(U19*V19&gt;=6,U19*V19&lt;=8),"M",IF(AND(U19*V19&gt;=0,U19*V19&lt;=4),"B",""))))</f>
        <v>M</v>
      </c>
      <c r="Y19" s="97" t="str">
        <f t="shared" ref="Y19" si="21">+IF(X19="MA","Situación deficiente con exposición continua, o muy deficiente con exposición frecuente. Normalmente la materialización del riesgo ocurre con frecuencia.",IF(X19="A","Situación deficiente con exposición frecuente u ocasional, o bien situación muy deficiente con exposición ocasional o esporádica. La materialización de Riesgo es posible que suceda varias veces en la vida laboral",IF(X19="M","Situación deficiente con exposición esporádica, o bien situación mejorable con exposición continuada o frecuente. Es posible que suceda el daño alguna vez.",IF(X19="B","Situación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9" s="95">
        <v>10</v>
      </c>
      <c r="AA19" s="95">
        <f t="shared" ref="AA19" si="22">W19*Z19</f>
        <v>60</v>
      </c>
      <c r="AB19" s="98" t="str">
        <f t="shared" ref="AB19:AB21" si="23">+IF(AND(U19*V19*Z19&gt;=600,U19*V19*Z19&lt;=4000),"I",IF(AND(U19*V19*Z19&gt;=150,U19*V19*Z19&lt;=500),"II",IF(AND(U19*V19*Z19&gt;=40,U19*V19*Z19&lt;=120),"III",IF(AND(U19*V19*Z19&gt;=0,U19*V19*Z19&lt;=20),"IV",""))))</f>
        <v>III</v>
      </c>
      <c r="AC19" s="97" t="str">
        <f t="shared" ref="AC19" si="24">+IF(AB19="I","Situación crìtica. Suspender actividades hasta que el riesgo esté bajo control. Intervención urgente.",IF(AB19="II","Corregir y adoptar medidas de control de inmediato. Sin embargo suspenda actividades si el nivel de riesgo está por encima o igual de 360.",IF(AB19="III","Mejorar si es posible. Sería conveniente justificar la intervención y su rentabilidad.",IF(AB19="IV","Mantener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9" s="90" t="str">
        <f t="shared" ref="AD19" si="25">+IF(AB19="I","No aceptable",IF(AB19="II","No aceptable o aceptable con control específico",IF(AB19="III","Aceptable",IF(AB19="IV","Aceptable",""))))</f>
        <v>Aceptable</v>
      </c>
      <c r="AE19" s="97" t="s">
        <v>115</v>
      </c>
      <c r="AF19" s="94" t="s">
        <v>34</v>
      </c>
      <c r="AG19" s="90" t="s">
        <v>168</v>
      </c>
      <c r="AH19" s="101" t="s">
        <v>333</v>
      </c>
      <c r="AI19" s="101" t="s">
        <v>334</v>
      </c>
      <c r="AJ19" s="94" t="s">
        <v>34</v>
      </c>
      <c r="AK19" s="144" t="s">
        <v>35</v>
      </c>
    </row>
    <row r="20" spans="1:37" ht="60" customHeight="1" x14ac:dyDescent="0.35">
      <c r="A20" s="30"/>
      <c r="B20" s="253"/>
      <c r="C20" s="269"/>
      <c r="D20" s="284"/>
      <c r="E20" s="276"/>
      <c r="F20" s="276"/>
      <c r="G20" s="24" t="s">
        <v>33</v>
      </c>
      <c r="H20" s="273"/>
      <c r="I20" s="101" t="s">
        <v>63</v>
      </c>
      <c r="J20" s="101" t="s">
        <v>331</v>
      </c>
      <c r="K20" s="101" t="s">
        <v>64</v>
      </c>
      <c r="L20" s="92">
        <v>1</v>
      </c>
      <c r="M20" s="93">
        <v>0</v>
      </c>
      <c r="N20" s="92">
        <v>0</v>
      </c>
      <c r="O20" s="92">
        <f t="shared" si="0"/>
        <v>1</v>
      </c>
      <c r="P20" s="101" t="s">
        <v>325</v>
      </c>
      <c r="Q20" s="94">
        <v>1</v>
      </c>
      <c r="R20" s="90" t="s">
        <v>168</v>
      </c>
      <c r="S20" s="101" t="s">
        <v>326</v>
      </c>
      <c r="T20" s="90" t="s">
        <v>359</v>
      </c>
      <c r="U20" s="95">
        <v>6</v>
      </c>
      <c r="V20" s="95">
        <v>2</v>
      </c>
      <c r="W20" s="95">
        <f t="shared" si="11"/>
        <v>12</v>
      </c>
      <c r="X20" s="96" t="str">
        <f t="shared" si="12"/>
        <v>A</v>
      </c>
      <c r="Y20" s="97" t="str">
        <f t="shared" si="13"/>
        <v>Situación deficiente con exposición frecuente u ocasional, o bien situación muy deficiente con exposición ocasional o esporádica. La materialización de Riesgo es posible que suceda varias veces en la vida laboral</v>
      </c>
      <c r="Z20" s="95">
        <v>10</v>
      </c>
      <c r="AA20" s="95">
        <f t="shared" si="14"/>
        <v>120</v>
      </c>
      <c r="AB20" s="98" t="str">
        <f t="shared" si="23"/>
        <v>III</v>
      </c>
      <c r="AC20" s="97" t="str">
        <f t="shared" si="16"/>
        <v>Mejorar si es posible. Sería conveniente justificar la intervención y su rentabilidad.</v>
      </c>
      <c r="AD20" s="90" t="str">
        <f t="shared" si="17"/>
        <v>Aceptable</v>
      </c>
      <c r="AE20" s="97" t="s">
        <v>65</v>
      </c>
      <c r="AF20" s="94" t="s">
        <v>34</v>
      </c>
      <c r="AG20" s="94" t="s">
        <v>34</v>
      </c>
      <c r="AH20" s="101" t="s">
        <v>327</v>
      </c>
      <c r="AI20" s="101" t="s">
        <v>328</v>
      </c>
      <c r="AJ20" s="94" t="s">
        <v>34</v>
      </c>
      <c r="AK20" s="144" t="s">
        <v>35</v>
      </c>
    </row>
    <row r="21" spans="1:37" ht="60" customHeight="1" x14ac:dyDescent="0.35">
      <c r="A21" s="30"/>
      <c r="B21" s="253"/>
      <c r="C21" s="269"/>
      <c r="D21" s="284"/>
      <c r="E21" s="276"/>
      <c r="F21" s="276"/>
      <c r="G21" s="24" t="s">
        <v>33</v>
      </c>
      <c r="H21" s="273"/>
      <c r="I21" s="101" t="s">
        <v>558</v>
      </c>
      <c r="J21" s="101" t="s">
        <v>324</v>
      </c>
      <c r="K21" s="101" t="s">
        <v>315</v>
      </c>
      <c r="L21" s="92">
        <v>1</v>
      </c>
      <c r="M21" s="93">
        <v>0</v>
      </c>
      <c r="N21" s="92">
        <v>0</v>
      </c>
      <c r="O21" s="92">
        <f t="shared" ref="O21" si="26">SUM(L21:N21)</f>
        <v>1</v>
      </c>
      <c r="P21" s="101" t="s">
        <v>330</v>
      </c>
      <c r="Q21" s="94">
        <v>1</v>
      </c>
      <c r="R21" s="101" t="s">
        <v>168</v>
      </c>
      <c r="S21" s="90" t="s">
        <v>351</v>
      </c>
      <c r="T21" s="101" t="s">
        <v>360</v>
      </c>
      <c r="U21" s="95">
        <v>2</v>
      </c>
      <c r="V21" s="95">
        <v>2</v>
      </c>
      <c r="W21" s="95">
        <f t="shared" si="11"/>
        <v>4</v>
      </c>
      <c r="X21" s="96" t="str">
        <f t="shared" si="12"/>
        <v>B</v>
      </c>
      <c r="Y21" s="97" t="str">
        <f t="shared" si="13"/>
        <v>Situación mejorable con exposición ocasional o esporádica, o situación sin anomalía destacable con cualquier nivel de exposición. No es esperable que se materialice el riesgo, aunque puede ser concebible.</v>
      </c>
      <c r="Z21" s="95">
        <v>25</v>
      </c>
      <c r="AA21" s="95">
        <f t="shared" si="14"/>
        <v>100</v>
      </c>
      <c r="AB21" s="98" t="str">
        <f t="shared" si="23"/>
        <v>III</v>
      </c>
      <c r="AC21" s="97" t="str">
        <f t="shared" si="16"/>
        <v>Mejorar si es posible. Sería conveniente justificar la intervención y su rentabilidad.</v>
      </c>
      <c r="AD21" s="90" t="str">
        <f t="shared" si="17"/>
        <v>Aceptable</v>
      </c>
      <c r="AE21" s="97" t="s">
        <v>548</v>
      </c>
      <c r="AF21" s="90" t="s">
        <v>34</v>
      </c>
      <c r="AG21" s="90" t="s">
        <v>34</v>
      </c>
      <c r="AH21" s="101" t="s">
        <v>67</v>
      </c>
      <c r="AI21" s="101" t="s">
        <v>557</v>
      </c>
      <c r="AJ21" s="90" t="s">
        <v>34</v>
      </c>
      <c r="AK21" s="144" t="s">
        <v>559</v>
      </c>
    </row>
    <row r="22" spans="1:37" ht="60" customHeight="1" x14ac:dyDescent="0.35">
      <c r="A22" s="30"/>
      <c r="B22" s="253"/>
      <c r="C22" s="269"/>
      <c r="D22" s="284"/>
      <c r="E22" s="276"/>
      <c r="F22" s="276"/>
      <c r="G22" s="24" t="s">
        <v>90</v>
      </c>
      <c r="H22" s="273"/>
      <c r="I22" s="101" t="s">
        <v>207</v>
      </c>
      <c r="J22" s="101" t="s">
        <v>322</v>
      </c>
      <c r="K22" s="101" t="s">
        <v>320</v>
      </c>
      <c r="L22" s="92">
        <v>1</v>
      </c>
      <c r="M22" s="93">
        <v>0</v>
      </c>
      <c r="N22" s="92">
        <v>0</v>
      </c>
      <c r="O22" s="92">
        <f>SUM(L22:N22)</f>
        <v>1</v>
      </c>
      <c r="P22" s="101" t="s">
        <v>321</v>
      </c>
      <c r="Q22" s="94">
        <v>2</v>
      </c>
      <c r="R22" s="90" t="s">
        <v>361</v>
      </c>
      <c r="S22" s="101" t="s">
        <v>362</v>
      </c>
      <c r="T22" s="90" t="s">
        <v>364</v>
      </c>
      <c r="U22" s="95">
        <v>2</v>
      </c>
      <c r="V22" s="95">
        <v>3</v>
      </c>
      <c r="W22" s="95">
        <f>V22*U22</f>
        <v>6</v>
      </c>
      <c r="X22" s="96" t="str">
        <f>+IF(AND(U22*V22&gt;=24,U22*V22&lt;=40),"MA",IF(AND(U22*V22&gt;=10,U22*V22&lt;=20),"A",IF(AND(U22*V22&gt;=6,U22*V22&lt;=8),"M",IF(AND(U22*V22&gt;=0,U22*V22&lt;=4),"B",""))))</f>
        <v>M</v>
      </c>
      <c r="Y22" s="97" t="str">
        <f>+IF(X22="MA","Situación deficiente con exposición continua, o muy deficiente con exposición frecuente. Normalmente la materialización del riesgo ocurre con frecuencia.",IF(X22="A","Situación deficiente con exposición frecuente u ocasional, o bien situación muy deficiente con exposición ocasional o esporádica. La materialización de Riesgo es posible que suceda varias veces en la vida laboral",IF(X22="M","Situación deficiente con exposición esporádica, o bien situación mejorable con exposición continuada o frecuente. Es posible que suceda el daño alguna vez.",IF(X22="B","Situación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22" s="95">
        <v>25</v>
      </c>
      <c r="AA22" s="95">
        <f>W22*Z22</f>
        <v>150</v>
      </c>
      <c r="AB22" s="98" t="str">
        <f>+IF(AND(U22*V22*Z22&gt;=600,U22*V22*Z22&lt;=4000),"I",IF(AND(U22*V22*Z22&gt;=150,U22*V22*Z22&lt;=500),"II",IF(AND(U22*V22*Z22&gt;=40,U22*V22*Z22&lt;=120),"III",IF(AND(U22*V22*Z22&gt;=0,U22*V22*Z22&lt;=20),"IV",""))))</f>
        <v>II</v>
      </c>
      <c r="AC22" s="97" t="str">
        <f>+IF(AB22="I","Situación crìtica. Suspender actividades hasta que el riesgo esté bajo control. Intervención urgente.",IF(AB22="II","Corregir y adoptar medidas de control de inmediato. Sin embargo suspenda actividades si el nivel de riesgo está por encima o igual de 360.",IF(AB22="III","Mejorar si es posible. Sería conveniente justificar la intervención y su rentabilidad.",IF(AB22="IV","Mantener las medidas de control existentes, pero se deberían considerar soluciones o mejoras y se deben hacer comprobaciones periódicas para asegurar que el riesgo aún es tolerable.",""))))</f>
        <v>Corregir y adoptar medidas de control de inmediato. Sin embargo suspenda actividades si el nivel de riesgo está por encima o igual de 360.</v>
      </c>
      <c r="AD22" s="90" t="str">
        <f>+IF(AB22="I","No aceptable",IF(AB22="II","No aceptable o aceptable con control específico",IF(AB22="III","Aceptable",IF(AB22="IV","Aceptable",""))))</f>
        <v>No aceptable o aceptable con control específico</v>
      </c>
      <c r="AE22" s="99" t="s">
        <v>601</v>
      </c>
      <c r="AF22" s="90" t="s">
        <v>34</v>
      </c>
      <c r="AG22" s="90" t="s">
        <v>34</v>
      </c>
      <c r="AH22" s="101" t="s">
        <v>323</v>
      </c>
      <c r="AI22" s="90" t="s">
        <v>171</v>
      </c>
      <c r="AJ22" s="90" t="s">
        <v>34</v>
      </c>
      <c r="AK22" s="144" t="s">
        <v>35</v>
      </c>
    </row>
    <row r="23" spans="1:37" ht="60" customHeight="1" thickBot="1" x14ac:dyDescent="0.4">
      <c r="A23" s="31"/>
      <c r="B23" s="291"/>
      <c r="C23" s="282"/>
      <c r="D23" s="285"/>
      <c r="E23" s="277"/>
      <c r="F23" s="277"/>
      <c r="G23" s="145" t="s">
        <v>33</v>
      </c>
      <c r="H23" s="160" t="s">
        <v>70</v>
      </c>
      <c r="I23" s="146" t="s">
        <v>313</v>
      </c>
      <c r="J23" s="146" t="s">
        <v>314</v>
      </c>
      <c r="K23" s="146" t="s">
        <v>315</v>
      </c>
      <c r="L23" s="112">
        <v>1</v>
      </c>
      <c r="M23" s="161">
        <v>0</v>
      </c>
      <c r="N23" s="112">
        <v>0</v>
      </c>
      <c r="O23" s="112">
        <f t="shared" si="0"/>
        <v>1</v>
      </c>
      <c r="P23" s="146" t="s">
        <v>316</v>
      </c>
      <c r="Q23" s="114">
        <v>8</v>
      </c>
      <c r="R23" s="146" t="s">
        <v>317</v>
      </c>
      <c r="S23" s="146" t="s">
        <v>318</v>
      </c>
      <c r="T23" s="152" t="s">
        <v>379</v>
      </c>
      <c r="U23" s="148">
        <v>2</v>
      </c>
      <c r="V23" s="148">
        <v>1</v>
      </c>
      <c r="W23" s="148">
        <f t="shared" si="11"/>
        <v>2</v>
      </c>
      <c r="X23" s="149" t="str">
        <f t="shared" si="12"/>
        <v>B</v>
      </c>
      <c r="Y23" s="150" t="str">
        <f t="shared" si="13"/>
        <v>Situación mejorable con exposición ocasional o esporádica, o situación sin anomalía destacable con cualquier nivel de exposición. No es esperable que se materialice el riesgo, aunque puede ser concebible.</v>
      </c>
      <c r="Z23" s="148">
        <v>10</v>
      </c>
      <c r="AA23" s="148">
        <f t="shared" si="14"/>
        <v>20</v>
      </c>
      <c r="AB23" s="151" t="str">
        <f t="shared" si="15"/>
        <v>IV</v>
      </c>
      <c r="AC23" s="150" t="str">
        <f t="shared" si="16"/>
        <v>Mantener las medidas de control existentes, pero se deberían considerar soluciones o mejoras y se deben hacer comprobaciones periódicas para asegurar que el riesgo aún es tolerable.</v>
      </c>
      <c r="AD23" s="152" t="str">
        <f t="shared" si="17"/>
        <v>Aceptable</v>
      </c>
      <c r="AE23" s="150" t="s">
        <v>514</v>
      </c>
      <c r="AF23" s="114" t="s">
        <v>34</v>
      </c>
      <c r="AG23" s="114" t="s">
        <v>34</v>
      </c>
      <c r="AH23" s="146" t="s">
        <v>71</v>
      </c>
      <c r="AI23" s="146" t="s">
        <v>319</v>
      </c>
      <c r="AJ23" s="114" t="s">
        <v>34</v>
      </c>
      <c r="AK23" s="153" t="s">
        <v>515</v>
      </c>
    </row>
    <row r="24" spans="1:37" ht="60" customHeight="1" x14ac:dyDescent="0.35">
      <c r="H24" s="2"/>
      <c r="AJ24" s="2"/>
    </row>
    <row r="25" spans="1:37" ht="60" customHeight="1" x14ac:dyDescent="0.35">
      <c r="H25" s="2"/>
      <c r="AJ25" s="2"/>
    </row>
    <row r="26" spans="1:37" ht="60" customHeight="1" x14ac:dyDescent="0.35">
      <c r="H26" s="2"/>
      <c r="AJ26" s="2"/>
    </row>
    <row r="27" spans="1:37" ht="60" customHeight="1" x14ac:dyDescent="0.35">
      <c r="H27" s="2"/>
      <c r="AJ27" s="2"/>
    </row>
    <row r="28" spans="1:37" ht="60" customHeight="1" x14ac:dyDescent="0.35">
      <c r="H28" s="2"/>
      <c r="AJ28" s="2"/>
    </row>
    <row r="29" spans="1:37" ht="60" customHeight="1" x14ac:dyDescent="0.35">
      <c r="H29" s="2"/>
      <c r="AJ29" s="2"/>
    </row>
    <row r="30" spans="1:37" ht="60" customHeight="1" x14ac:dyDescent="0.35">
      <c r="H30" s="2"/>
      <c r="AJ30" s="2"/>
    </row>
    <row r="31" spans="1:37" ht="60" customHeight="1" x14ac:dyDescent="0.35">
      <c r="H31" s="2"/>
      <c r="AJ31" s="2"/>
    </row>
    <row r="32" spans="1:37" ht="60" customHeight="1" x14ac:dyDescent="0.35">
      <c r="H32" s="2"/>
      <c r="AJ32" s="2"/>
    </row>
    <row r="33" s="2" customFormat="1" ht="60" customHeight="1" x14ac:dyDescent="0.35"/>
    <row r="34" s="2" customFormat="1" ht="60" customHeight="1" x14ac:dyDescent="0.35"/>
    <row r="35" s="2" customFormat="1" ht="60" customHeight="1" x14ac:dyDescent="0.35"/>
    <row r="36" s="2" customFormat="1" ht="60" customHeight="1" x14ac:dyDescent="0.35"/>
    <row r="37" s="2" customFormat="1" ht="60" customHeight="1" x14ac:dyDescent="0.35"/>
    <row r="38" s="2" customFormat="1" ht="60" customHeight="1" x14ac:dyDescent="0.35"/>
    <row r="39" s="2" customFormat="1" ht="60" customHeight="1" x14ac:dyDescent="0.35"/>
    <row r="40" s="2" customFormat="1" ht="60" customHeight="1" x14ac:dyDescent="0.35"/>
    <row r="41" s="2" customFormat="1" ht="60" customHeight="1" x14ac:dyDescent="0.35"/>
  </sheetData>
  <autoFilter ref="B8:AK23"/>
  <mergeCells count="47">
    <mergeCell ref="H16:H17"/>
    <mergeCell ref="H18:H22"/>
    <mergeCell ref="H11:H15"/>
    <mergeCell ref="AG7:AG8"/>
    <mergeCell ref="AH7:AH8"/>
    <mergeCell ref="L7:O7"/>
    <mergeCell ref="P7:P8"/>
    <mergeCell ref="Q7:Q8"/>
    <mergeCell ref="AD7:AD8"/>
    <mergeCell ref="AE7:AE8"/>
    <mergeCell ref="AF7:AF8"/>
    <mergeCell ref="U7:U8"/>
    <mergeCell ref="V7:V8"/>
    <mergeCell ref="H9:H10"/>
    <mergeCell ref="AE16:AE17"/>
    <mergeCell ref="AE11:AE15"/>
    <mergeCell ref="AK7:AK8"/>
    <mergeCell ref="B9:B23"/>
    <mergeCell ref="C9:C23"/>
    <mergeCell ref="D9:D23"/>
    <mergeCell ref="E9:E23"/>
    <mergeCell ref="F9:F23"/>
    <mergeCell ref="AA7:AA8"/>
    <mergeCell ref="AB7:AB8"/>
    <mergeCell ref="AC7:AC8"/>
    <mergeCell ref="W7:W8"/>
    <mergeCell ref="X7:X8"/>
    <mergeCell ref="Y7:Y8"/>
    <mergeCell ref="Z7:Z8"/>
    <mergeCell ref="H7:J7"/>
    <mergeCell ref="K7:K8"/>
    <mergeCell ref="AI7:AI8"/>
    <mergeCell ref="B4:T4"/>
    <mergeCell ref="U4:AK4"/>
    <mergeCell ref="B5:T6"/>
    <mergeCell ref="U5:AC6"/>
    <mergeCell ref="AD5:AD6"/>
    <mergeCell ref="AE5:AK5"/>
    <mergeCell ref="AE6:AK6"/>
    <mergeCell ref="AJ7:AJ8"/>
    <mergeCell ref="R7:T7"/>
    <mergeCell ref="B7:B8"/>
    <mergeCell ref="C7:C8"/>
    <mergeCell ref="D7:D8"/>
    <mergeCell ref="E7:E8"/>
    <mergeCell ref="F7:F8"/>
    <mergeCell ref="G7:G8"/>
  </mergeCells>
  <conditionalFormatting sqref="AB20">
    <cfRule type="cellIs" dxfId="3183" priority="270" stopIfTrue="1" operator="equal">
      <formula>"I"</formula>
    </cfRule>
    <cfRule type="cellIs" dxfId="3182" priority="271" stopIfTrue="1" operator="equal">
      <formula>"II"</formula>
    </cfRule>
    <cfRule type="cellIs" dxfId="3181" priority="272" stopIfTrue="1" operator="between">
      <formula>"III"</formula>
      <formula>"IV"</formula>
    </cfRule>
  </conditionalFormatting>
  <conditionalFormatting sqref="AB9:AD11">
    <cfRule type="cellIs" dxfId="3180" priority="238" stopIfTrue="1" operator="equal">
      <formula>"I"</formula>
    </cfRule>
    <cfRule type="cellIs" dxfId="3179" priority="239" stopIfTrue="1" operator="equal">
      <formula>"II"</formula>
    </cfRule>
    <cfRule type="cellIs" dxfId="3178" priority="240" stopIfTrue="1" operator="between">
      <formula>"III"</formula>
      <formula>"IV"</formula>
    </cfRule>
  </conditionalFormatting>
  <conditionalFormatting sqref="AB12:AD13">
    <cfRule type="cellIs" dxfId="3177" priority="124" stopIfTrue="1" operator="equal">
      <formula>"I"</formula>
    </cfRule>
    <cfRule type="cellIs" dxfId="3176" priority="125" stopIfTrue="1" operator="equal">
      <formula>"II"</formula>
    </cfRule>
    <cfRule type="cellIs" dxfId="3175" priority="126" stopIfTrue="1" operator="between">
      <formula>"III"</formula>
      <formula>"IV"</formula>
    </cfRule>
  </conditionalFormatting>
  <conditionalFormatting sqref="AB14:AD14">
    <cfRule type="cellIs" dxfId="3174" priority="154" stopIfTrue="1" operator="equal">
      <formula>"I"</formula>
    </cfRule>
    <cfRule type="cellIs" dxfId="3173" priority="155" stopIfTrue="1" operator="equal">
      <formula>"II"</formula>
    </cfRule>
    <cfRule type="cellIs" dxfId="3172" priority="156" stopIfTrue="1" operator="between">
      <formula>"III"</formula>
      <formula>"IV"</formula>
    </cfRule>
  </conditionalFormatting>
  <conditionalFormatting sqref="AB15:AD19">
    <cfRule type="cellIs" dxfId="3171" priority="114" stopIfTrue="1" operator="equal">
      <formula>"I"</formula>
    </cfRule>
    <cfRule type="cellIs" dxfId="3170" priority="115" stopIfTrue="1" operator="equal">
      <formula>"II"</formula>
    </cfRule>
    <cfRule type="cellIs" dxfId="3169" priority="116" stopIfTrue="1" operator="between">
      <formula>"III"</formula>
      <formula>"IV"</formula>
    </cfRule>
  </conditionalFormatting>
  <conditionalFormatting sqref="AB21:AD23">
    <cfRule type="cellIs" dxfId="3168" priority="11" stopIfTrue="1" operator="equal">
      <formula>"I"</formula>
    </cfRule>
    <cfRule type="cellIs" dxfId="3167" priority="12" stopIfTrue="1" operator="equal">
      <formula>"II"</formula>
    </cfRule>
    <cfRule type="cellIs" dxfId="3166" priority="13" stopIfTrue="1" operator="between">
      <formula>"III"</formula>
      <formula>"IV"</formula>
    </cfRule>
  </conditionalFormatting>
  <conditionalFormatting sqref="AD9:AD11">
    <cfRule type="containsText" dxfId="3165" priority="233" stopIfTrue="1" operator="containsText" text="No aceptable o aceptable con control específico">
      <formula>NOT(ISERROR(SEARCH("No aceptable o aceptable con control específico",AD9)))</formula>
    </cfRule>
    <cfRule type="containsText" dxfId="3164" priority="234" stopIfTrue="1" operator="containsText" text="No aceptable">
      <formula>NOT(ISERROR(SEARCH("No aceptable",AD9)))</formula>
    </cfRule>
    <cfRule type="containsText" dxfId="3163" priority="235" stopIfTrue="1" operator="containsText" text="No Aceptable o aceptable con control específico">
      <formula>NOT(ISERROR(SEARCH("No Aceptable o aceptable con control específico",AD9)))</formula>
    </cfRule>
    <cfRule type="cellIs" dxfId="3162" priority="236" stopIfTrue="1" operator="equal">
      <formula>"Aceptable"</formula>
    </cfRule>
    <cfRule type="cellIs" dxfId="3161" priority="237" stopIfTrue="1" operator="equal">
      <formula>"No aceptable"</formula>
    </cfRule>
  </conditionalFormatting>
  <conditionalFormatting sqref="AD11:AD14">
    <cfRule type="containsText" dxfId="3160" priority="120" stopIfTrue="1" operator="containsText" text="No aceptable">
      <formula>NOT(ISERROR(SEARCH("No aceptable",AD11)))</formula>
    </cfRule>
    <cfRule type="containsText" dxfId="3159" priority="121" stopIfTrue="1" operator="containsText" text="No Aceptable o aceptable con control específico">
      <formula>NOT(ISERROR(SEARCH("No Aceptable o aceptable con control específico",AD11)))</formula>
    </cfRule>
  </conditionalFormatting>
  <conditionalFormatting sqref="AD12:AD13">
    <cfRule type="containsText" dxfId="3158" priority="117" stopIfTrue="1" operator="containsText" text="No aceptable">
      <formula>NOT(ISERROR(SEARCH("No aceptable",AD12)))</formula>
    </cfRule>
    <cfRule type="containsText" dxfId="3157" priority="118" stopIfTrue="1" operator="containsText" text="No Aceptable o aceptable con control específico">
      <formula>NOT(ISERROR(SEARCH("No Aceptable o aceptable con control específico",AD12)))</formula>
    </cfRule>
    <cfRule type="containsText" dxfId="3156" priority="119" stopIfTrue="1" operator="containsText" text="No aceptable o aceptable con control específico">
      <formula>NOT(ISERROR(SEARCH("No aceptable o aceptable con control específico",AD12)))</formula>
    </cfRule>
    <cfRule type="cellIs" dxfId="3155" priority="122" stopIfTrue="1" operator="equal">
      <formula>"Aceptable"</formula>
    </cfRule>
    <cfRule type="cellIs" dxfId="3154" priority="123" stopIfTrue="1" operator="equal">
      <formula>"No aceptable"</formula>
    </cfRule>
  </conditionalFormatting>
  <conditionalFormatting sqref="AD14">
    <cfRule type="containsText" dxfId="3153" priority="149" stopIfTrue="1" operator="containsText" text="No aceptable o aceptable con control específico">
      <formula>NOT(ISERROR(SEARCH("No aceptable o aceptable con control específico",AD14)))</formula>
    </cfRule>
    <cfRule type="containsText" dxfId="3152" priority="150" stopIfTrue="1" operator="containsText" text="No aceptable">
      <formula>NOT(ISERROR(SEARCH("No aceptable",AD14)))</formula>
    </cfRule>
    <cfRule type="containsText" dxfId="3151" priority="151" stopIfTrue="1" operator="containsText" text="No Aceptable o aceptable con control específico">
      <formula>NOT(ISERROR(SEARCH("No Aceptable o aceptable con control específico",AD14)))</formula>
    </cfRule>
    <cfRule type="cellIs" dxfId="3150" priority="152" stopIfTrue="1" operator="equal">
      <formula>"Aceptable"</formula>
    </cfRule>
    <cfRule type="cellIs" dxfId="3149" priority="153" stopIfTrue="1" operator="equal">
      <formula>"No aceptable"</formula>
    </cfRule>
  </conditionalFormatting>
  <conditionalFormatting sqref="AD15:AD23">
    <cfRule type="containsText" dxfId="3148" priority="6" stopIfTrue="1" operator="containsText" text="No aceptable o aceptable con control específico">
      <formula>NOT(ISERROR(SEARCH("No aceptable o aceptable con control específico",AD15)))</formula>
    </cfRule>
    <cfRule type="containsText" dxfId="3147" priority="7" stopIfTrue="1" operator="containsText" text="No aceptable">
      <formula>NOT(ISERROR(SEARCH("No aceptable",AD15)))</formula>
    </cfRule>
    <cfRule type="containsText" dxfId="3146" priority="8" stopIfTrue="1" operator="containsText" text="No Aceptable o aceptable con control específico">
      <formula>NOT(ISERROR(SEARCH("No Aceptable o aceptable con control específico",AD15)))</formula>
    </cfRule>
    <cfRule type="cellIs" dxfId="3145" priority="9" stopIfTrue="1" operator="equal">
      <formula>"Aceptable"</formula>
    </cfRule>
    <cfRule type="cellIs" dxfId="3144" priority="10" stopIfTrue="1" operator="equal">
      <formula>"No aceptable"</formula>
    </cfRule>
  </conditionalFormatting>
  <conditionalFormatting sqref="AE9:AE10">
    <cfRule type="cellIs" dxfId="3143" priority="208" stopIfTrue="1" operator="equal">
      <formula>"Aceptable"</formula>
    </cfRule>
    <cfRule type="cellIs" dxfId="3142" priority="209" stopIfTrue="1" operator="equal">
      <formula>"No aceptable"</formula>
    </cfRule>
    <cfRule type="cellIs" dxfId="3141" priority="210" stopIfTrue="1" operator="equal">
      <formula>"I"</formula>
    </cfRule>
    <cfRule type="cellIs" dxfId="3140" priority="211" stopIfTrue="1" operator="equal">
      <formula>"II"</formula>
    </cfRule>
    <cfRule type="cellIs" dxfId="3139" priority="212" stopIfTrue="1" operator="between">
      <formula>"III"</formula>
      <formula>"IV"</formula>
    </cfRule>
  </conditionalFormatting>
  <conditionalFormatting sqref="AE16">
    <cfRule type="cellIs" dxfId="3138" priority="181" stopIfTrue="1" operator="equal">
      <formula>"Aceptable"</formula>
    </cfRule>
    <cfRule type="cellIs" dxfId="3137" priority="182" stopIfTrue="1" operator="equal">
      <formula>"No aceptable"</formula>
    </cfRule>
    <cfRule type="cellIs" dxfId="3136" priority="183" stopIfTrue="1" operator="equal">
      <formula>"I"</formula>
    </cfRule>
    <cfRule type="cellIs" dxfId="3135" priority="184" stopIfTrue="1" operator="equal">
      <formula>"II"</formula>
    </cfRule>
    <cfRule type="cellIs" dxfId="3134" priority="185" stopIfTrue="1" operator="between">
      <formula>"III"</formula>
      <formula>"IV"</formula>
    </cfRule>
  </conditionalFormatting>
  <conditionalFormatting sqref="AE18">
    <cfRule type="cellIs" dxfId="3133" priority="198" stopIfTrue="1" operator="equal">
      <formula>"I"</formula>
    </cfRule>
    <cfRule type="cellIs" dxfId="3132" priority="199" stopIfTrue="1" operator="equal">
      <formula>"II"</formula>
    </cfRule>
    <cfRule type="cellIs" dxfId="3131" priority="200" stopIfTrue="1" operator="between">
      <formula>"III"</formula>
      <formula>"IV"</formula>
    </cfRule>
  </conditionalFormatting>
  <conditionalFormatting sqref="AE18:AE23">
    <cfRule type="cellIs" dxfId="3130" priority="60" stopIfTrue="1" operator="equal">
      <formula>"Aceptable"</formula>
    </cfRule>
    <cfRule type="cellIs" dxfId="3129" priority="61" stopIfTrue="1" operator="equal">
      <formula>"No aceptable"</formula>
    </cfRule>
  </conditionalFormatting>
  <conditionalFormatting sqref="AE20:AE23">
    <cfRule type="cellIs" dxfId="3128" priority="62" stopIfTrue="1" operator="equal">
      <formula>"I"</formula>
    </cfRule>
    <cfRule type="cellIs" dxfId="3127" priority="63" stopIfTrue="1" operator="equal">
      <formula>"II"</formula>
    </cfRule>
    <cfRule type="cellIs" dxfId="3126" priority="64" stopIfTrue="1" operator="between">
      <formula>"III"</formula>
      <formula>"IV"</formula>
    </cfRule>
  </conditionalFormatting>
  <dataValidations count="4">
    <dataValidation allowBlank="1" sqref="AA9:AA23"/>
    <dataValidation type="list" allowBlank="1" showInputMessage="1" showErrorMessage="1" prompt="10 = Muy Alto_x000a_6 = Alto_x000a_2 = Medio_x000a_0 = Bajo" sqref="U9:U23">
      <formula1>"10, 6, 2, 0, "</formula1>
    </dataValidation>
    <dataValidation type="list" allowBlank="1" showInputMessage="1" prompt="4 = Continua_x000a_3 = Frecuente_x000a_2 = Ocasional_x000a_1 = Esporádica" sqref="V9:V23">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3">
      <formula1>"100,60,25,10"</formula1>
    </dataValidation>
  </dataValidations>
  <pageMargins left="0.7" right="0.7" top="0.75" bottom="0.75" header="0.3" footer="0.3"/>
  <pageSetup paperSize="9" scale="3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L24"/>
  <sheetViews>
    <sheetView view="pageBreakPreview" topLeftCell="S1" zoomScale="60" zoomScaleNormal="60" workbookViewId="0">
      <selection activeCell="AK7" sqref="B4:AK8"/>
    </sheetView>
  </sheetViews>
  <sheetFormatPr baseColWidth="10" defaultColWidth="7.54296875" defaultRowHeight="21" customHeight="1" x14ac:dyDescent="0.25"/>
  <cols>
    <col min="8" max="36" width="12.81640625" customWidth="1"/>
    <col min="37" max="37" width="18" customWidth="1"/>
  </cols>
  <sheetData>
    <row r="1" spans="1:37" s="2" customFormat="1" ht="21" customHeight="1" x14ac:dyDescent="0.35">
      <c r="A1" s="292"/>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3" t="s">
        <v>116</v>
      </c>
    </row>
    <row r="2" spans="1:37" s="2" customFormat="1" ht="45.75" customHeight="1" x14ac:dyDescent="0.35">
      <c r="A2" s="292"/>
      <c r="B2" s="14"/>
      <c r="H2" s="3"/>
      <c r="AI2" s="15"/>
      <c r="AJ2" s="382" t="s">
        <v>78</v>
      </c>
      <c r="AK2" s="383">
        <v>2</v>
      </c>
    </row>
    <row r="3" spans="1:37" s="2" customFormat="1" ht="31.5" customHeight="1" x14ac:dyDescent="0.35">
      <c r="A3" s="292"/>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57" customHeight="1" x14ac:dyDescent="0.35">
      <c r="A4" s="292"/>
      <c r="B4" s="392" t="s">
        <v>232</v>
      </c>
      <c r="C4" s="393"/>
      <c r="D4" s="393"/>
      <c r="E4" s="393"/>
      <c r="F4" s="393"/>
      <c r="G4" s="393"/>
      <c r="H4" s="393"/>
      <c r="I4" s="393"/>
      <c r="J4" s="393"/>
      <c r="K4" s="393"/>
      <c r="L4" s="393"/>
      <c r="M4" s="393"/>
      <c r="N4" s="393"/>
      <c r="O4" s="393"/>
      <c r="P4" s="393"/>
      <c r="Q4" s="393"/>
      <c r="R4" s="393"/>
      <c r="S4" s="393"/>
      <c r="T4" s="416"/>
      <c r="U4" s="392" t="s">
        <v>757</v>
      </c>
      <c r="V4" s="393"/>
      <c r="W4" s="393"/>
      <c r="X4" s="393"/>
      <c r="Y4" s="393"/>
      <c r="Z4" s="393"/>
      <c r="AA4" s="393"/>
      <c r="AB4" s="393"/>
      <c r="AC4" s="393"/>
      <c r="AD4" s="393"/>
      <c r="AE4" s="393"/>
      <c r="AF4" s="393"/>
      <c r="AG4" s="393"/>
      <c r="AH4" s="393"/>
      <c r="AI4" s="393"/>
      <c r="AJ4" s="393"/>
      <c r="AK4" s="416"/>
    </row>
    <row r="5" spans="1:37" s="1" customFormat="1" ht="21" customHeight="1" x14ac:dyDescent="0.35">
      <c r="A5" s="292"/>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21" customHeight="1" x14ac:dyDescent="0.35">
      <c r="A6" s="292"/>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21" customHeight="1" x14ac:dyDescent="0.35">
      <c r="A7" s="292"/>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37" s="1" customFormat="1" ht="49" customHeight="1" thickBot="1" x14ac:dyDescent="0.4">
      <c r="A8" s="292"/>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1:37" s="1" customFormat="1" ht="102.75" customHeight="1" x14ac:dyDescent="0.35">
      <c r="A9" s="292"/>
      <c r="B9" s="281" t="s">
        <v>662</v>
      </c>
      <c r="C9" s="281" t="s">
        <v>663</v>
      </c>
      <c r="D9" s="281" t="s">
        <v>664</v>
      </c>
      <c r="E9" s="293" t="s">
        <v>665</v>
      </c>
      <c r="F9" s="293" t="s">
        <v>612</v>
      </c>
      <c r="G9" s="24" t="s">
        <v>42</v>
      </c>
      <c r="H9" s="243" t="s">
        <v>229</v>
      </c>
      <c r="I9" s="90" t="s">
        <v>46</v>
      </c>
      <c r="J9" s="91" t="s">
        <v>269</v>
      </c>
      <c r="K9" s="91" t="s">
        <v>270</v>
      </c>
      <c r="L9" s="106">
        <v>1</v>
      </c>
      <c r="M9" s="94">
        <v>0</v>
      </c>
      <c r="N9" s="106">
        <v>0</v>
      </c>
      <c r="O9" s="106">
        <f t="shared" ref="O9:O23" si="0">SUM(L9:N9)</f>
        <v>1</v>
      </c>
      <c r="P9" s="91" t="s">
        <v>271</v>
      </c>
      <c r="Q9" s="94">
        <v>8</v>
      </c>
      <c r="R9" s="91" t="s">
        <v>499</v>
      </c>
      <c r="S9" s="91" t="s">
        <v>273</v>
      </c>
      <c r="T9" s="91" t="s">
        <v>272</v>
      </c>
      <c r="U9" s="109">
        <v>2</v>
      </c>
      <c r="V9" s="95">
        <v>4</v>
      </c>
      <c r="W9" s="95">
        <f>V9*U9</f>
        <v>8</v>
      </c>
      <c r="X9" s="96" t="str">
        <f>+IF(AND(U9*V9&gt;=24,U9*V9&lt;=40),"MA",IF(AND(U9*V9&gt;=10,U9*V9&lt;=20),"A",IF(AND(U9*V9&gt;=6,U9*V9&lt;=8),"M",IF(AND(U9*V9&gt;=0,U9*V9&lt;=4),"B",""))))</f>
        <v>M</v>
      </c>
      <c r="Y9" s="97"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W9*Z9</f>
        <v>80</v>
      </c>
      <c r="AB9" s="98" t="str">
        <f>+IF(AND(U9*V9*Z9&gt;=600,U9*V9*Z9&lt;=4000),"I",IF(AND(U9*V9*Z9&gt;=150,U9*V9*Z9&lt;=500),"II",IF(AND(U9*V9*Z9&gt;=40,U9*V9*Z9&lt;=120),"III",IF(AND(U9*V9*Z9&gt;=0,U9*V9*Z9&lt;=20),"IV",""))))</f>
        <v>III</v>
      </c>
      <c r="AC9" s="97"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+IF(AB9="I","No aceptable",IF(AB9="II","No aceptable o aceptable con control específico",IF(AB9="III","Aceptable",IF(AB9="IV","Aceptable",""))))</f>
        <v>Aceptable</v>
      </c>
      <c r="AE9" s="97" t="s">
        <v>55</v>
      </c>
      <c r="AF9" s="94" t="s">
        <v>34</v>
      </c>
      <c r="AG9" s="94" t="s">
        <v>34</v>
      </c>
      <c r="AH9" s="94" t="s">
        <v>278</v>
      </c>
      <c r="AI9" s="90" t="s">
        <v>274</v>
      </c>
      <c r="AJ9" s="94" t="s">
        <v>34</v>
      </c>
      <c r="AK9" s="100" t="s">
        <v>575</v>
      </c>
    </row>
    <row r="10" spans="1:37" s="1" customFormat="1" ht="102.75" customHeight="1" x14ac:dyDescent="0.35">
      <c r="A10" s="292"/>
      <c r="B10" s="269"/>
      <c r="C10" s="269"/>
      <c r="D10" s="269"/>
      <c r="E10" s="294"/>
      <c r="F10" s="294"/>
      <c r="G10" s="24" t="s">
        <v>42</v>
      </c>
      <c r="H10" s="244"/>
      <c r="I10" s="90" t="s">
        <v>107</v>
      </c>
      <c r="J10" s="91" t="s">
        <v>275</v>
      </c>
      <c r="K10" s="101" t="s">
        <v>276</v>
      </c>
      <c r="L10" s="106">
        <v>1</v>
      </c>
      <c r="M10" s="94">
        <v>0</v>
      </c>
      <c r="N10" s="106">
        <v>0</v>
      </c>
      <c r="O10" s="106">
        <f t="shared" si="0"/>
        <v>1</v>
      </c>
      <c r="P10" s="91" t="s">
        <v>271</v>
      </c>
      <c r="Q10" s="94">
        <v>8</v>
      </c>
      <c r="R10" s="101" t="s">
        <v>500</v>
      </c>
      <c r="S10" s="101" t="s">
        <v>273</v>
      </c>
      <c r="T10" s="101" t="s">
        <v>272</v>
      </c>
      <c r="U10" s="95">
        <v>2</v>
      </c>
      <c r="V10" s="95">
        <v>4</v>
      </c>
      <c r="W10" s="95">
        <f t="shared" ref="W10:W23" si="1">V10*U10</f>
        <v>8</v>
      </c>
      <c r="X10" s="96" t="str">
        <f t="shared" ref="X10:X23" si="2">+IF(AND(U10*V10&gt;=24,U10*V10&lt;=40),"MA",IF(AND(U10*V10&gt;=10,U10*V10&lt;=20),"A",IF(AND(U10*V10&gt;=6,U10*V10&lt;=8),"M",IF(AND(U10*V10&gt;=0,U10*V10&lt;=4),"B",""))))</f>
        <v>M</v>
      </c>
      <c r="Y10" s="97" t="str">
        <f t="shared" ref="Y10:Y23"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AA23" si="4">W10*Z10</f>
        <v>80</v>
      </c>
      <c r="AB10" s="98" t="str">
        <f t="shared" ref="AB10:AB23" si="5">+IF(AND(U10*V10*Z10&gt;=600,U10*V10*Z10&lt;=4000),"I",IF(AND(U10*V10*Z10&gt;=150,U10*V10*Z10&lt;=500),"II",IF(AND(U10*V10*Z10&gt;=40,U10*V10*Z10&lt;=120),"III",IF(AND(U10*V10*Z10&gt;=0,U10*V10*Z10&lt;=20),"IV",""))))</f>
        <v>III</v>
      </c>
      <c r="AC10" s="97" t="str">
        <f t="shared" ref="AC10:AC23"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AD23" si="7">+IF(AB10="I","No aceptable",IF(AB10="II","No aceptable o aceptable con control específico",IF(AB10="III","Aceptable",IF(AB10="IV","Aceptable",""))))</f>
        <v>Aceptable</v>
      </c>
      <c r="AE10" s="97" t="s">
        <v>108</v>
      </c>
      <c r="AF10" s="94" t="s">
        <v>34</v>
      </c>
      <c r="AG10" s="94" t="s">
        <v>34</v>
      </c>
      <c r="AH10" s="94" t="s">
        <v>279</v>
      </c>
      <c r="AI10" s="90" t="s">
        <v>274</v>
      </c>
      <c r="AJ10" s="94" t="s">
        <v>34</v>
      </c>
      <c r="AK10" s="100" t="s">
        <v>35</v>
      </c>
    </row>
    <row r="11" spans="1:37" s="1" customFormat="1" ht="102.75" customHeight="1" x14ac:dyDescent="0.35">
      <c r="A11" s="292"/>
      <c r="B11" s="269"/>
      <c r="C11" s="269"/>
      <c r="D11" s="269"/>
      <c r="E11" s="294"/>
      <c r="F11" s="294"/>
      <c r="G11" s="24" t="s">
        <v>42</v>
      </c>
      <c r="H11" s="245"/>
      <c r="I11" s="94" t="s">
        <v>286</v>
      </c>
      <c r="J11" s="94" t="s">
        <v>287</v>
      </c>
      <c r="K11" s="101" t="s">
        <v>288</v>
      </c>
      <c r="L11" s="106">
        <v>1</v>
      </c>
      <c r="M11" s="106">
        <v>0</v>
      </c>
      <c r="N11" s="106">
        <v>0</v>
      </c>
      <c r="O11" s="106">
        <f t="shared" si="0"/>
        <v>1</v>
      </c>
      <c r="P11" s="101" t="s">
        <v>289</v>
      </c>
      <c r="Q11" s="106">
        <v>8</v>
      </c>
      <c r="R11" s="101" t="s">
        <v>89</v>
      </c>
      <c r="S11" s="101" t="s">
        <v>290</v>
      </c>
      <c r="T11" s="101" t="s">
        <v>291</v>
      </c>
      <c r="U11" s="106">
        <v>2</v>
      </c>
      <c r="V11" s="106">
        <v>4</v>
      </c>
      <c r="W11" s="106">
        <f t="shared" si="1"/>
        <v>8</v>
      </c>
      <c r="X11" s="96" t="str">
        <f t="shared" si="2"/>
        <v>M</v>
      </c>
      <c r="Y11" s="97" t="str">
        <f t="shared" si="3"/>
        <v>Situación deficiente con exposición esporádica, o bien situación mejorable con exposición continuada o frecuente. Es posible que suceda el daño alguna vez.</v>
      </c>
      <c r="Z11" s="95">
        <v>10</v>
      </c>
      <c r="AA11" s="95">
        <f t="shared" si="4"/>
        <v>80</v>
      </c>
      <c r="AB11" s="98" t="str">
        <f t="shared" si="5"/>
        <v>III</v>
      </c>
      <c r="AC11" s="97" t="str">
        <f t="shared" si="6"/>
        <v>Mejorar si es posible. Sería conveniente justificar la intervención y su rentabilidad.</v>
      </c>
      <c r="AD11" s="90" t="str">
        <f t="shared" si="7"/>
        <v>Aceptable</v>
      </c>
      <c r="AE11" s="97" t="s">
        <v>292</v>
      </c>
      <c r="AF11" s="94" t="s">
        <v>34</v>
      </c>
      <c r="AG11" s="94" t="s">
        <v>37</v>
      </c>
      <c r="AH11" s="94" t="s">
        <v>34</v>
      </c>
      <c r="AI11" s="90" t="s">
        <v>293</v>
      </c>
      <c r="AJ11" s="94" t="s">
        <v>34</v>
      </c>
      <c r="AK11" s="100" t="s">
        <v>35</v>
      </c>
    </row>
    <row r="12" spans="1:37" s="1" customFormat="1" ht="102.75" customHeight="1" x14ac:dyDescent="0.35">
      <c r="A12" s="292"/>
      <c r="B12" s="269"/>
      <c r="C12" s="269"/>
      <c r="D12" s="269"/>
      <c r="E12" s="294"/>
      <c r="F12" s="294"/>
      <c r="G12" s="24" t="s">
        <v>42</v>
      </c>
      <c r="H12" s="243" t="s">
        <v>44</v>
      </c>
      <c r="I12" s="90" t="s">
        <v>59</v>
      </c>
      <c r="J12" s="118" t="s">
        <v>261</v>
      </c>
      <c r="K12" s="90" t="s">
        <v>250</v>
      </c>
      <c r="L12" s="106">
        <v>1</v>
      </c>
      <c r="M12" s="106">
        <v>0</v>
      </c>
      <c r="N12" s="106">
        <v>0</v>
      </c>
      <c r="O12" s="106">
        <f t="shared" si="0"/>
        <v>1</v>
      </c>
      <c r="P12" s="90" t="s">
        <v>259</v>
      </c>
      <c r="Q12" s="90">
        <v>8</v>
      </c>
      <c r="R12" s="90" t="s">
        <v>254</v>
      </c>
      <c r="S12" s="90" t="s">
        <v>252</v>
      </c>
      <c r="T12" s="90" t="s">
        <v>354</v>
      </c>
      <c r="U12" s="106">
        <v>2</v>
      </c>
      <c r="V12" s="106">
        <v>3</v>
      </c>
      <c r="W12" s="106">
        <f t="shared" si="1"/>
        <v>6</v>
      </c>
      <c r="X12" s="96" t="str">
        <f t="shared" si="2"/>
        <v>M</v>
      </c>
      <c r="Y12" s="97" t="str">
        <f t="shared" si="3"/>
        <v>Situación deficiente con exposición esporádica, o bien situación mejorable con exposición continuada o frecuente. Es posible que suceda el daño alguna vez.</v>
      </c>
      <c r="Z12" s="95">
        <v>25</v>
      </c>
      <c r="AA12" s="95">
        <f t="shared" si="4"/>
        <v>150</v>
      </c>
      <c r="AB12" s="98" t="str">
        <f t="shared" si="5"/>
        <v>II</v>
      </c>
      <c r="AC12" s="97" t="str">
        <f t="shared" si="6"/>
        <v>Corregir y adoptar medidas de control de inmediato. Sin embargo suspenda actividades si el nivel de riesgo está por encima o igual de 360.</v>
      </c>
      <c r="AD12" s="90" t="str">
        <f t="shared" si="7"/>
        <v>No aceptable o aceptable con control específico</v>
      </c>
      <c r="AE12" s="262" t="s">
        <v>565</v>
      </c>
      <c r="AF12" s="90" t="s">
        <v>34</v>
      </c>
      <c r="AG12" s="90" t="s">
        <v>34</v>
      </c>
      <c r="AH12" s="90" t="s">
        <v>34</v>
      </c>
      <c r="AI12" s="90" t="s">
        <v>260</v>
      </c>
      <c r="AJ12" s="90" t="s">
        <v>34</v>
      </c>
      <c r="AK12" s="100" t="s">
        <v>35</v>
      </c>
    </row>
    <row r="13" spans="1:37" s="1" customFormat="1" ht="102.75" customHeight="1" x14ac:dyDescent="0.35">
      <c r="A13" s="292"/>
      <c r="B13" s="269"/>
      <c r="C13" s="269"/>
      <c r="D13" s="269"/>
      <c r="E13" s="294"/>
      <c r="F13" s="294"/>
      <c r="G13" s="24" t="s">
        <v>42</v>
      </c>
      <c r="H13" s="244"/>
      <c r="I13" s="90" t="s">
        <v>550</v>
      </c>
      <c r="J13" s="90" t="s">
        <v>519</v>
      </c>
      <c r="K13" s="90" t="s">
        <v>520</v>
      </c>
      <c r="L13" s="106">
        <v>1</v>
      </c>
      <c r="M13" s="106">
        <v>0</v>
      </c>
      <c r="N13" s="106">
        <v>0</v>
      </c>
      <c r="O13" s="106">
        <f t="shared" ref="O13" si="8">SUM(L13:N13)</f>
        <v>1</v>
      </c>
      <c r="P13" s="90" t="s">
        <v>521</v>
      </c>
      <c r="Q13" s="94">
        <v>8</v>
      </c>
      <c r="R13" s="90" t="s">
        <v>549</v>
      </c>
      <c r="S13" s="90" t="s">
        <v>551</v>
      </c>
      <c r="T13" s="90" t="s">
        <v>525</v>
      </c>
      <c r="U13" s="95">
        <v>2</v>
      </c>
      <c r="V13" s="95">
        <v>3</v>
      </c>
      <c r="W13" s="106">
        <f t="shared" si="1"/>
        <v>6</v>
      </c>
      <c r="X13" s="96" t="str">
        <f t="shared" si="2"/>
        <v>M</v>
      </c>
      <c r="Y13" s="97"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552</v>
      </c>
      <c r="AJ13" s="90" t="s">
        <v>34</v>
      </c>
      <c r="AK13" s="100" t="s">
        <v>511</v>
      </c>
    </row>
    <row r="14" spans="1:37" s="1" customFormat="1" ht="102.75" customHeight="1" x14ac:dyDescent="0.35">
      <c r="A14" s="292"/>
      <c r="B14" s="269"/>
      <c r="C14" s="269"/>
      <c r="D14" s="269"/>
      <c r="E14" s="294"/>
      <c r="F14" s="294"/>
      <c r="G14" s="24" t="s">
        <v>42</v>
      </c>
      <c r="H14" s="244"/>
      <c r="I14" s="90" t="s">
        <v>505</v>
      </c>
      <c r="J14" s="90" t="s">
        <v>506</v>
      </c>
      <c r="K14" s="90" t="s">
        <v>507</v>
      </c>
      <c r="L14" s="106">
        <v>1</v>
      </c>
      <c r="M14" s="106">
        <v>0</v>
      </c>
      <c r="N14" s="106">
        <v>0</v>
      </c>
      <c r="O14" s="106">
        <f t="shared" ref="O14" si="9">SUM(L14:N14)</f>
        <v>1</v>
      </c>
      <c r="P14" s="90" t="s">
        <v>508</v>
      </c>
      <c r="Q14" s="94">
        <v>8</v>
      </c>
      <c r="R14" s="90" t="s">
        <v>254</v>
      </c>
      <c r="S14" s="90" t="s">
        <v>509</v>
      </c>
      <c r="T14" s="90" t="s">
        <v>510</v>
      </c>
      <c r="U14" s="95">
        <v>2</v>
      </c>
      <c r="V14" s="95">
        <v>1</v>
      </c>
      <c r="W14" s="95">
        <f t="shared" si="1"/>
        <v>2</v>
      </c>
      <c r="X14" s="96" t="str">
        <f t="shared" si="2"/>
        <v>B</v>
      </c>
      <c r="Y14" s="97" t="str">
        <f t="shared" si="3"/>
        <v>Situación mejorable con exposición ocasional o esporádica, o situación sin anomalía destacable con cualquier nivel de exposición. No es esperable que se materialice el riesgo, aunque puede ser concebible.</v>
      </c>
      <c r="Z14" s="95">
        <v>10</v>
      </c>
      <c r="AA14" s="95">
        <f t="shared" si="4"/>
        <v>20</v>
      </c>
      <c r="AB14" s="98" t="str">
        <f t="shared" si="5"/>
        <v>IV</v>
      </c>
      <c r="AC14" s="97" t="str">
        <f t="shared" si="6"/>
        <v>Mantener las medidas de control existentes, pero se deberían considerar soluciones o mejoras y se deben hacer comprobaciones periódicas para asegurar que el riesgo aún es tolerable.</v>
      </c>
      <c r="AD14" s="90" t="str">
        <f t="shared" si="7"/>
        <v>Aceptable</v>
      </c>
      <c r="AE14" s="263"/>
      <c r="AF14" s="90" t="s">
        <v>34</v>
      </c>
      <c r="AG14" s="90" t="s">
        <v>34</v>
      </c>
      <c r="AH14" s="90" t="s">
        <v>34</v>
      </c>
      <c r="AI14" s="90" t="s">
        <v>257</v>
      </c>
      <c r="AJ14" s="90" t="s">
        <v>34</v>
      </c>
      <c r="AK14" s="100" t="s">
        <v>511</v>
      </c>
    </row>
    <row r="15" spans="1:37" s="1" customFormat="1" ht="102.75" customHeight="1" x14ac:dyDescent="0.35">
      <c r="A15" s="292"/>
      <c r="B15" s="269"/>
      <c r="C15" s="269"/>
      <c r="D15" s="269"/>
      <c r="E15" s="294"/>
      <c r="F15" s="294"/>
      <c r="G15" s="24" t="s">
        <v>42</v>
      </c>
      <c r="H15" s="245"/>
      <c r="I15" s="94" t="s">
        <v>61</v>
      </c>
      <c r="J15" s="90" t="s">
        <v>262</v>
      </c>
      <c r="K15" s="90" t="s">
        <v>250</v>
      </c>
      <c r="L15" s="106">
        <v>1</v>
      </c>
      <c r="M15" s="106">
        <v>0</v>
      </c>
      <c r="N15" s="106">
        <v>0</v>
      </c>
      <c r="O15" s="106">
        <v>3</v>
      </c>
      <c r="P15" s="90" t="s">
        <v>259</v>
      </c>
      <c r="Q15" s="94">
        <v>8</v>
      </c>
      <c r="R15" s="90" t="s">
        <v>549</v>
      </c>
      <c r="S15" s="90" t="s">
        <v>252</v>
      </c>
      <c r="T15" s="90" t="s">
        <v>354</v>
      </c>
      <c r="U15" s="95">
        <v>2</v>
      </c>
      <c r="V15" s="95">
        <v>3</v>
      </c>
      <c r="W15" s="95">
        <f t="shared" si="1"/>
        <v>6</v>
      </c>
      <c r="X15" s="96" t="str">
        <f t="shared" si="2"/>
        <v>M</v>
      </c>
      <c r="Y15" s="97" t="str">
        <f t="shared" si="3"/>
        <v>Situación deficiente con exposición esporádica, o bien situación mejorable con exposición continuada o frecuente. Es posible que suceda el daño alguna vez.</v>
      </c>
      <c r="Z15" s="95">
        <v>10</v>
      </c>
      <c r="AA15" s="95">
        <f t="shared" si="4"/>
        <v>60</v>
      </c>
      <c r="AB15" s="98" t="str">
        <f t="shared" si="5"/>
        <v>III</v>
      </c>
      <c r="AC15" s="97" t="str">
        <f t="shared" si="6"/>
        <v>Mejorar si es posible. Sería conveniente justificar la intervención y su rentabilidad.</v>
      </c>
      <c r="AD15" s="90" t="str">
        <f t="shared" si="7"/>
        <v>Aceptable</v>
      </c>
      <c r="AE15" s="264"/>
      <c r="AF15" s="90" t="s">
        <v>34</v>
      </c>
      <c r="AG15" s="90" t="s">
        <v>34</v>
      </c>
      <c r="AH15" s="90" t="s">
        <v>34</v>
      </c>
      <c r="AI15" s="90" t="s">
        <v>552</v>
      </c>
      <c r="AJ15" s="90" t="s">
        <v>34</v>
      </c>
      <c r="AK15" s="100" t="s">
        <v>554</v>
      </c>
    </row>
    <row r="16" spans="1:37" s="1" customFormat="1" ht="102.75" customHeight="1" x14ac:dyDescent="0.35">
      <c r="A16" s="292"/>
      <c r="B16" s="269"/>
      <c r="C16" s="269"/>
      <c r="D16" s="269"/>
      <c r="E16" s="294"/>
      <c r="F16" s="294"/>
      <c r="G16" s="24" t="s">
        <v>42</v>
      </c>
      <c r="H16" s="260" t="s">
        <v>49</v>
      </c>
      <c r="I16" s="101" t="s">
        <v>233</v>
      </c>
      <c r="J16" s="101" t="s">
        <v>234</v>
      </c>
      <c r="K16" s="101" t="s">
        <v>237</v>
      </c>
      <c r="L16" s="106">
        <v>1</v>
      </c>
      <c r="M16" s="94">
        <v>0</v>
      </c>
      <c r="N16" s="106">
        <v>0</v>
      </c>
      <c r="O16" s="106">
        <f t="shared" si="0"/>
        <v>1</v>
      </c>
      <c r="P16" s="107" t="s">
        <v>240</v>
      </c>
      <c r="Q16" s="94">
        <v>8</v>
      </c>
      <c r="R16" s="107" t="s">
        <v>242</v>
      </c>
      <c r="S16" s="107" t="s">
        <v>243</v>
      </c>
      <c r="T16" s="107" t="s">
        <v>244</v>
      </c>
      <c r="U16" s="94">
        <v>2</v>
      </c>
      <c r="V16" s="94">
        <v>4</v>
      </c>
      <c r="W16" s="94">
        <f t="shared" si="1"/>
        <v>8</v>
      </c>
      <c r="X16" s="94" t="str">
        <f t="shared" si="2"/>
        <v>M</v>
      </c>
      <c r="Y16" s="97" t="str">
        <f t="shared" si="3"/>
        <v>Situación deficiente con exposición esporádica, o bien situación mejorable con exposición continuada o frecuente. Es posible que suceda el daño alguna vez.</v>
      </c>
      <c r="Z16" s="95">
        <v>10</v>
      </c>
      <c r="AA16" s="95">
        <f t="shared" si="4"/>
        <v>80</v>
      </c>
      <c r="AB16" s="98" t="str">
        <f t="shared" si="5"/>
        <v>III</v>
      </c>
      <c r="AC16" s="97" t="str">
        <f t="shared" si="6"/>
        <v>Mejorar si es posible. Sería conveniente justificar la intervención y su rentabilidad.</v>
      </c>
      <c r="AD16" s="90" t="str">
        <f t="shared" si="7"/>
        <v>Aceptable</v>
      </c>
      <c r="AE16" s="262" t="s">
        <v>566</v>
      </c>
      <c r="AF16" s="90" t="s">
        <v>34</v>
      </c>
      <c r="AG16" s="90" t="s">
        <v>34</v>
      </c>
      <c r="AH16" s="101" t="s">
        <v>248</v>
      </c>
      <c r="AI16" s="101" t="s">
        <v>249</v>
      </c>
      <c r="AJ16" s="94" t="s">
        <v>34</v>
      </c>
      <c r="AK16" s="100" t="s">
        <v>35</v>
      </c>
    </row>
    <row r="17" spans="1:38" s="1" customFormat="1" ht="102.75" customHeight="1" x14ac:dyDescent="0.35">
      <c r="A17" s="292"/>
      <c r="B17" s="269"/>
      <c r="C17" s="269"/>
      <c r="D17" s="269"/>
      <c r="E17" s="294"/>
      <c r="F17" s="294"/>
      <c r="G17" s="24" t="s">
        <v>42</v>
      </c>
      <c r="H17" s="260"/>
      <c r="I17" s="101" t="s">
        <v>236</v>
      </c>
      <c r="J17" s="101" t="s">
        <v>235</v>
      </c>
      <c r="K17" s="101" t="s">
        <v>238</v>
      </c>
      <c r="L17" s="106">
        <v>1</v>
      </c>
      <c r="M17" s="94">
        <v>0</v>
      </c>
      <c r="N17" s="106">
        <v>0</v>
      </c>
      <c r="O17" s="106">
        <f t="shared" si="0"/>
        <v>1</v>
      </c>
      <c r="P17" s="107" t="s">
        <v>241</v>
      </c>
      <c r="Q17" s="94">
        <v>8</v>
      </c>
      <c r="R17" s="107" t="s">
        <v>245</v>
      </c>
      <c r="S17" s="107" t="s">
        <v>246</v>
      </c>
      <c r="T17" s="107" t="s">
        <v>247</v>
      </c>
      <c r="U17" s="94">
        <v>2</v>
      </c>
      <c r="V17" s="94">
        <v>4</v>
      </c>
      <c r="W17" s="94">
        <f t="shared" si="1"/>
        <v>8</v>
      </c>
      <c r="X17" s="94" t="str">
        <f t="shared" si="2"/>
        <v>M</v>
      </c>
      <c r="Y17" s="97" t="str">
        <f t="shared" si="3"/>
        <v>Situación deficiente con exposición esporádica, o bien situación mejorable con exposición continuada o frecuente. Es posible que suceda el daño alguna vez.</v>
      </c>
      <c r="Z17" s="95">
        <v>10</v>
      </c>
      <c r="AA17" s="95">
        <f t="shared" si="4"/>
        <v>80</v>
      </c>
      <c r="AB17" s="98" t="str">
        <f t="shared" si="5"/>
        <v>III</v>
      </c>
      <c r="AC17" s="97" t="str">
        <f t="shared" si="6"/>
        <v>Mejorar si es posible. Sería conveniente justificar la intervención y su rentabilidad.</v>
      </c>
      <c r="AD17" s="90" t="str">
        <f t="shared" si="7"/>
        <v>Aceptable</v>
      </c>
      <c r="AE17" s="264"/>
      <c r="AF17" s="90" t="s">
        <v>34</v>
      </c>
      <c r="AG17" s="90" t="s">
        <v>34</v>
      </c>
      <c r="AH17" s="101" t="s">
        <v>248</v>
      </c>
      <c r="AI17" s="101" t="s">
        <v>249</v>
      </c>
      <c r="AJ17" s="94" t="s">
        <v>34</v>
      </c>
      <c r="AK17" s="100" t="s">
        <v>35</v>
      </c>
    </row>
    <row r="18" spans="1:38" s="1" customFormat="1" ht="102.75" customHeight="1" x14ac:dyDescent="0.35">
      <c r="A18" s="292"/>
      <c r="B18" s="269"/>
      <c r="C18" s="269"/>
      <c r="D18" s="269"/>
      <c r="E18" s="294"/>
      <c r="F18" s="294"/>
      <c r="G18" s="24" t="s">
        <v>33</v>
      </c>
      <c r="H18" s="243" t="s">
        <v>45</v>
      </c>
      <c r="I18" s="101" t="s">
        <v>88</v>
      </c>
      <c r="J18" s="101" t="s">
        <v>337</v>
      </c>
      <c r="K18" s="101" t="s">
        <v>315</v>
      </c>
      <c r="L18" s="106">
        <v>1</v>
      </c>
      <c r="M18" s="94">
        <v>0</v>
      </c>
      <c r="N18" s="106">
        <v>0</v>
      </c>
      <c r="O18" s="106">
        <f t="shared" si="0"/>
        <v>1</v>
      </c>
      <c r="P18" s="101" t="s">
        <v>336</v>
      </c>
      <c r="Q18" s="94">
        <v>4</v>
      </c>
      <c r="R18" s="101" t="s">
        <v>168</v>
      </c>
      <c r="S18" s="90" t="s">
        <v>350</v>
      </c>
      <c r="T18" s="90" t="s">
        <v>356</v>
      </c>
      <c r="U18" s="109">
        <v>6</v>
      </c>
      <c r="V18" s="95">
        <v>2</v>
      </c>
      <c r="W18" s="95">
        <f t="shared" si="1"/>
        <v>12</v>
      </c>
      <c r="X18" s="96" t="str">
        <f t="shared" si="2"/>
        <v>A</v>
      </c>
      <c r="Y18" s="97" t="str">
        <f t="shared" si="3"/>
        <v>Situación deficiente con exposición frecuente u ocasional, o bien situación muy deficiente con exposición ocasional o esporádica. La materialización de Riesgo es posible que suceda varias veces en la vida laboral</v>
      </c>
      <c r="Z18" s="95">
        <v>10</v>
      </c>
      <c r="AA18" s="95">
        <f t="shared" si="4"/>
        <v>120</v>
      </c>
      <c r="AB18" s="98" t="str">
        <f t="shared" si="5"/>
        <v>III</v>
      </c>
      <c r="AC18" s="97" t="str">
        <f t="shared" si="6"/>
        <v>Mejorar si es posible. Sería conveniente justificar la intervención y su rentabilidad.</v>
      </c>
      <c r="AD18" s="90" t="str">
        <f t="shared" si="7"/>
        <v>Aceptable</v>
      </c>
      <c r="AE18" s="97" t="s">
        <v>65</v>
      </c>
      <c r="AF18" s="94" t="s">
        <v>34</v>
      </c>
      <c r="AG18" s="94" t="s">
        <v>34</v>
      </c>
      <c r="AH18" s="101" t="s">
        <v>158</v>
      </c>
      <c r="AI18" s="101" t="s">
        <v>357</v>
      </c>
      <c r="AJ18" s="94" t="s">
        <v>34</v>
      </c>
      <c r="AK18" s="100" t="s">
        <v>35</v>
      </c>
    </row>
    <row r="19" spans="1:38" s="1" customFormat="1" ht="102.75" customHeight="1" x14ac:dyDescent="0.35">
      <c r="A19" s="292"/>
      <c r="B19" s="269"/>
      <c r="C19" s="269"/>
      <c r="D19" s="269"/>
      <c r="E19" s="294"/>
      <c r="F19" s="294"/>
      <c r="G19" s="24" t="s">
        <v>33</v>
      </c>
      <c r="H19" s="244"/>
      <c r="I19" s="101" t="s">
        <v>63</v>
      </c>
      <c r="J19" s="101" t="s">
        <v>329</v>
      </c>
      <c r="K19" s="101" t="s">
        <v>315</v>
      </c>
      <c r="L19" s="106">
        <v>1</v>
      </c>
      <c r="M19" s="94">
        <v>0</v>
      </c>
      <c r="N19" s="106">
        <v>0</v>
      </c>
      <c r="O19" s="106">
        <f t="shared" si="0"/>
        <v>1</v>
      </c>
      <c r="P19" s="101" t="s">
        <v>330</v>
      </c>
      <c r="Q19" s="94">
        <v>1</v>
      </c>
      <c r="R19" s="101" t="s">
        <v>332</v>
      </c>
      <c r="S19" s="101" t="s">
        <v>532</v>
      </c>
      <c r="T19" s="90" t="s">
        <v>355</v>
      </c>
      <c r="U19" s="95">
        <v>6</v>
      </c>
      <c r="V19" s="95">
        <v>2</v>
      </c>
      <c r="W19" s="95">
        <f t="shared" si="1"/>
        <v>12</v>
      </c>
      <c r="X19" s="96" t="str">
        <f t="shared" si="2"/>
        <v>A</v>
      </c>
      <c r="Y19" s="97" t="str">
        <f t="shared" si="3"/>
        <v>Situación deficiente con exposición frecuente u ocasional, o bien situación muy deficiente con exposición ocasional o esporádica. La materialización de Riesgo es posible que suceda varias veces en la vida laboral</v>
      </c>
      <c r="Z19" s="95">
        <v>10</v>
      </c>
      <c r="AA19" s="95">
        <f t="shared" si="4"/>
        <v>120</v>
      </c>
      <c r="AB19" s="98" t="str">
        <f t="shared" si="5"/>
        <v>III</v>
      </c>
      <c r="AC19" s="97" t="str">
        <f t="shared" si="6"/>
        <v>Mejorar si es posible. Sería conveniente justificar la intervención y su rentabilidad.</v>
      </c>
      <c r="AD19" s="90" t="str">
        <f t="shared" si="7"/>
        <v>Aceptable</v>
      </c>
      <c r="AE19" s="97" t="s">
        <v>115</v>
      </c>
      <c r="AF19" s="94" t="s">
        <v>34</v>
      </c>
      <c r="AG19" s="90" t="s">
        <v>168</v>
      </c>
      <c r="AH19" s="101" t="s">
        <v>333</v>
      </c>
      <c r="AI19" s="101" t="s">
        <v>334</v>
      </c>
      <c r="AJ19" s="94" t="s">
        <v>34</v>
      </c>
      <c r="AK19" s="100" t="s">
        <v>35</v>
      </c>
    </row>
    <row r="20" spans="1:38" s="1" customFormat="1" ht="102.75" customHeight="1" x14ac:dyDescent="0.35">
      <c r="A20" s="292"/>
      <c r="B20" s="269"/>
      <c r="C20" s="269"/>
      <c r="D20" s="269"/>
      <c r="E20" s="294"/>
      <c r="F20" s="294"/>
      <c r="G20" s="24" t="s">
        <v>33</v>
      </c>
      <c r="H20" s="244"/>
      <c r="I20" s="101" t="s">
        <v>63</v>
      </c>
      <c r="J20" s="101" t="s">
        <v>331</v>
      </c>
      <c r="K20" s="101" t="s">
        <v>64</v>
      </c>
      <c r="L20" s="106">
        <v>1</v>
      </c>
      <c r="M20" s="94">
        <v>0</v>
      </c>
      <c r="N20" s="106">
        <v>0</v>
      </c>
      <c r="O20" s="106">
        <f t="shared" si="0"/>
        <v>1</v>
      </c>
      <c r="P20" s="101" t="s">
        <v>325</v>
      </c>
      <c r="Q20" s="94">
        <v>8</v>
      </c>
      <c r="R20" s="90" t="s">
        <v>168</v>
      </c>
      <c r="S20" s="101" t="s">
        <v>326</v>
      </c>
      <c r="T20" s="90" t="s">
        <v>359</v>
      </c>
      <c r="U20" s="109">
        <v>0</v>
      </c>
      <c r="V20" s="95">
        <v>1</v>
      </c>
      <c r="W20" s="95">
        <f t="shared" si="1"/>
        <v>0</v>
      </c>
      <c r="X20" s="96" t="str">
        <f t="shared" si="2"/>
        <v>B</v>
      </c>
      <c r="Y20" s="97" t="str">
        <f t="shared" si="3"/>
        <v>Situación mejorable con exposición ocasional o esporádica, o situación sin anomalía destacable con cualquier nivel de exposición. No es esperable que se materialice el riesgo, aunque puede ser concebible.</v>
      </c>
      <c r="Z20" s="95">
        <v>10</v>
      </c>
      <c r="AA20" s="95">
        <f t="shared" si="4"/>
        <v>0</v>
      </c>
      <c r="AB20" s="98" t="str">
        <f t="shared" si="5"/>
        <v>IV</v>
      </c>
      <c r="AC20" s="97" t="str">
        <f t="shared" si="6"/>
        <v>Mantener las medidas de control existentes, pero se deberían considerar soluciones o mejoras y se deben hacer comprobaciones periódicas para asegurar que el riesgo aún es tolerable.</v>
      </c>
      <c r="AD20" s="90" t="str">
        <f t="shared" si="7"/>
        <v>Aceptable</v>
      </c>
      <c r="AE20" s="97" t="s">
        <v>65</v>
      </c>
      <c r="AF20" s="94" t="s">
        <v>34</v>
      </c>
      <c r="AG20" s="94" t="s">
        <v>34</v>
      </c>
      <c r="AH20" s="101" t="s">
        <v>327</v>
      </c>
      <c r="AI20" s="101" t="s">
        <v>328</v>
      </c>
      <c r="AJ20" s="94" t="s">
        <v>34</v>
      </c>
      <c r="AK20" s="100" t="s">
        <v>35</v>
      </c>
    </row>
    <row r="21" spans="1:38" s="1" customFormat="1" ht="102.75" customHeight="1" x14ac:dyDescent="0.35">
      <c r="A21" s="292"/>
      <c r="B21" s="269"/>
      <c r="C21" s="269"/>
      <c r="D21" s="269"/>
      <c r="E21" s="294"/>
      <c r="F21" s="294"/>
      <c r="G21" s="24" t="s">
        <v>90</v>
      </c>
      <c r="H21" s="244"/>
      <c r="I21" s="101" t="s">
        <v>558</v>
      </c>
      <c r="J21" s="101" t="s">
        <v>324</v>
      </c>
      <c r="K21" s="101" t="s">
        <v>315</v>
      </c>
      <c r="L21" s="106">
        <v>1</v>
      </c>
      <c r="M21" s="94">
        <v>0</v>
      </c>
      <c r="N21" s="106">
        <v>0</v>
      </c>
      <c r="O21" s="106">
        <f t="shared" ref="O21" si="10">SUM(L21:N21)</f>
        <v>1</v>
      </c>
      <c r="P21" s="101" t="s">
        <v>330</v>
      </c>
      <c r="Q21" s="94">
        <v>1</v>
      </c>
      <c r="R21" s="101" t="s">
        <v>168</v>
      </c>
      <c r="S21" s="90" t="s">
        <v>351</v>
      </c>
      <c r="T21" s="101" t="s">
        <v>360</v>
      </c>
      <c r="U21" s="95">
        <v>2</v>
      </c>
      <c r="V21" s="95">
        <v>2</v>
      </c>
      <c r="W21" s="95">
        <f t="shared" si="1"/>
        <v>4</v>
      </c>
      <c r="X21" s="96" t="str">
        <f t="shared" si="2"/>
        <v>B</v>
      </c>
      <c r="Y21" s="97" t="str">
        <f t="shared" si="3"/>
        <v>Situación mejorable con exposición ocasional o esporádica, o situación sin anomalía destacable con cualquier nivel de exposición. No es esperable que se materialice el riesgo, aunque puede ser concebible.</v>
      </c>
      <c r="Z21" s="95">
        <v>25</v>
      </c>
      <c r="AA21" s="95">
        <f t="shared" si="4"/>
        <v>100</v>
      </c>
      <c r="AB21" s="98" t="str">
        <f t="shared" si="5"/>
        <v>III</v>
      </c>
      <c r="AC21" s="97" t="str">
        <f t="shared" si="6"/>
        <v>Mejorar si es posible. Sería conveniente justificar la intervención y su rentabilidad.</v>
      </c>
      <c r="AD21" s="90" t="str">
        <f t="shared" si="7"/>
        <v>Aceptable</v>
      </c>
      <c r="AE21" s="97" t="s">
        <v>548</v>
      </c>
      <c r="AF21" s="90" t="s">
        <v>34</v>
      </c>
      <c r="AG21" s="90" t="s">
        <v>34</v>
      </c>
      <c r="AH21" s="101" t="s">
        <v>67</v>
      </c>
      <c r="AI21" s="101" t="s">
        <v>557</v>
      </c>
      <c r="AJ21" s="90" t="s">
        <v>34</v>
      </c>
      <c r="AK21" s="100" t="s">
        <v>559</v>
      </c>
    </row>
    <row r="22" spans="1:38" s="1" customFormat="1" ht="102.75" customHeight="1" x14ac:dyDescent="0.35">
      <c r="A22" s="292"/>
      <c r="B22" s="269"/>
      <c r="C22" s="269"/>
      <c r="D22" s="269"/>
      <c r="E22" s="294"/>
      <c r="F22" s="294"/>
      <c r="G22" s="24" t="s">
        <v>33</v>
      </c>
      <c r="H22" s="245"/>
      <c r="I22" s="101" t="s">
        <v>207</v>
      </c>
      <c r="J22" s="101" t="s">
        <v>322</v>
      </c>
      <c r="K22" s="101" t="s">
        <v>320</v>
      </c>
      <c r="L22" s="106">
        <v>1</v>
      </c>
      <c r="M22" s="94">
        <v>0</v>
      </c>
      <c r="N22" s="106">
        <v>0</v>
      </c>
      <c r="O22" s="106">
        <f t="shared" si="0"/>
        <v>1</v>
      </c>
      <c r="P22" s="101" t="s">
        <v>321</v>
      </c>
      <c r="Q22" s="94">
        <v>2</v>
      </c>
      <c r="R22" s="90" t="s">
        <v>168</v>
      </c>
      <c r="S22" s="101" t="s">
        <v>362</v>
      </c>
      <c r="T22" s="90" t="s">
        <v>364</v>
      </c>
      <c r="U22" s="109">
        <v>2</v>
      </c>
      <c r="V22" s="95">
        <v>1</v>
      </c>
      <c r="W22" s="95">
        <f t="shared" si="1"/>
        <v>2</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50</v>
      </c>
      <c r="AB22" s="98" t="str">
        <f t="shared" si="5"/>
        <v>III</v>
      </c>
      <c r="AC22" s="97" t="str">
        <f t="shared" si="6"/>
        <v>Mejorar si es posible. Sería conveniente justificar la intervención y su rentabilidad.</v>
      </c>
      <c r="AD22" s="90" t="str">
        <f t="shared" si="7"/>
        <v>Aceptable</v>
      </c>
      <c r="AE22" s="99" t="s">
        <v>601</v>
      </c>
      <c r="AF22" s="90" t="s">
        <v>34</v>
      </c>
      <c r="AG22" s="90" t="s">
        <v>34</v>
      </c>
      <c r="AH22" s="101" t="s">
        <v>323</v>
      </c>
      <c r="AI22" s="90" t="s">
        <v>171</v>
      </c>
      <c r="AJ22" s="90" t="s">
        <v>34</v>
      </c>
      <c r="AK22" s="100" t="s">
        <v>35</v>
      </c>
    </row>
    <row r="23" spans="1:38" ht="102.75" customHeight="1" thickBot="1" x14ac:dyDescent="0.3">
      <c r="A23" s="292"/>
      <c r="B23" s="282"/>
      <c r="C23" s="282"/>
      <c r="D23" s="282"/>
      <c r="E23" s="295"/>
      <c r="F23" s="295"/>
      <c r="G23" s="24" t="s">
        <v>33</v>
      </c>
      <c r="H23" s="101" t="s">
        <v>70</v>
      </c>
      <c r="I23" s="101" t="s">
        <v>313</v>
      </c>
      <c r="J23" s="101" t="s">
        <v>314</v>
      </c>
      <c r="K23" s="101" t="s">
        <v>315</v>
      </c>
      <c r="L23" s="106">
        <v>1</v>
      </c>
      <c r="M23" s="94">
        <v>0</v>
      </c>
      <c r="N23" s="106">
        <v>0</v>
      </c>
      <c r="O23" s="106">
        <f t="shared" si="0"/>
        <v>1</v>
      </c>
      <c r="P23" s="101" t="s">
        <v>316</v>
      </c>
      <c r="Q23" s="94">
        <v>8</v>
      </c>
      <c r="R23" s="101" t="s">
        <v>317</v>
      </c>
      <c r="S23" s="101" t="s">
        <v>318</v>
      </c>
      <c r="T23" s="90" t="s">
        <v>379</v>
      </c>
      <c r="U23" s="109">
        <v>2</v>
      </c>
      <c r="V23" s="95">
        <v>1</v>
      </c>
      <c r="W23" s="95">
        <f t="shared" si="1"/>
        <v>2</v>
      </c>
      <c r="X23" s="96" t="str">
        <f t="shared" si="2"/>
        <v>B</v>
      </c>
      <c r="Y23" s="97" t="str">
        <f t="shared" si="3"/>
        <v>Situación mejorable con exposición ocasional o esporádica, o situación sin anomalía destacable con cualquier nivel de exposición. No es esperable que se materialice el riesgo, aunque puede ser concebible.</v>
      </c>
      <c r="Z23" s="95">
        <v>10</v>
      </c>
      <c r="AA23" s="95">
        <f t="shared" si="4"/>
        <v>20</v>
      </c>
      <c r="AB23" s="98" t="str">
        <f t="shared" si="5"/>
        <v>IV</v>
      </c>
      <c r="AC23" s="97" t="str">
        <f t="shared" si="6"/>
        <v>Mantener las medidas de control existentes, pero se deberían considerar soluciones o mejoras y se deben hacer comprobaciones periódicas para asegurar que el riesgo aún es tolerable.</v>
      </c>
      <c r="AD23" s="90" t="str">
        <f t="shared" si="7"/>
        <v>Aceptable</v>
      </c>
      <c r="AE23" s="97" t="s">
        <v>514</v>
      </c>
      <c r="AF23" s="94" t="s">
        <v>34</v>
      </c>
      <c r="AG23" s="94" t="s">
        <v>34</v>
      </c>
      <c r="AH23" s="101" t="s">
        <v>71</v>
      </c>
      <c r="AI23" s="101" t="s">
        <v>319</v>
      </c>
      <c r="AJ23" s="94" t="s">
        <v>34</v>
      </c>
      <c r="AK23" s="100" t="s">
        <v>515</v>
      </c>
      <c r="AL23" s="22"/>
    </row>
    <row r="24" spans="1:38" ht="21" customHeight="1" x14ac:dyDescent="0.25">
      <c r="A24" s="292"/>
      <c r="AE24" s="22"/>
      <c r="AF24" s="22"/>
      <c r="AG24" s="22"/>
      <c r="AH24" s="22"/>
      <c r="AI24" s="23"/>
      <c r="AJ24" s="22"/>
      <c r="AK24" s="22"/>
      <c r="AL24" s="22"/>
    </row>
  </sheetData>
  <mergeCells count="48">
    <mergeCell ref="AE16:AE17"/>
    <mergeCell ref="H18:H22"/>
    <mergeCell ref="AG7:AG8"/>
    <mergeCell ref="AH7:AH8"/>
    <mergeCell ref="H9:H11"/>
    <mergeCell ref="H12:H15"/>
    <mergeCell ref="AE12:AE15"/>
    <mergeCell ref="W7:W8"/>
    <mergeCell ref="X7:X8"/>
    <mergeCell ref="AB7:AB8"/>
    <mergeCell ref="H16:H17"/>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B9:B23"/>
    <mergeCell ref="C9:C23"/>
    <mergeCell ref="D9:D23"/>
    <mergeCell ref="E9:E23"/>
    <mergeCell ref="F9:F23"/>
    <mergeCell ref="A1:A24"/>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s>
  <conditionalFormatting sqref="AB9:AB11">
    <cfRule type="cellIs" dxfId="3125" priority="102" stopIfTrue="1" operator="equal">
      <formula>"I"</formula>
    </cfRule>
    <cfRule type="cellIs" dxfId="3124" priority="103" stopIfTrue="1" operator="equal">
      <formula>"II"</formula>
    </cfRule>
    <cfRule type="cellIs" dxfId="3123" priority="104" stopIfTrue="1" operator="between">
      <formula>"III"</formula>
      <formula>"IV"</formula>
    </cfRule>
  </conditionalFormatting>
  <conditionalFormatting sqref="AB18:AB20">
    <cfRule type="cellIs" dxfId="3122" priority="93" stopIfTrue="1" operator="equal">
      <formula>"I"</formula>
    </cfRule>
    <cfRule type="cellIs" dxfId="3121" priority="94" stopIfTrue="1" operator="equal">
      <formula>"II"</formula>
    </cfRule>
    <cfRule type="cellIs" dxfId="3120" priority="95" stopIfTrue="1" operator="between">
      <formula>"III"</formula>
      <formula>"IV"</formula>
    </cfRule>
  </conditionalFormatting>
  <conditionalFormatting sqref="AB22:AB23">
    <cfRule type="cellIs" dxfId="3119" priority="87" stopIfTrue="1" operator="equal">
      <formula>"I"</formula>
    </cfRule>
    <cfRule type="cellIs" dxfId="3118" priority="88" stopIfTrue="1" operator="equal">
      <formula>"II"</formula>
    </cfRule>
    <cfRule type="cellIs" dxfId="3117" priority="89" stopIfTrue="1" operator="between">
      <formula>"III"</formula>
      <formula>"IV"</formula>
    </cfRule>
  </conditionalFormatting>
  <conditionalFormatting sqref="AB12:AD13">
    <cfRule type="cellIs" dxfId="3116" priority="34" stopIfTrue="1" operator="equal">
      <formula>"I"</formula>
    </cfRule>
    <cfRule type="cellIs" dxfId="3115" priority="35" stopIfTrue="1" operator="equal">
      <formula>"II"</formula>
    </cfRule>
    <cfRule type="cellIs" dxfId="3114" priority="36" stopIfTrue="1" operator="between">
      <formula>"III"</formula>
      <formula>"IV"</formula>
    </cfRule>
  </conditionalFormatting>
  <conditionalFormatting sqref="AB14:AD14">
    <cfRule type="cellIs" dxfId="3113" priority="49" stopIfTrue="1" operator="equal">
      <formula>"I"</formula>
    </cfRule>
    <cfRule type="cellIs" dxfId="3112" priority="50" stopIfTrue="1" operator="equal">
      <formula>"II"</formula>
    </cfRule>
    <cfRule type="cellIs" dxfId="3111" priority="51" stopIfTrue="1" operator="between">
      <formula>"III"</formula>
      <formula>"IV"</formula>
    </cfRule>
  </conditionalFormatting>
  <conditionalFormatting sqref="AB15:AD17">
    <cfRule type="cellIs" dxfId="3110" priority="24" stopIfTrue="1" operator="equal">
      <formula>"I"</formula>
    </cfRule>
    <cfRule type="cellIs" dxfId="3109" priority="25" stopIfTrue="1" operator="equal">
      <formula>"II"</formula>
    </cfRule>
    <cfRule type="cellIs" dxfId="3108" priority="26" stopIfTrue="1" operator="between">
      <formula>"III"</formula>
      <formula>"IV"</formula>
    </cfRule>
  </conditionalFormatting>
  <conditionalFormatting sqref="AB21:AD21">
    <cfRule type="cellIs" dxfId="3107" priority="16" stopIfTrue="1" operator="equal">
      <formula>"I"</formula>
    </cfRule>
    <cfRule type="cellIs" dxfId="3106" priority="17" stopIfTrue="1" operator="equal">
      <formula>"II"</formula>
    </cfRule>
    <cfRule type="cellIs" dxfId="3105" priority="18" stopIfTrue="1" operator="between">
      <formula>"III"</formula>
      <formula>"IV"</formula>
    </cfRule>
  </conditionalFormatting>
  <conditionalFormatting sqref="AB24:AE27 AB28:AF31 AB32:AE33 AB34:AF34 AB35:AE42 AB43:AF46 AB47:AE48 AB49:AF49 AB50:AE60 AB61:AF62 AB63:AE63 AB64:AF64 AB65:AE73 AB74:AF75 AB76:AE76 AB77:AF77 AB78:AE88 AF88 AB89:AF90 AB91:AE91 AB92:AF92 AB93:AE102 AF102:AF103 AE103:AE104 AB103:AD157 AE105:AF105 AE106:AE115 AF115 AE116:AF117 AE118 AE119:AF119 AE120:AE129 AF129 AE130:AF131 AE132 AE133:AF133 AE134:AE143 AF143 AE144:AF145 AE146 AE147:AF147 AE148:AE157 AF157 AB158:AF230 AB231:AE232 AE233:AF233 AB233:AD258 AE234:AE244 AE245:AF246 AE247 AE248:AF248 AE249:AE258 AF258 AB259:AF259 AE260:AF498 AB260:AD513 AE499:AE500 AE501:AF501 AE502:AE512 AE513:AF513 AB514:AF599 AB600:AE601 AB602:AF602 AB603:AE610 AB611:AF612 AB613:AE613 AB614:AF673 AB674:AE675 AB676:AF676 AB677:AE680 AB681:AF681 AB682:AE684 AB685:AF686 AB687:AE687 AB688:AF748">
    <cfRule type="cellIs" dxfId="3104" priority="146" stopIfTrue="1" operator="equal">
      <formula>"I"</formula>
    </cfRule>
    <cfRule type="cellIs" dxfId="3103" priority="147" stopIfTrue="1" operator="equal">
      <formula>"II"</formula>
    </cfRule>
    <cfRule type="cellIs" dxfId="3102" priority="148" stopIfTrue="1" operator="between">
      <formula>"III"</formula>
      <formula>"IV"</formula>
    </cfRule>
  </conditionalFormatting>
  <conditionalFormatting sqref="AD9:AD13">
    <cfRule type="containsText" dxfId="3101" priority="29" stopIfTrue="1" operator="containsText" text="No aceptable o aceptable con control específico">
      <formula>NOT(ISERROR(SEARCH("No aceptable o aceptable con control específico",AD9)))</formula>
    </cfRule>
    <cfRule type="cellIs" dxfId="3100" priority="32" stopIfTrue="1" operator="equal">
      <formula>"Aceptable"</formula>
    </cfRule>
  </conditionalFormatting>
  <conditionalFormatting sqref="AD9:AD14">
    <cfRule type="containsText" dxfId="3099" priority="30" stopIfTrue="1" operator="containsText" text="No aceptable">
      <formula>NOT(ISERROR(SEARCH("No aceptable",AD9)))</formula>
    </cfRule>
    <cfRule type="containsText" dxfId="3098" priority="31" stopIfTrue="1" operator="containsText" text="No Aceptable o aceptable con control específico">
      <formula>NOT(ISERROR(SEARCH("No Aceptable o aceptable con control específico",AD9)))</formula>
    </cfRule>
  </conditionalFormatting>
  <conditionalFormatting sqref="AD12:AD13">
    <cfRule type="cellIs" dxfId="3097" priority="33" stopIfTrue="1" operator="equal">
      <formula>"No aceptable"</formula>
    </cfRule>
  </conditionalFormatting>
  <conditionalFormatting sqref="AD13">
    <cfRule type="containsText" dxfId="3096" priority="27" stopIfTrue="1" operator="containsText" text="No aceptable">
      <formula>NOT(ISERROR(SEARCH("No aceptable",AD13)))</formula>
    </cfRule>
    <cfRule type="containsText" dxfId="3095" priority="28" stopIfTrue="1" operator="containsText" text="No Aceptable o aceptable con control específico">
      <formula>NOT(ISERROR(SEARCH("No Aceptable o aceptable con control específico",AD13)))</formula>
    </cfRule>
  </conditionalFormatting>
  <conditionalFormatting sqref="AD14">
    <cfRule type="containsText" dxfId="3094" priority="44" stopIfTrue="1" operator="containsText" text="No aceptable o aceptable con control específico">
      <formula>NOT(ISERROR(SEARCH("No aceptable o aceptable con control específico",AD14)))</formula>
    </cfRule>
    <cfRule type="containsText" dxfId="3093" priority="45" stopIfTrue="1" operator="containsText" text="No aceptable">
      <formula>NOT(ISERROR(SEARCH("No aceptable",AD14)))</formula>
    </cfRule>
    <cfRule type="containsText" dxfId="3092" priority="46" stopIfTrue="1" operator="containsText" text="No Aceptable o aceptable con control específico">
      <formula>NOT(ISERROR(SEARCH("No Aceptable o aceptable con control específico",AD14)))</formula>
    </cfRule>
    <cfRule type="cellIs" dxfId="3091" priority="47" stopIfTrue="1" operator="equal">
      <formula>"Aceptable"</formula>
    </cfRule>
    <cfRule type="cellIs" dxfId="3090" priority="48" stopIfTrue="1" operator="equal">
      <formula>"No aceptable"</formula>
    </cfRule>
  </conditionalFormatting>
  <conditionalFormatting sqref="AD15:AD23">
    <cfRule type="cellIs" dxfId="3089" priority="14" stopIfTrue="1" operator="equal">
      <formula>"Aceptable"</formula>
    </cfRule>
    <cfRule type="cellIs" dxfId="3088" priority="15" stopIfTrue="1" operator="equal">
      <formula>"No aceptable"</formula>
    </cfRule>
  </conditionalFormatting>
  <conditionalFormatting sqref="AD15:AD748">
    <cfRule type="containsText" dxfId="3087" priority="11" stopIfTrue="1" operator="containsText" text="No aceptable o aceptable con control específico">
      <formula>NOT(ISERROR(SEARCH("No aceptable o aceptable con control específico",AD15)))</formula>
    </cfRule>
    <cfRule type="containsText" dxfId="3086" priority="12" stopIfTrue="1" operator="containsText" text="No aceptable">
      <formula>NOT(ISERROR(SEARCH("No aceptable",AD15)))</formula>
    </cfRule>
    <cfRule type="containsText" dxfId="3085" priority="13" stopIfTrue="1" operator="containsText" text="No Aceptable o aceptable con control específico">
      <formula>NOT(ISERROR(SEARCH("No Aceptable o aceptable con control específico",AD15)))</formula>
    </cfRule>
  </conditionalFormatting>
  <conditionalFormatting sqref="AD9:AE11">
    <cfRule type="cellIs" dxfId="3084" priority="81" stopIfTrue="1" operator="equal">
      <formula>"No aceptable"</formula>
    </cfRule>
  </conditionalFormatting>
  <conditionalFormatting sqref="AD24:AE27 AD28:AF31 AD32:AE33 AD34:AF34 AD35:AE42 AD43:AF46 AD47:AE48 AD49:AF49 AD50:AE60 AD61:AF62 AD63:AE63 AD64:AF64 AD65:AE73 AD74:AF75 AD76:AE76 AD77:AF77 AD78:AE88 AD89:AF90 AD91:AE91 AD92:AF92 AD93:AE102 AD103:AD157 AD158:AF230 AD231:AE232 AD233:AF233 AD234:AE245 AD246:AD258 AD259:AF259 AD260:AD513 AD514:AF599 AD600:AE601 AD602:AF602 AD603:AE610 AD611:AF612 AD613:AE613 AD614:AF673 AD674:AE675 AD676:AF676 AD677:AE680 AD681:AF681 AD682:AE684 AD685:AF686 AD687:AE687 AD688:AF748 AF88 AF102:AF103 AE103:AE104 AE105:AF105 AE106:AE115 AF115 AE116:AF117 AE118 AE119:AF119 AE120:AE129 AF129 AE130:AF131 AE132 AE133:AF133 AE134:AE143 AF143 AE144:AF145 AE146 AE147:AF147 AE148:AE157 AF157 AF245:AF246 AE246:AE247 AE248:AF248 AE249:AE258 AF258 AE260:AF498 AE499:AE500 AE501:AF501 AE502:AE512 AE513:AF513">
    <cfRule type="cellIs" dxfId="3083" priority="144" stopIfTrue="1" operator="equal">
      <formula>"Aceptable"</formula>
    </cfRule>
  </conditionalFormatting>
  <conditionalFormatting sqref="AD24:AE27 AD28:AF31 AD32:AE33 AD34:AF34 AD35:AE42 AD43:AF46 AD47:AE48 AD49:AF49 AD50:AE60 AD61:AF62 AD63:AE63 AD64:AF64 AD65:AE73 AD74:AF75 AD76:AE76 AD77:AF77 AD78:AE88 AF88 AD89:AF90 AD91:AE91 AD92:AF92 AD93:AE102 AF102:AF103 AE103:AE104 AD103:AD157 AE105:AF105 AE106:AE115 AF115 AE116:AF117 AE118 AE119:AF119 AE120:AE129 AF129 AE130:AF131 AE132 AE133:AF133 AE134:AE143 AF143 AE144:AF145 AE146 AE147:AF147 AE148:AE157 AF157 AD158:AF230 AD231:AE232 AD233:AF233 AD234:AE245 AF245:AF246 AE246:AE247 AD246:AD258 AE248:AF248 AE249:AE258 AF258 AD259:AF259 AE260:AF498 AD260:AD513 AE499:AE500 AE501:AF501 AE502:AE512 AE513:AF513 AD514:AF599 AD600:AE601 AD602:AF602 AD603:AE610 AD611:AF612 AD613:AE613 AD614:AF673 AD674:AE675 AD676:AF676 AD677:AE680 AD681:AF681 AD682:AE684 AD685:AF686 AD687:AE687 AD688:AF748">
    <cfRule type="cellIs" dxfId="3082" priority="145" stopIfTrue="1" operator="equal">
      <formula>"No aceptable"</formula>
    </cfRule>
  </conditionalFormatting>
  <conditionalFormatting sqref="AE9:AE10">
    <cfRule type="cellIs" dxfId="3081" priority="84" stopIfTrue="1" operator="equal">
      <formula>"I"</formula>
    </cfRule>
    <cfRule type="cellIs" dxfId="3080" priority="85" stopIfTrue="1" operator="equal">
      <formula>"II"</formula>
    </cfRule>
    <cfRule type="cellIs" dxfId="3079" priority="86" stopIfTrue="1" operator="between">
      <formula>"III"</formula>
      <formula>"IV"</formula>
    </cfRule>
  </conditionalFormatting>
  <conditionalFormatting sqref="AE9:AE11">
    <cfRule type="cellIs" dxfId="3078" priority="80" stopIfTrue="1" operator="equal">
      <formula>"Aceptable"</formula>
    </cfRule>
  </conditionalFormatting>
  <conditionalFormatting sqref="AE16">
    <cfRule type="cellIs" dxfId="3077" priority="63" stopIfTrue="1" operator="equal">
      <formula>"Aceptable"</formula>
    </cfRule>
    <cfRule type="cellIs" dxfId="3076" priority="64" stopIfTrue="1" operator="equal">
      <formula>"No aceptable"</formula>
    </cfRule>
    <cfRule type="cellIs" dxfId="3075" priority="65" stopIfTrue="1" operator="equal">
      <formula>"I"</formula>
    </cfRule>
    <cfRule type="cellIs" dxfId="3074" priority="66" stopIfTrue="1" operator="equal">
      <formula>"II"</formula>
    </cfRule>
    <cfRule type="cellIs" dxfId="3073" priority="67" stopIfTrue="1" operator="between">
      <formula>"III"</formula>
      <formula>"IV"</formula>
    </cfRule>
  </conditionalFormatting>
  <conditionalFormatting sqref="AE18">
    <cfRule type="cellIs" dxfId="3072" priority="70" stopIfTrue="1" operator="equal">
      <formula>"I"</formula>
    </cfRule>
    <cfRule type="cellIs" dxfId="3071" priority="71" stopIfTrue="1" operator="equal">
      <formula>"II"</formula>
    </cfRule>
    <cfRule type="cellIs" dxfId="3070" priority="72" stopIfTrue="1" operator="between">
      <formula>"III"</formula>
      <formula>"IV"</formula>
    </cfRule>
  </conditionalFormatting>
  <conditionalFormatting sqref="AE18:AE23">
    <cfRule type="cellIs" dxfId="3069" priority="1" stopIfTrue="1" operator="equal">
      <formula>"Aceptable"</formula>
    </cfRule>
    <cfRule type="cellIs" dxfId="3068" priority="2" stopIfTrue="1" operator="equal">
      <formula>"No aceptable"</formula>
    </cfRule>
  </conditionalFormatting>
  <conditionalFormatting sqref="AE20:AE23">
    <cfRule type="cellIs" dxfId="3067" priority="3" stopIfTrue="1" operator="equal">
      <formula>"I"</formula>
    </cfRule>
    <cfRule type="cellIs" dxfId="3066" priority="4" stopIfTrue="1" operator="equal">
      <formula>"II"</formula>
    </cfRule>
    <cfRule type="cellIs" dxfId="3065" priority="5" stopIfTrue="1" operator="between">
      <formula>"III"</formula>
      <formula>"IV"</formula>
    </cfRule>
  </conditionalFormatting>
  <dataValidations count="4">
    <dataValidation type="list" allowBlank="1" showInputMessage="1" prompt="100= Muerte_x000a_60= Lesiones graves e irreparables (IPP o invalidez)_x000a_25= Lesiones con incapacidad laboral temporal_x000a_10= Lesiones que no requieren hospitalización_x000a_" sqref="Z9:Z23">
      <formula1>"100,60,25,10"</formula1>
    </dataValidation>
    <dataValidation type="list" allowBlank="1" showInputMessage="1" prompt="4 = Continua_x000a_3 = Frecuente_x000a_2 = Ocasional_x000a_1 = Esporádica" sqref="V9:V23">
      <formula1>"4, 3, 2, 1"</formula1>
    </dataValidation>
    <dataValidation type="list" allowBlank="1" showInputMessage="1" showErrorMessage="1" prompt="10 = Muy Alto_x000a_6 = Alto_x000a_2 = Medio_x000a_0 = Bajo" sqref="U9:U23">
      <formula1>"10, 6, 2, 0, "</formula1>
    </dataValidation>
    <dataValidation allowBlank="1" sqref="AA9:AA23"/>
  </dataValidations>
  <pageMargins left="0.7" right="0.7" top="0.75" bottom="0.75" header="0.3" footer="0.3"/>
  <pageSetup paperSize="9" scale="1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L67"/>
  <sheetViews>
    <sheetView view="pageBreakPreview" topLeftCell="F31" zoomScale="60" zoomScaleNormal="70" workbookViewId="0">
      <selection activeCell="K10" sqref="K10"/>
    </sheetView>
  </sheetViews>
  <sheetFormatPr baseColWidth="10" defaultColWidth="7.54296875" defaultRowHeight="21" customHeight="1" x14ac:dyDescent="0.25"/>
  <cols>
    <col min="36" max="36" width="12.7265625" customWidth="1"/>
    <col min="37" max="37" width="14.54296875" customWidth="1"/>
  </cols>
  <sheetData>
    <row r="1" spans="1:37" s="2" customFormat="1" ht="21" customHeight="1" x14ac:dyDescent="0.35">
      <c r="A1" s="292"/>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3" t="s">
        <v>116</v>
      </c>
    </row>
    <row r="2" spans="1:37" s="2" customFormat="1" ht="40.5" customHeight="1" x14ac:dyDescent="0.35">
      <c r="A2" s="292"/>
      <c r="B2" s="14"/>
      <c r="H2" s="3"/>
      <c r="AI2" s="15"/>
      <c r="AJ2" s="382" t="s">
        <v>78</v>
      </c>
      <c r="AK2" s="383">
        <v>2</v>
      </c>
    </row>
    <row r="3" spans="1:37" s="2" customFormat="1" ht="27.75" customHeight="1" x14ac:dyDescent="0.35">
      <c r="A3" s="292"/>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56.25" customHeight="1" x14ac:dyDescent="0.35">
      <c r="A4" s="292"/>
      <c r="B4" s="392" t="s">
        <v>759</v>
      </c>
      <c r="C4" s="393"/>
      <c r="D4" s="393"/>
      <c r="E4" s="393"/>
      <c r="F4" s="393"/>
      <c r="G4" s="393"/>
      <c r="H4" s="393"/>
      <c r="I4" s="393"/>
      <c r="J4" s="393"/>
      <c r="K4" s="393"/>
      <c r="L4" s="393"/>
      <c r="M4" s="393"/>
      <c r="N4" s="393"/>
      <c r="O4" s="393"/>
      <c r="P4" s="393"/>
      <c r="Q4" s="393"/>
      <c r="R4" s="393"/>
      <c r="S4" s="393"/>
      <c r="T4" s="416"/>
      <c r="U4" s="392" t="s">
        <v>766</v>
      </c>
      <c r="V4" s="393"/>
      <c r="W4" s="393"/>
      <c r="X4" s="393"/>
      <c r="Y4" s="393"/>
      <c r="Z4" s="393"/>
      <c r="AA4" s="393"/>
      <c r="AB4" s="393"/>
      <c r="AC4" s="393"/>
      <c r="AD4" s="393"/>
      <c r="AE4" s="393"/>
      <c r="AF4" s="393"/>
      <c r="AG4" s="393"/>
      <c r="AH4" s="393"/>
      <c r="AI4" s="393"/>
      <c r="AJ4" s="393"/>
      <c r="AK4" s="416"/>
    </row>
    <row r="5" spans="1:37" s="1" customFormat="1" ht="21" customHeight="1" x14ac:dyDescent="0.35">
      <c r="A5" s="292"/>
      <c r="B5" s="417" t="s">
        <v>16</v>
      </c>
      <c r="C5" s="417"/>
      <c r="D5" s="417"/>
      <c r="E5" s="417"/>
      <c r="F5" s="417"/>
      <c r="G5" s="417"/>
      <c r="H5" s="417"/>
      <c r="I5" s="417"/>
      <c r="J5" s="417"/>
      <c r="K5" s="417"/>
      <c r="L5" s="417"/>
      <c r="M5" s="417"/>
      <c r="N5" s="417"/>
      <c r="O5" s="417"/>
      <c r="P5" s="417"/>
      <c r="Q5" s="417"/>
      <c r="R5" s="417"/>
      <c r="S5" s="417"/>
      <c r="T5" s="417"/>
      <c r="U5" s="418" t="s">
        <v>7</v>
      </c>
      <c r="V5" s="418"/>
      <c r="W5" s="418"/>
      <c r="X5" s="418"/>
      <c r="Y5" s="418"/>
      <c r="Z5" s="418"/>
      <c r="AA5" s="418"/>
      <c r="AB5" s="418"/>
      <c r="AC5" s="418"/>
      <c r="AD5" s="419" t="s">
        <v>19</v>
      </c>
      <c r="AE5" s="418" t="s">
        <v>17</v>
      </c>
      <c r="AF5" s="418"/>
      <c r="AG5" s="418"/>
      <c r="AH5" s="418"/>
      <c r="AI5" s="418"/>
      <c r="AJ5" s="418"/>
      <c r="AK5" s="418"/>
    </row>
    <row r="6" spans="1:37" s="1" customFormat="1" ht="21" customHeight="1" x14ac:dyDescent="0.35">
      <c r="A6" s="292"/>
      <c r="B6" s="417"/>
      <c r="C6" s="417"/>
      <c r="D6" s="417"/>
      <c r="E6" s="417"/>
      <c r="F6" s="417"/>
      <c r="G6" s="417"/>
      <c r="H6" s="417"/>
      <c r="I6" s="417"/>
      <c r="J6" s="417"/>
      <c r="K6" s="417"/>
      <c r="L6" s="417"/>
      <c r="M6" s="417"/>
      <c r="N6" s="417"/>
      <c r="O6" s="417"/>
      <c r="P6" s="417"/>
      <c r="Q6" s="417"/>
      <c r="R6" s="417"/>
      <c r="S6" s="417"/>
      <c r="T6" s="417"/>
      <c r="U6" s="418"/>
      <c r="V6" s="418"/>
      <c r="W6" s="418"/>
      <c r="X6" s="418"/>
      <c r="Y6" s="418"/>
      <c r="Z6" s="418"/>
      <c r="AA6" s="418"/>
      <c r="AB6" s="418"/>
      <c r="AC6" s="418"/>
      <c r="AD6" s="419"/>
      <c r="AE6" s="420" t="s">
        <v>10</v>
      </c>
      <c r="AF6" s="420"/>
      <c r="AG6" s="420"/>
      <c r="AH6" s="420"/>
      <c r="AI6" s="420"/>
      <c r="AJ6" s="420"/>
      <c r="AK6" s="420"/>
    </row>
    <row r="7" spans="1:37" s="1" customFormat="1" ht="21" customHeight="1" x14ac:dyDescent="0.35">
      <c r="A7" s="292"/>
      <c r="B7" s="423" t="s">
        <v>22</v>
      </c>
      <c r="C7" s="423" t="s">
        <v>23</v>
      </c>
      <c r="D7" s="423" t="s">
        <v>38</v>
      </c>
      <c r="E7" s="423" t="s">
        <v>20</v>
      </c>
      <c r="F7" s="423" t="s">
        <v>21</v>
      </c>
      <c r="G7" s="423" t="s">
        <v>76</v>
      </c>
      <c r="H7" s="424" t="s">
        <v>2</v>
      </c>
      <c r="I7" s="424"/>
      <c r="J7" s="424"/>
      <c r="K7" s="424" t="s">
        <v>5</v>
      </c>
      <c r="L7" s="425" t="s">
        <v>80</v>
      </c>
      <c r="M7" s="426"/>
      <c r="N7" s="426"/>
      <c r="O7" s="427"/>
      <c r="P7" s="424" t="s">
        <v>239</v>
      </c>
      <c r="Q7" s="423" t="s">
        <v>81</v>
      </c>
      <c r="R7" s="424" t="s">
        <v>0</v>
      </c>
      <c r="S7" s="424"/>
      <c r="T7" s="424"/>
      <c r="U7" s="423" t="s">
        <v>30</v>
      </c>
      <c r="V7" s="423" t="s">
        <v>31</v>
      </c>
      <c r="W7" s="423" t="s">
        <v>8</v>
      </c>
      <c r="X7" s="428" t="s">
        <v>29</v>
      </c>
      <c r="Y7" s="424" t="s">
        <v>25</v>
      </c>
      <c r="Z7" s="423" t="s">
        <v>32</v>
      </c>
      <c r="AA7" s="423" t="s">
        <v>28</v>
      </c>
      <c r="AB7" s="423" t="s">
        <v>27</v>
      </c>
      <c r="AC7" s="424" t="s">
        <v>26</v>
      </c>
      <c r="AD7" s="423" t="s">
        <v>9</v>
      </c>
      <c r="AE7" s="424" t="s">
        <v>24</v>
      </c>
      <c r="AF7" s="424" t="s">
        <v>11</v>
      </c>
      <c r="AG7" s="424" t="s">
        <v>12</v>
      </c>
      <c r="AH7" s="424" t="s">
        <v>13</v>
      </c>
      <c r="AI7" s="424" t="s">
        <v>14</v>
      </c>
      <c r="AJ7" s="424" t="s">
        <v>15</v>
      </c>
      <c r="AK7" s="424" t="s">
        <v>18</v>
      </c>
    </row>
    <row r="8" spans="1:37" s="1" customFormat="1" ht="48" customHeight="1" thickBot="1" x14ac:dyDescent="0.4">
      <c r="A8" s="292"/>
      <c r="B8" s="423"/>
      <c r="C8" s="423"/>
      <c r="D8" s="423"/>
      <c r="E8" s="423"/>
      <c r="F8" s="423"/>
      <c r="G8" s="423"/>
      <c r="H8" s="429" t="s">
        <v>3</v>
      </c>
      <c r="I8" s="429" t="s">
        <v>4</v>
      </c>
      <c r="J8" s="429" t="s">
        <v>6</v>
      </c>
      <c r="K8" s="424"/>
      <c r="L8" s="430" t="s">
        <v>39</v>
      </c>
      <c r="M8" s="430" t="s">
        <v>40</v>
      </c>
      <c r="N8" s="431" t="s">
        <v>41</v>
      </c>
      <c r="O8" s="431" t="s">
        <v>43</v>
      </c>
      <c r="P8" s="424"/>
      <c r="Q8" s="423"/>
      <c r="R8" s="429" t="s">
        <v>6</v>
      </c>
      <c r="S8" s="429" t="s">
        <v>1</v>
      </c>
      <c r="T8" s="429" t="s">
        <v>82</v>
      </c>
      <c r="U8" s="423"/>
      <c r="V8" s="423"/>
      <c r="W8" s="423"/>
      <c r="X8" s="428"/>
      <c r="Y8" s="424"/>
      <c r="Z8" s="423"/>
      <c r="AA8" s="423"/>
      <c r="AB8" s="423"/>
      <c r="AC8" s="424"/>
      <c r="AD8" s="423"/>
      <c r="AE8" s="424"/>
      <c r="AF8" s="424"/>
      <c r="AG8" s="424"/>
      <c r="AH8" s="424"/>
      <c r="AI8" s="424"/>
      <c r="AJ8" s="424"/>
      <c r="AK8" s="424"/>
    </row>
    <row r="9" spans="1:37" s="1" customFormat="1" ht="107.25" customHeight="1" x14ac:dyDescent="0.35">
      <c r="A9" s="292"/>
      <c r="B9" s="281" t="s">
        <v>121</v>
      </c>
      <c r="C9" s="281" t="s">
        <v>155</v>
      </c>
      <c r="D9" s="281" t="s">
        <v>670</v>
      </c>
      <c r="E9" s="293" t="s">
        <v>671</v>
      </c>
      <c r="F9" s="296" t="s">
        <v>614</v>
      </c>
      <c r="G9" s="24" t="s">
        <v>42</v>
      </c>
      <c r="H9" s="243" t="s">
        <v>229</v>
      </c>
      <c r="I9" s="90" t="s">
        <v>46</v>
      </c>
      <c r="J9" s="91" t="s">
        <v>269</v>
      </c>
      <c r="K9" s="91" t="s">
        <v>270</v>
      </c>
      <c r="L9" s="106">
        <v>2</v>
      </c>
      <c r="M9" s="94">
        <v>0</v>
      </c>
      <c r="N9" s="106">
        <v>0</v>
      </c>
      <c r="O9" s="106">
        <f t="shared" ref="O9:O23" si="0">SUM(L9:N9)</f>
        <v>2</v>
      </c>
      <c r="P9" s="91" t="s">
        <v>271</v>
      </c>
      <c r="Q9" s="94">
        <v>8</v>
      </c>
      <c r="R9" s="91" t="s">
        <v>499</v>
      </c>
      <c r="S9" s="91" t="s">
        <v>273</v>
      </c>
      <c r="T9" s="91" t="s">
        <v>272</v>
      </c>
      <c r="U9" s="109">
        <v>2</v>
      </c>
      <c r="V9" s="95">
        <v>4</v>
      </c>
      <c r="W9" s="95">
        <f>V9*U9</f>
        <v>8</v>
      </c>
      <c r="X9" s="96" t="str">
        <f>+IF(AND(U9*V9&gt;=24,U9*V9&lt;=40),"MA",IF(AND(U9*V9&gt;=10,U9*V9&lt;=20),"A",IF(AND(U9*V9&gt;=6,U9*V9&lt;=8),"M",IF(AND(U9*V9&gt;=0,U9*V9&lt;=4),"B",""))))</f>
        <v>M</v>
      </c>
      <c r="Y9" s="97"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W9*Z9</f>
        <v>80</v>
      </c>
      <c r="AB9" s="98" t="str">
        <f>+IF(AND(U9*V9*Z9&gt;=600,U9*V9*Z9&lt;=4000),"I",IF(AND(U9*V9*Z9&gt;=150,U9*V9*Z9&lt;=500),"II",IF(AND(U9*V9*Z9&gt;=40,U9*V9*Z9&lt;=120),"III",IF(AND(U9*V9*Z9&gt;=0,U9*V9*Z9&lt;=20),"IV",""))))</f>
        <v>III</v>
      </c>
      <c r="AC9" s="97"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+IF(AB9="I","No aceptable",IF(AB9="II","No aceptable o aceptable con control específico",IF(AB9="III","Aceptable",IF(AB9="IV","Aceptable",""))))</f>
        <v>Aceptable</v>
      </c>
      <c r="AE9" s="97" t="s">
        <v>55</v>
      </c>
      <c r="AF9" s="94" t="s">
        <v>34</v>
      </c>
      <c r="AG9" s="94" t="s">
        <v>34</v>
      </c>
      <c r="AH9" s="94" t="s">
        <v>278</v>
      </c>
      <c r="AI9" s="90" t="s">
        <v>274</v>
      </c>
      <c r="AJ9" s="94" t="s">
        <v>34</v>
      </c>
      <c r="AK9" s="100" t="s">
        <v>575</v>
      </c>
    </row>
    <row r="10" spans="1:37" s="1" customFormat="1" ht="75" customHeight="1" x14ac:dyDescent="0.35">
      <c r="A10" s="292"/>
      <c r="B10" s="269"/>
      <c r="C10" s="269"/>
      <c r="D10" s="269"/>
      <c r="E10" s="294"/>
      <c r="F10" s="297"/>
      <c r="G10" s="24" t="s">
        <v>42</v>
      </c>
      <c r="H10" s="244"/>
      <c r="I10" s="90" t="s">
        <v>107</v>
      </c>
      <c r="J10" s="91" t="s">
        <v>275</v>
      </c>
      <c r="K10" s="101" t="s">
        <v>276</v>
      </c>
      <c r="L10" s="106">
        <v>2</v>
      </c>
      <c r="M10" s="94">
        <v>0</v>
      </c>
      <c r="N10" s="106">
        <v>0</v>
      </c>
      <c r="O10" s="106">
        <f t="shared" si="0"/>
        <v>2</v>
      </c>
      <c r="P10" s="91" t="s">
        <v>271</v>
      </c>
      <c r="Q10" s="94">
        <v>8</v>
      </c>
      <c r="R10" s="101" t="s">
        <v>500</v>
      </c>
      <c r="S10" s="101" t="s">
        <v>273</v>
      </c>
      <c r="T10" s="101" t="s">
        <v>272</v>
      </c>
      <c r="U10" s="95">
        <v>2</v>
      </c>
      <c r="V10" s="95">
        <v>4</v>
      </c>
      <c r="W10" s="95">
        <f t="shared" ref="W10:W23" si="1">V10*U10</f>
        <v>8</v>
      </c>
      <c r="X10" s="96" t="str">
        <f t="shared" ref="X10:X23" si="2">+IF(AND(U10*V10&gt;=24,U10*V10&lt;=40),"MA",IF(AND(U10*V10&gt;=10,U10*V10&lt;=20),"A",IF(AND(U10*V10&gt;=6,U10*V10&lt;=8),"M",IF(AND(U10*V10&gt;=0,U10*V10&lt;=4),"B",""))))</f>
        <v>M</v>
      </c>
      <c r="Y10" s="97" t="str">
        <f t="shared" ref="Y10:Y23"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AA23" si="4">W10*Z10</f>
        <v>80</v>
      </c>
      <c r="AB10" s="98" t="str">
        <f t="shared" ref="AB10:AB23" si="5">+IF(AND(U10*V10*Z10&gt;=600,U10*V10*Z10&lt;=4000),"I",IF(AND(U10*V10*Z10&gt;=150,U10*V10*Z10&lt;=500),"II",IF(AND(U10*V10*Z10&gt;=40,U10*V10*Z10&lt;=120),"III",IF(AND(U10*V10*Z10&gt;=0,U10*V10*Z10&lt;=20),"IV",""))))</f>
        <v>III</v>
      </c>
      <c r="AC10" s="97" t="str">
        <f t="shared" ref="AC10:AC23"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AD23" si="7">+IF(AB10="I","No aceptable",IF(AB10="II","No aceptable o aceptable con control específico",IF(AB10="III","Aceptable",IF(AB10="IV","Aceptable",""))))</f>
        <v>Aceptable</v>
      </c>
      <c r="AE10" s="97" t="s">
        <v>108</v>
      </c>
      <c r="AF10" s="94" t="s">
        <v>34</v>
      </c>
      <c r="AG10" s="94" t="s">
        <v>34</v>
      </c>
      <c r="AH10" s="94" t="s">
        <v>279</v>
      </c>
      <c r="AI10" s="90" t="s">
        <v>274</v>
      </c>
      <c r="AJ10" s="94" t="s">
        <v>34</v>
      </c>
      <c r="AK10" s="100" t="s">
        <v>35</v>
      </c>
    </row>
    <row r="11" spans="1:37" s="1" customFormat="1" ht="107.25" customHeight="1" x14ac:dyDescent="0.35">
      <c r="A11" s="292"/>
      <c r="B11" s="269"/>
      <c r="C11" s="269"/>
      <c r="D11" s="269"/>
      <c r="E11" s="294"/>
      <c r="F11" s="297"/>
      <c r="G11" s="24" t="s">
        <v>42</v>
      </c>
      <c r="H11" s="245"/>
      <c r="I11" s="94" t="s">
        <v>286</v>
      </c>
      <c r="J11" s="94" t="s">
        <v>287</v>
      </c>
      <c r="K11" s="101" t="s">
        <v>288</v>
      </c>
      <c r="L11" s="106">
        <v>2</v>
      </c>
      <c r="M11" s="106">
        <v>0</v>
      </c>
      <c r="N11" s="106">
        <v>0</v>
      </c>
      <c r="O11" s="106">
        <f t="shared" si="0"/>
        <v>2</v>
      </c>
      <c r="P11" s="101" t="s">
        <v>289</v>
      </c>
      <c r="Q11" s="106">
        <v>8</v>
      </c>
      <c r="R11" s="101" t="s">
        <v>89</v>
      </c>
      <c r="S11" s="101" t="s">
        <v>290</v>
      </c>
      <c r="T11" s="101" t="s">
        <v>291</v>
      </c>
      <c r="U11" s="106">
        <v>2</v>
      </c>
      <c r="V11" s="106">
        <v>4</v>
      </c>
      <c r="W11" s="106">
        <f t="shared" si="1"/>
        <v>8</v>
      </c>
      <c r="X11" s="96" t="str">
        <f t="shared" si="2"/>
        <v>M</v>
      </c>
      <c r="Y11" s="97" t="str">
        <f t="shared" si="3"/>
        <v>Situación deficiente con exposición esporádica, o bien situación mejorable con exposición continuada o frecuente. Es posible que suceda el daño alguna vez.</v>
      </c>
      <c r="Z11" s="95">
        <v>10</v>
      </c>
      <c r="AA11" s="95">
        <f t="shared" si="4"/>
        <v>80</v>
      </c>
      <c r="AB11" s="98" t="str">
        <f t="shared" si="5"/>
        <v>III</v>
      </c>
      <c r="AC11" s="97" t="str">
        <f t="shared" si="6"/>
        <v>Mejorar si es posible. Sería conveniente justificar la intervención y su rentabilidad.</v>
      </c>
      <c r="AD11" s="90" t="str">
        <f t="shared" si="7"/>
        <v>Aceptable</v>
      </c>
      <c r="AE11" s="97" t="s">
        <v>292</v>
      </c>
      <c r="AF11" s="94" t="s">
        <v>34</v>
      </c>
      <c r="AG11" s="94" t="s">
        <v>37</v>
      </c>
      <c r="AH11" s="94" t="s">
        <v>34</v>
      </c>
      <c r="AI11" s="90" t="s">
        <v>293</v>
      </c>
      <c r="AJ11" s="94" t="s">
        <v>34</v>
      </c>
      <c r="AK11" s="100" t="s">
        <v>35</v>
      </c>
    </row>
    <row r="12" spans="1:37" s="1" customFormat="1" ht="75" customHeight="1" x14ac:dyDescent="0.35">
      <c r="A12" s="292"/>
      <c r="B12" s="269"/>
      <c r="C12" s="269"/>
      <c r="D12" s="269"/>
      <c r="E12" s="294"/>
      <c r="F12" s="297"/>
      <c r="G12" s="24" t="s">
        <v>42</v>
      </c>
      <c r="H12" s="243" t="s">
        <v>44</v>
      </c>
      <c r="I12" s="90" t="s">
        <v>59</v>
      </c>
      <c r="J12" s="118" t="s">
        <v>261</v>
      </c>
      <c r="K12" s="90" t="s">
        <v>250</v>
      </c>
      <c r="L12" s="106">
        <v>2</v>
      </c>
      <c r="M12" s="106">
        <v>0</v>
      </c>
      <c r="N12" s="106">
        <v>0</v>
      </c>
      <c r="O12" s="106">
        <f t="shared" si="0"/>
        <v>2</v>
      </c>
      <c r="P12" s="90" t="s">
        <v>259</v>
      </c>
      <c r="Q12" s="90">
        <v>8</v>
      </c>
      <c r="R12" s="90" t="s">
        <v>254</v>
      </c>
      <c r="S12" s="90" t="s">
        <v>252</v>
      </c>
      <c r="T12" s="90" t="s">
        <v>354</v>
      </c>
      <c r="U12" s="106">
        <v>2</v>
      </c>
      <c r="V12" s="106">
        <v>3</v>
      </c>
      <c r="W12" s="106">
        <f t="shared" si="1"/>
        <v>6</v>
      </c>
      <c r="X12" s="96" t="str">
        <f t="shared" si="2"/>
        <v>M</v>
      </c>
      <c r="Y12" s="97" t="str">
        <f t="shared" si="3"/>
        <v>Situación deficiente con exposición esporádica, o bien situación mejorable con exposición continuada o frecuente. Es posible que suceda el daño alguna vez.</v>
      </c>
      <c r="Z12" s="95">
        <v>25</v>
      </c>
      <c r="AA12" s="95">
        <f t="shared" si="4"/>
        <v>150</v>
      </c>
      <c r="AB12" s="98" t="str">
        <f t="shared" si="5"/>
        <v>II</v>
      </c>
      <c r="AC12" s="97" t="str">
        <f t="shared" si="6"/>
        <v>Corregir y adoptar medidas de control de inmediato. Sin embargo suspenda actividades si el nivel de riesgo está por encima o igual de 360.</v>
      </c>
      <c r="AD12" s="90" t="str">
        <f t="shared" si="7"/>
        <v>No aceptable o aceptable con control específico</v>
      </c>
      <c r="AE12" s="262" t="s">
        <v>565</v>
      </c>
      <c r="AF12" s="90" t="s">
        <v>34</v>
      </c>
      <c r="AG12" s="90" t="s">
        <v>34</v>
      </c>
      <c r="AH12" s="90" t="s">
        <v>34</v>
      </c>
      <c r="AI12" s="90" t="s">
        <v>260</v>
      </c>
      <c r="AJ12" s="90" t="s">
        <v>34</v>
      </c>
      <c r="AK12" s="100" t="s">
        <v>35</v>
      </c>
    </row>
    <row r="13" spans="1:37" s="1" customFormat="1" ht="75" customHeight="1" x14ac:dyDescent="0.35">
      <c r="A13" s="292"/>
      <c r="B13" s="269"/>
      <c r="C13" s="269"/>
      <c r="D13" s="269"/>
      <c r="E13" s="294"/>
      <c r="F13" s="297"/>
      <c r="G13" s="24" t="s">
        <v>42</v>
      </c>
      <c r="H13" s="244"/>
      <c r="I13" s="90" t="s">
        <v>550</v>
      </c>
      <c r="J13" s="90" t="s">
        <v>519</v>
      </c>
      <c r="K13" s="90" t="s">
        <v>520</v>
      </c>
      <c r="L13" s="106">
        <v>2</v>
      </c>
      <c r="M13" s="106">
        <v>0</v>
      </c>
      <c r="N13" s="106">
        <v>0</v>
      </c>
      <c r="O13" s="106">
        <f t="shared" ref="O13" si="8">SUM(L13:N13)</f>
        <v>2</v>
      </c>
      <c r="P13" s="90" t="s">
        <v>521</v>
      </c>
      <c r="Q13" s="94">
        <v>8</v>
      </c>
      <c r="R13" s="90" t="s">
        <v>549</v>
      </c>
      <c r="S13" s="90" t="s">
        <v>551</v>
      </c>
      <c r="T13" s="90" t="s">
        <v>525</v>
      </c>
      <c r="U13" s="95">
        <v>2</v>
      </c>
      <c r="V13" s="95">
        <v>3</v>
      </c>
      <c r="W13" s="106">
        <f t="shared" si="1"/>
        <v>6</v>
      </c>
      <c r="X13" s="96" t="str">
        <f t="shared" si="2"/>
        <v>M</v>
      </c>
      <c r="Y13" s="97"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552</v>
      </c>
      <c r="AJ13" s="90" t="s">
        <v>34</v>
      </c>
      <c r="AK13" s="100" t="s">
        <v>511</v>
      </c>
    </row>
    <row r="14" spans="1:37" s="1" customFormat="1" ht="75" customHeight="1" x14ac:dyDescent="0.35">
      <c r="A14" s="292"/>
      <c r="B14" s="269"/>
      <c r="C14" s="269"/>
      <c r="D14" s="269"/>
      <c r="E14" s="294"/>
      <c r="F14" s="297"/>
      <c r="G14" s="24" t="s">
        <v>42</v>
      </c>
      <c r="H14" s="244"/>
      <c r="I14" s="90" t="s">
        <v>505</v>
      </c>
      <c r="J14" s="90" t="s">
        <v>506</v>
      </c>
      <c r="K14" s="90" t="s">
        <v>507</v>
      </c>
      <c r="L14" s="106">
        <v>2</v>
      </c>
      <c r="M14" s="106">
        <v>0</v>
      </c>
      <c r="N14" s="106">
        <v>0</v>
      </c>
      <c r="O14" s="106">
        <f t="shared" ref="O14" si="9">SUM(L14:N14)</f>
        <v>2</v>
      </c>
      <c r="P14" s="90" t="s">
        <v>508</v>
      </c>
      <c r="Q14" s="94">
        <v>8</v>
      </c>
      <c r="R14" s="90" t="s">
        <v>254</v>
      </c>
      <c r="S14" s="90" t="s">
        <v>509</v>
      </c>
      <c r="T14" s="90" t="s">
        <v>510</v>
      </c>
      <c r="U14" s="95">
        <v>2</v>
      </c>
      <c r="V14" s="95">
        <v>1</v>
      </c>
      <c r="W14" s="95">
        <f t="shared" si="1"/>
        <v>2</v>
      </c>
      <c r="X14" s="96" t="str">
        <f t="shared" si="2"/>
        <v>B</v>
      </c>
      <c r="Y14" s="97" t="str">
        <f t="shared" si="3"/>
        <v>Situación mejorable con exposición ocasional o esporádica, o situación sin anomalía destacable con cualquier nivel de exposición. No es esperable que se materialice el riesgo, aunque puede ser concebible.</v>
      </c>
      <c r="Z14" s="95">
        <v>10</v>
      </c>
      <c r="AA14" s="95">
        <f t="shared" si="4"/>
        <v>20</v>
      </c>
      <c r="AB14" s="98" t="str">
        <f t="shared" si="5"/>
        <v>IV</v>
      </c>
      <c r="AC14" s="97" t="str">
        <f t="shared" si="6"/>
        <v>Mantener las medidas de control existentes, pero se deberían considerar soluciones o mejoras y se deben hacer comprobaciones periódicas para asegurar que el riesgo aún es tolerable.</v>
      </c>
      <c r="AD14" s="90" t="str">
        <f t="shared" si="7"/>
        <v>Aceptable</v>
      </c>
      <c r="AE14" s="263"/>
      <c r="AF14" s="90" t="s">
        <v>34</v>
      </c>
      <c r="AG14" s="90" t="s">
        <v>34</v>
      </c>
      <c r="AH14" s="90" t="s">
        <v>34</v>
      </c>
      <c r="AI14" s="90" t="s">
        <v>257</v>
      </c>
      <c r="AJ14" s="90" t="s">
        <v>34</v>
      </c>
      <c r="AK14" s="100" t="s">
        <v>511</v>
      </c>
    </row>
    <row r="15" spans="1:37" s="1" customFormat="1" ht="75" customHeight="1" x14ac:dyDescent="0.35">
      <c r="A15" s="292"/>
      <c r="B15" s="269"/>
      <c r="C15" s="269"/>
      <c r="D15" s="269"/>
      <c r="E15" s="294"/>
      <c r="F15" s="297"/>
      <c r="G15" s="24" t="s">
        <v>42</v>
      </c>
      <c r="H15" s="245"/>
      <c r="I15" s="94" t="s">
        <v>61</v>
      </c>
      <c r="J15" s="90" t="s">
        <v>262</v>
      </c>
      <c r="K15" s="90" t="s">
        <v>250</v>
      </c>
      <c r="L15" s="106">
        <v>2</v>
      </c>
      <c r="M15" s="106">
        <v>0</v>
      </c>
      <c r="N15" s="106">
        <v>0</v>
      </c>
      <c r="O15" s="106">
        <v>3</v>
      </c>
      <c r="P15" s="90" t="s">
        <v>259</v>
      </c>
      <c r="Q15" s="94">
        <v>8</v>
      </c>
      <c r="R15" s="90" t="s">
        <v>549</v>
      </c>
      <c r="S15" s="90" t="s">
        <v>252</v>
      </c>
      <c r="T15" s="90" t="s">
        <v>354</v>
      </c>
      <c r="U15" s="95">
        <v>2</v>
      </c>
      <c r="V15" s="95">
        <v>3</v>
      </c>
      <c r="W15" s="95">
        <f t="shared" si="1"/>
        <v>6</v>
      </c>
      <c r="X15" s="96" t="str">
        <f t="shared" si="2"/>
        <v>M</v>
      </c>
      <c r="Y15" s="97" t="str">
        <f t="shared" si="3"/>
        <v>Situación deficiente con exposición esporádica, o bien situación mejorable con exposición continuada o frecuente. Es posible que suceda el daño alguna vez.</v>
      </c>
      <c r="Z15" s="95">
        <v>10</v>
      </c>
      <c r="AA15" s="95">
        <f t="shared" si="4"/>
        <v>60</v>
      </c>
      <c r="AB15" s="98" t="str">
        <f t="shared" si="5"/>
        <v>III</v>
      </c>
      <c r="AC15" s="97" t="str">
        <f t="shared" si="6"/>
        <v>Mejorar si es posible. Sería conveniente justificar la intervención y su rentabilidad.</v>
      </c>
      <c r="AD15" s="90" t="str">
        <f t="shared" si="7"/>
        <v>Aceptable</v>
      </c>
      <c r="AE15" s="264"/>
      <c r="AF15" s="90" t="s">
        <v>34</v>
      </c>
      <c r="AG15" s="90" t="s">
        <v>34</v>
      </c>
      <c r="AH15" s="90" t="s">
        <v>34</v>
      </c>
      <c r="AI15" s="90" t="s">
        <v>552</v>
      </c>
      <c r="AJ15" s="90" t="s">
        <v>34</v>
      </c>
      <c r="AK15" s="100" t="s">
        <v>554</v>
      </c>
    </row>
    <row r="16" spans="1:37" s="1" customFormat="1" ht="75" customHeight="1" x14ac:dyDescent="0.35">
      <c r="A16" s="292"/>
      <c r="B16" s="269"/>
      <c r="C16" s="269"/>
      <c r="D16" s="269"/>
      <c r="E16" s="294"/>
      <c r="F16" s="297"/>
      <c r="G16" s="24" t="s">
        <v>42</v>
      </c>
      <c r="H16" s="260" t="s">
        <v>49</v>
      </c>
      <c r="I16" s="101" t="s">
        <v>233</v>
      </c>
      <c r="J16" s="101" t="s">
        <v>234</v>
      </c>
      <c r="K16" s="101" t="s">
        <v>237</v>
      </c>
      <c r="L16" s="106">
        <v>2</v>
      </c>
      <c r="M16" s="94">
        <v>0</v>
      </c>
      <c r="N16" s="106">
        <v>0</v>
      </c>
      <c r="O16" s="106">
        <f t="shared" si="0"/>
        <v>2</v>
      </c>
      <c r="P16" s="107" t="s">
        <v>240</v>
      </c>
      <c r="Q16" s="94">
        <v>8</v>
      </c>
      <c r="R16" s="107" t="s">
        <v>242</v>
      </c>
      <c r="S16" s="107" t="s">
        <v>243</v>
      </c>
      <c r="T16" s="107" t="s">
        <v>244</v>
      </c>
      <c r="U16" s="94">
        <v>2</v>
      </c>
      <c r="V16" s="94">
        <v>4</v>
      </c>
      <c r="W16" s="94">
        <f t="shared" si="1"/>
        <v>8</v>
      </c>
      <c r="X16" s="94" t="str">
        <f t="shared" si="2"/>
        <v>M</v>
      </c>
      <c r="Y16" s="97" t="str">
        <f t="shared" si="3"/>
        <v>Situación deficiente con exposición esporádica, o bien situación mejorable con exposición continuada o frecuente. Es posible que suceda el daño alguna vez.</v>
      </c>
      <c r="Z16" s="95">
        <v>10</v>
      </c>
      <c r="AA16" s="95">
        <f t="shared" si="4"/>
        <v>80</v>
      </c>
      <c r="AB16" s="98" t="str">
        <f t="shared" si="5"/>
        <v>III</v>
      </c>
      <c r="AC16" s="97" t="str">
        <f t="shared" si="6"/>
        <v>Mejorar si es posible. Sería conveniente justificar la intervención y su rentabilidad.</v>
      </c>
      <c r="AD16" s="90" t="str">
        <f t="shared" si="7"/>
        <v>Aceptable</v>
      </c>
      <c r="AE16" s="262" t="s">
        <v>566</v>
      </c>
      <c r="AF16" s="90" t="s">
        <v>34</v>
      </c>
      <c r="AG16" s="90" t="s">
        <v>34</v>
      </c>
      <c r="AH16" s="101" t="s">
        <v>248</v>
      </c>
      <c r="AI16" s="101" t="s">
        <v>249</v>
      </c>
      <c r="AJ16" s="94" t="s">
        <v>34</v>
      </c>
      <c r="AK16" s="100" t="s">
        <v>35</v>
      </c>
    </row>
    <row r="17" spans="1:38" s="1" customFormat="1" ht="75" customHeight="1" x14ac:dyDescent="0.35">
      <c r="A17" s="292"/>
      <c r="B17" s="269"/>
      <c r="C17" s="269"/>
      <c r="D17" s="269"/>
      <c r="E17" s="294"/>
      <c r="F17" s="297"/>
      <c r="G17" s="24" t="s">
        <v>42</v>
      </c>
      <c r="H17" s="260"/>
      <c r="I17" s="101" t="s">
        <v>236</v>
      </c>
      <c r="J17" s="101" t="s">
        <v>235</v>
      </c>
      <c r="K17" s="101" t="s">
        <v>238</v>
      </c>
      <c r="L17" s="106">
        <v>2</v>
      </c>
      <c r="M17" s="94">
        <v>0</v>
      </c>
      <c r="N17" s="106">
        <v>0</v>
      </c>
      <c r="O17" s="106">
        <f t="shared" si="0"/>
        <v>2</v>
      </c>
      <c r="P17" s="107" t="s">
        <v>241</v>
      </c>
      <c r="Q17" s="94">
        <v>8</v>
      </c>
      <c r="R17" s="107" t="s">
        <v>245</v>
      </c>
      <c r="S17" s="107" t="s">
        <v>246</v>
      </c>
      <c r="T17" s="107" t="s">
        <v>247</v>
      </c>
      <c r="U17" s="94">
        <v>2</v>
      </c>
      <c r="V17" s="94">
        <v>4</v>
      </c>
      <c r="W17" s="94">
        <f t="shared" si="1"/>
        <v>8</v>
      </c>
      <c r="X17" s="94" t="str">
        <f t="shared" si="2"/>
        <v>M</v>
      </c>
      <c r="Y17" s="97" t="str">
        <f t="shared" si="3"/>
        <v>Situación deficiente con exposición esporádica, o bien situación mejorable con exposición continuada o frecuente. Es posible que suceda el daño alguna vez.</v>
      </c>
      <c r="Z17" s="95">
        <v>10</v>
      </c>
      <c r="AA17" s="95">
        <f t="shared" si="4"/>
        <v>80</v>
      </c>
      <c r="AB17" s="98" t="str">
        <f t="shared" si="5"/>
        <v>III</v>
      </c>
      <c r="AC17" s="97" t="str">
        <f t="shared" si="6"/>
        <v>Mejorar si es posible. Sería conveniente justificar la intervención y su rentabilidad.</v>
      </c>
      <c r="AD17" s="90" t="str">
        <f t="shared" si="7"/>
        <v>Aceptable</v>
      </c>
      <c r="AE17" s="264"/>
      <c r="AF17" s="90" t="s">
        <v>34</v>
      </c>
      <c r="AG17" s="90" t="s">
        <v>34</v>
      </c>
      <c r="AH17" s="101" t="s">
        <v>248</v>
      </c>
      <c r="AI17" s="101" t="s">
        <v>249</v>
      </c>
      <c r="AJ17" s="94" t="s">
        <v>34</v>
      </c>
      <c r="AK17" s="100" t="s">
        <v>35</v>
      </c>
    </row>
    <row r="18" spans="1:38" s="1" customFormat="1" ht="75" customHeight="1" x14ac:dyDescent="0.35">
      <c r="A18" s="292"/>
      <c r="B18" s="269"/>
      <c r="C18" s="269"/>
      <c r="D18" s="269"/>
      <c r="E18" s="294"/>
      <c r="F18" s="297"/>
      <c r="G18" s="24" t="s">
        <v>33</v>
      </c>
      <c r="H18" s="243" t="s">
        <v>45</v>
      </c>
      <c r="I18" s="101" t="s">
        <v>88</v>
      </c>
      <c r="J18" s="101" t="s">
        <v>337</v>
      </c>
      <c r="K18" s="101" t="s">
        <v>315</v>
      </c>
      <c r="L18" s="106">
        <v>2</v>
      </c>
      <c r="M18" s="94">
        <v>0</v>
      </c>
      <c r="N18" s="106">
        <v>0</v>
      </c>
      <c r="O18" s="106">
        <f t="shared" si="0"/>
        <v>2</v>
      </c>
      <c r="P18" s="101" t="s">
        <v>336</v>
      </c>
      <c r="Q18" s="94">
        <v>4</v>
      </c>
      <c r="R18" s="101" t="s">
        <v>168</v>
      </c>
      <c r="S18" s="90" t="s">
        <v>350</v>
      </c>
      <c r="T18" s="90" t="s">
        <v>356</v>
      </c>
      <c r="U18" s="109">
        <v>6</v>
      </c>
      <c r="V18" s="95">
        <v>2</v>
      </c>
      <c r="W18" s="95">
        <f t="shared" si="1"/>
        <v>12</v>
      </c>
      <c r="X18" s="96" t="str">
        <f t="shared" si="2"/>
        <v>A</v>
      </c>
      <c r="Y18" s="97" t="str">
        <f t="shared" si="3"/>
        <v>Situación deficiente con exposición frecuente u ocasional, o bien situación muy deficiente con exposición ocasional o esporádica. La materialización de Riesgo es posible que suceda varias veces en la vida laboral</v>
      </c>
      <c r="Z18" s="95">
        <v>10</v>
      </c>
      <c r="AA18" s="95">
        <f t="shared" si="4"/>
        <v>120</v>
      </c>
      <c r="AB18" s="98" t="str">
        <f t="shared" si="5"/>
        <v>III</v>
      </c>
      <c r="AC18" s="97" t="str">
        <f t="shared" si="6"/>
        <v>Mejorar si es posible. Sería conveniente justificar la intervención y su rentabilidad.</v>
      </c>
      <c r="AD18" s="90" t="str">
        <f t="shared" si="7"/>
        <v>Aceptable</v>
      </c>
      <c r="AE18" s="97" t="s">
        <v>65</v>
      </c>
      <c r="AF18" s="94" t="s">
        <v>34</v>
      </c>
      <c r="AG18" s="94" t="s">
        <v>34</v>
      </c>
      <c r="AH18" s="101" t="s">
        <v>158</v>
      </c>
      <c r="AI18" s="101" t="s">
        <v>357</v>
      </c>
      <c r="AJ18" s="94" t="s">
        <v>34</v>
      </c>
      <c r="AK18" s="100" t="s">
        <v>35</v>
      </c>
    </row>
    <row r="19" spans="1:38" s="1" customFormat="1" ht="75" customHeight="1" x14ac:dyDescent="0.35">
      <c r="A19" s="292"/>
      <c r="B19" s="269"/>
      <c r="C19" s="269"/>
      <c r="D19" s="269"/>
      <c r="E19" s="294"/>
      <c r="F19" s="297"/>
      <c r="G19" s="24" t="s">
        <v>33</v>
      </c>
      <c r="H19" s="244"/>
      <c r="I19" s="101" t="s">
        <v>63</v>
      </c>
      <c r="J19" s="101" t="s">
        <v>329</v>
      </c>
      <c r="K19" s="101" t="s">
        <v>315</v>
      </c>
      <c r="L19" s="106">
        <v>2</v>
      </c>
      <c r="M19" s="94">
        <v>0</v>
      </c>
      <c r="N19" s="106">
        <v>0</v>
      </c>
      <c r="O19" s="106">
        <f t="shared" si="0"/>
        <v>2</v>
      </c>
      <c r="P19" s="101" t="s">
        <v>330</v>
      </c>
      <c r="Q19" s="94">
        <v>1</v>
      </c>
      <c r="R19" s="101" t="s">
        <v>332</v>
      </c>
      <c r="S19" s="101" t="s">
        <v>532</v>
      </c>
      <c r="T19" s="90" t="s">
        <v>355</v>
      </c>
      <c r="U19" s="95">
        <v>6</v>
      </c>
      <c r="V19" s="95">
        <v>2</v>
      </c>
      <c r="W19" s="95">
        <f t="shared" si="1"/>
        <v>12</v>
      </c>
      <c r="X19" s="96" t="str">
        <f t="shared" si="2"/>
        <v>A</v>
      </c>
      <c r="Y19" s="97" t="str">
        <f t="shared" si="3"/>
        <v>Situación deficiente con exposición frecuente u ocasional, o bien situación muy deficiente con exposición ocasional o esporádica. La materialización de Riesgo es posible que suceda varias veces en la vida laboral</v>
      </c>
      <c r="Z19" s="95">
        <v>10</v>
      </c>
      <c r="AA19" s="95">
        <f t="shared" si="4"/>
        <v>120</v>
      </c>
      <c r="AB19" s="98" t="str">
        <f t="shared" si="5"/>
        <v>III</v>
      </c>
      <c r="AC19" s="97" t="str">
        <f t="shared" si="6"/>
        <v>Mejorar si es posible. Sería conveniente justificar la intervención y su rentabilidad.</v>
      </c>
      <c r="AD19" s="90" t="str">
        <f t="shared" si="7"/>
        <v>Aceptable</v>
      </c>
      <c r="AE19" s="97" t="s">
        <v>115</v>
      </c>
      <c r="AF19" s="94" t="s">
        <v>34</v>
      </c>
      <c r="AG19" s="90" t="s">
        <v>168</v>
      </c>
      <c r="AH19" s="101" t="s">
        <v>333</v>
      </c>
      <c r="AI19" s="101" t="s">
        <v>334</v>
      </c>
      <c r="AJ19" s="94" t="s">
        <v>34</v>
      </c>
      <c r="AK19" s="100" t="s">
        <v>35</v>
      </c>
    </row>
    <row r="20" spans="1:38" s="1" customFormat="1" ht="75" customHeight="1" x14ac:dyDescent="0.35">
      <c r="A20" s="292"/>
      <c r="B20" s="269"/>
      <c r="C20" s="269"/>
      <c r="D20" s="269"/>
      <c r="E20" s="294"/>
      <c r="F20" s="297"/>
      <c r="G20" s="24" t="s">
        <v>33</v>
      </c>
      <c r="H20" s="244"/>
      <c r="I20" s="101" t="s">
        <v>63</v>
      </c>
      <c r="J20" s="101" t="s">
        <v>331</v>
      </c>
      <c r="K20" s="101" t="s">
        <v>64</v>
      </c>
      <c r="L20" s="106">
        <v>2</v>
      </c>
      <c r="M20" s="94">
        <v>0</v>
      </c>
      <c r="N20" s="106">
        <v>0</v>
      </c>
      <c r="O20" s="106">
        <f t="shared" si="0"/>
        <v>2</v>
      </c>
      <c r="P20" s="101" t="s">
        <v>325</v>
      </c>
      <c r="Q20" s="94">
        <v>8</v>
      </c>
      <c r="R20" s="90" t="s">
        <v>168</v>
      </c>
      <c r="S20" s="101" t="s">
        <v>326</v>
      </c>
      <c r="T20" s="90" t="s">
        <v>359</v>
      </c>
      <c r="U20" s="109">
        <v>0</v>
      </c>
      <c r="V20" s="95">
        <v>1</v>
      </c>
      <c r="W20" s="95">
        <f t="shared" si="1"/>
        <v>0</v>
      </c>
      <c r="X20" s="96" t="str">
        <f t="shared" si="2"/>
        <v>B</v>
      </c>
      <c r="Y20" s="97" t="str">
        <f t="shared" si="3"/>
        <v>Situación mejorable con exposición ocasional o esporádica, o situación sin anomalía destacable con cualquier nivel de exposición. No es esperable que se materialice el riesgo, aunque puede ser concebible.</v>
      </c>
      <c r="Z20" s="95">
        <v>10</v>
      </c>
      <c r="AA20" s="95">
        <f t="shared" si="4"/>
        <v>0</v>
      </c>
      <c r="AB20" s="98" t="str">
        <f t="shared" si="5"/>
        <v>IV</v>
      </c>
      <c r="AC20" s="97" t="str">
        <f t="shared" si="6"/>
        <v>Mantener las medidas de control existentes, pero se deberían considerar soluciones o mejoras y se deben hacer comprobaciones periódicas para asegurar que el riesgo aún es tolerable.</v>
      </c>
      <c r="AD20" s="90" t="str">
        <f t="shared" si="7"/>
        <v>Aceptable</v>
      </c>
      <c r="AE20" s="97" t="s">
        <v>65</v>
      </c>
      <c r="AF20" s="94" t="s">
        <v>34</v>
      </c>
      <c r="AG20" s="94" t="s">
        <v>34</v>
      </c>
      <c r="AH20" s="101" t="s">
        <v>327</v>
      </c>
      <c r="AI20" s="101" t="s">
        <v>328</v>
      </c>
      <c r="AJ20" s="94" t="s">
        <v>34</v>
      </c>
      <c r="AK20" s="100" t="s">
        <v>35</v>
      </c>
    </row>
    <row r="21" spans="1:38" s="1" customFormat="1" ht="75" customHeight="1" x14ac:dyDescent="0.35">
      <c r="A21" s="292"/>
      <c r="B21" s="269"/>
      <c r="C21" s="269"/>
      <c r="D21" s="269"/>
      <c r="E21" s="294"/>
      <c r="F21" s="297"/>
      <c r="G21" s="24" t="s">
        <v>90</v>
      </c>
      <c r="H21" s="244"/>
      <c r="I21" s="101" t="s">
        <v>558</v>
      </c>
      <c r="J21" s="101" t="s">
        <v>324</v>
      </c>
      <c r="K21" s="101" t="s">
        <v>315</v>
      </c>
      <c r="L21" s="106">
        <v>2</v>
      </c>
      <c r="M21" s="94">
        <v>0</v>
      </c>
      <c r="N21" s="106">
        <v>0</v>
      </c>
      <c r="O21" s="106">
        <f t="shared" ref="O21" si="10">SUM(L21:N21)</f>
        <v>2</v>
      </c>
      <c r="P21" s="101" t="s">
        <v>330</v>
      </c>
      <c r="Q21" s="94">
        <v>1</v>
      </c>
      <c r="R21" s="101" t="s">
        <v>168</v>
      </c>
      <c r="S21" s="90" t="s">
        <v>351</v>
      </c>
      <c r="T21" s="101" t="s">
        <v>360</v>
      </c>
      <c r="U21" s="95">
        <v>2</v>
      </c>
      <c r="V21" s="95">
        <v>2</v>
      </c>
      <c r="W21" s="95">
        <f t="shared" si="1"/>
        <v>4</v>
      </c>
      <c r="X21" s="96" t="str">
        <f t="shared" si="2"/>
        <v>B</v>
      </c>
      <c r="Y21" s="97" t="str">
        <f t="shared" si="3"/>
        <v>Situación mejorable con exposición ocasional o esporádica, o situación sin anomalía destacable con cualquier nivel de exposición. No es esperable que se materialice el riesgo, aunque puede ser concebible.</v>
      </c>
      <c r="Z21" s="95">
        <v>25</v>
      </c>
      <c r="AA21" s="95">
        <f t="shared" si="4"/>
        <v>100</v>
      </c>
      <c r="AB21" s="98" t="str">
        <f t="shared" si="5"/>
        <v>III</v>
      </c>
      <c r="AC21" s="97" t="str">
        <f t="shared" si="6"/>
        <v>Mejorar si es posible. Sería conveniente justificar la intervención y su rentabilidad.</v>
      </c>
      <c r="AD21" s="90" t="str">
        <f t="shared" si="7"/>
        <v>Aceptable</v>
      </c>
      <c r="AE21" s="97" t="s">
        <v>548</v>
      </c>
      <c r="AF21" s="90" t="s">
        <v>34</v>
      </c>
      <c r="AG21" s="90" t="s">
        <v>34</v>
      </c>
      <c r="AH21" s="101" t="s">
        <v>67</v>
      </c>
      <c r="AI21" s="101" t="s">
        <v>557</v>
      </c>
      <c r="AJ21" s="90" t="s">
        <v>34</v>
      </c>
      <c r="AK21" s="100" t="s">
        <v>559</v>
      </c>
    </row>
    <row r="22" spans="1:38" s="1" customFormat="1" ht="75" customHeight="1" x14ac:dyDescent="0.35">
      <c r="A22" s="292"/>
      <c r="B22" s="269"/>
      <c r="C22" s="269"/>
      <c r="D22" s="269"/>
      <c r="E22" s="294"/>
      <c r="F22" s="297"/>
      <c r="G22" s="24" t="s">
        <v>33</v>
      </c>
      <c r="H22" s="245"/>
      <c r="I22" s="101" t="s">
        <v>207</v>
      </c>
      <c r="J22" s="101" t="s">
        <v>322</v>
      </c>
      <c r="K22" s="101" t="s">
        <v>320</v>
      </c>
      <c r="L22" s="106">
        <v>2</v>
      </c>
      <c r="M22" s="94">
        <v>0</v>
      </c>
      <c r="N22" s="106">
        <v>0</v>
      </c>
      <c r="O22" s="106">
        <f t="shared" si="0"/>
        <v>2</v>
      </c>
      <c r="P22" s="101" t="s">
        <v>321</v>
      </c>
      <c r="Q22" s="94">
        <v>2</v>
      </c>
      <c r="R22" s="90" t="s">
        <v>168</v>
      </c>
      <c r="S22" s="101" t="s">
        <v>362</v>
      </c>
      <c r="T22" s="90" t="s">
        <v>364</v>
      </c>
      <c r="U22" s="109">
        <v>2</v>
      </c>
      <c r="V22" s="95">
        <v>1</v>
      </c>
      <c r="W22" s="95">
        <f t="shared" si="1"/>
        <v>2</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50</v>
      </c>
      <c r="AB22" s="98" t="str">
        <f t="shared" si="5"/>
        <v>III</v>
      </c>
      <c r="AC22" s="97" t="str">
        <f t="shared" si="6"/>
        <v>Mejorar si es posible. Sería conveniente justificar la intervención y su rentabilidad.</v>
      </c>
      <c r="AD22" s="90" t="str">
        <f t="shared" si="7"/>
        <v>Aceptable</v>
      </c>
      <c r="AE22" s="99" t="s">
        <v>601</v>
      </c>
      <c r="AF22" s="90" t="s">
        <v>34</v>
      </c>
      <c r="AG22" s="90" t="s">
        <v>34</v>
      </c>
      <c r="AH22" s="101" t="s">
        <v>323</v>
      </c>
      <c r="AI22" s="90" t="s">
        <v>171</v>
      </c>
      <c r="AJ22" s="90" t="s">
        <v>34</v>
      </c>
      <c r="AK22" s="100" t="s">
        <v>35</v>
      </c>
    </row>
    <row r="23" spans="1:38" ht="93" customHeight="1" thickBot="1" x14ac:dyDescent="0.3">
      <c r="A23" s="292"/>
      <c r="B23" s="282"/>
      <c r="C23" s="282"/>
      <c r="D23" s="282"/>
      <c r="E23" s="295"/>
      <c r="F23" s="298"/>
      <c r="G23" s="24" t="s">
        <v>33</v>
      </c>
      <c r="H23" s="101" t="s">
        <v>70</v>
      </c>
      <c r="I23" s="101" t="s">
        <v>313</v>
      </c>
      <c r="J23" s="101" t="s">
        <v>314</v>
      </c>
      <c r="K23" s="101" t="s">
        <v>315</v>
      </c>
      <c r="L23" s="106">
        <v>2</v>
      </c>
      <c r="M23" s="94">
        <v>0</v>
      </c>
      <c r="N23" s="106">
        <v>0</v>
      </c>
      <c r="O23" s="106">
        <f t="shared" si="0"/>
        <v>2</v>
      </c>
      <c r="P23" s="101" t="s">
        <v>316</v>
      </c>
      <c r="Q23" s="94">
        <v>8</v>
      </c>
      <c r="R23" s="101" t="s">
        <v>317</v>
      </c>
      <c r="S23" s="101" t="s">
        <v>318</v>
      </c>
      <c r="T23" s="90" t="s">
        <v>379</v>
      </c>
      <c r="U23" s="109">
        <v>2</v>
      </c>
      <c r="V23" s="95">
        <v>1</v>
      </c>
      <c r="W23" s="95">
        <f t="shared" si="1"/>
        <v>2</v>
      </c>
      <c r="X23" s="96" t="str">
        <f t="shared" si="2"/>
        <v>B</v>
      </c>
      <c r="Y23" s="97" t="str">
        <f t="shared" si="3"/>
        <v>Situación mejorable con exposición ocasional o esporádica, o situación sin anomalía destacable con cualquier nivel de exposición. No es esperable que se materialice el riesgo, aunque puede ser concebible.</v>
      </c>
      <c r="Z23" s="95">
        <v>10</v>
      </c>
      <c r="AA23" s="95">
        <f t="shared" si="4"/>
        <v>20</v>
      </c>
      <c r="AB23" s="98" t="str">
        <f t="shared" si="5"/>
        <v>IV</v>
      </c>
      <c r="AC23" s="97" t="str">
        <f t="shared" si="6"/>
        <v>Mantener las medidas de control existentes, pero se deberían considerar soluciones o mejoras y se deben hacer comprobaciones periódicas para asegurar que el riesgo aún es tolerable.</v>
      </c>
      <c r="AD23" s="90" t="str">
        <f t="shared" si="7"/>
        <v>Aceptable</v>
      </c>
      <c r="AE23" s="97" t="s">
        <v>514</v>
      </c>
      <c r="AF23" s="94" t="s">
        <v>34</v>
      </c>
      <c r="AG23" s="94" t="s">
        <v>34</v>
      </c>
      <c r="AH23" s="101" t="s">
        <v>71</v>
      </c>
      <c r="AI23" s="101" t="s">
        <v>319</v>
      </c>
      <c r="AJ23" s="94" t="s">
        <v>34</v>
      </c>
      <c r="AK23" s="100" t="s">
        <v>515</v>
      </c>
      <c r="AL23" s="22"/>
    </row>
    <row r="24" spans="1:38" ht="21" customHeight="1" x14ac:dyDescent="0.25">
      <c r="A24" s="292"/>
      <c r="AE24" s="22"/>
      <c r="AF24" s="22"/>
      <c r="AG24" s="22"/>
      <c r="AH24" s="22"/>
      <c r="AI24" s="23"/>
      <c r="AJ24" s="22"/>
      <c r="AK24" s="22"/>
      <c r="AL24" s="22"/>
    </row>
    <row r="25" spans="1:38" ht="21" customHeight="1" x14ac:dyDescent="0.25">
      <c r="A25" s="292"/>
    </row>
    <row r="26" spans="1:38" ht="21" customHeight="1" x14ac:dyDescent="0.25">
      <c r="A26" s="292"/>
    </row>
    <row r="27" spans="1:38" ht="21" customHeight="1" x14ac:dyDescent="0.25">
      <c r="A27" s="292"/>
    </row>
    <row r="28" spans="1:38" ht="21" customHeight="1" x14ac:dyDescent="0.25">
      <c r="A28" s="292"/>
    </row>
    <row r="29" spans="1:38" ht="21" customHeight="1" x14ac:dyDescent="0.25">
      <c r="A29" s="292"/>
    </row>
    <row r="30" spans="1:38" ht="21" customHeight="1" x14ac:dyDescent="0.25">
      <c r="A30" s="292"/>
    </row>
    <row r="31" spans="1:38" ht="21" customHeight="1" x14ac:dyDescent="0.25">
      <c r="A31" s="292"/>
    </row>
    <row r="32" spans="1:38" ht="21" customHeight="1" x14ac:dyDescent="0.25">
      <c r="A32" s="292"/>
    </row>
    <row r="33" spans="1:1" ht="21" customHeight="1" x14ac:dyDescent="0.25">
      <c r="A33" s="292"/>
    </row>
    <row r="34" spans="1:1" ht="21" customHeight="1" x14ac:dyDescent="0.25">
      <c r="A34" s="292"/>
    </row>
    <row r="35" spans="1:1" ht="21" customHeight="1" x14ac:dyDescent="0.25">
      <c r="A35" s="292"/>
    </row>
    <row r="36" spans="1:1" ht="21" customHeight="1" x14ac:dyDescent="0.25">
      <c r="A36" s="292"/>
    </row>
    <row r="37" spans="1:1" ht="21" customHeight="1" x14ac:dyDescent="0.25">
      <c r="A37" s="292"/>
    </row>
    <row r="38" spans="1:1" ht="21" customHeight="1" x14ac:dyDescent="0.25">
      <c r="A38" s="292"/>
    </row>
    <row r="39" spans="1:1" ht="21" customHeight="1" x14ac:dyDescent="0.25">
      <c r="A39" s="292"/>
    </row>
    <row r="40" spans="1:1" ht="21" customHeight="1" x14ac:dyDescent="0.25">
      <c r="A40" s="292"/>
    </row>
    <row r="41" spans="1:1" ht="21" customHeight="1" x14ac:dyDescent="0.25">
      <c r="A41" s="292"/>
    </row>
    <row r="42" spans="1:1" ht="21" customHeight="1" x14ac:dyDescent="0.25">
      <c r="A42" s="292"/>
    </row>
    <row r="43" spans="1:1" ht="21" customHeight="1" x14ac:dyDescent="0.25">
      <c r="A43" s="292"/>
    </row>
    <row r="44" spans="1:1" ht="21" customHeight="1" x14ac:dyDescent="0.25">
      <c r="A44" s="292"/>
    </row>
    <row r="45" spans="1:1" ht="21" customHeight="1" x14ac:dyDescent="0.25">
      <c r="A45" s="292"/>
    </row>
    <row r="46" spans="1:1" ht="21" customHeight="1" x14ac:dyDescent="0.25">
      <c r="A46" s="292"/>
    </row>
    <row r="47" spans="1:1" ht="21" customHeight="1" x14ac:dyDescent="0.25">
      <c r="A47" s="292"/>
    </row>
    <row r="48" spans="1:1" ht="21" customHeight="1" x14ac:dyDescent="0.25">
      <c r="A48" s="292"/>
    </row>
    <row r="49" spans="1:1" ht="21" customHeight="1" x14ac:dyDescent="0.25">
      <c r="A49" s="292"/>
    </row>
    <row r="50" spans="1:1" ht="21" customHeight="1" x14ac:dyDescent="0.25">
      <c r="A50" s="292"/>
    </row>
    <row r="51" spans="1:1" ht="21" customHeight="1" x14ac:dyDescent="0.25">
      <c r="A51" s="292"/>
    </row>
    <row r="52" spans="1:1" ht="21" customHeight="1" x14ac:dyDescent="0.25">
      <c r="A52" s="292"/>
    </row>
    <row r="53" spans="1:1" ht="21" customHeight="1" x14ac:dyDescent="0.25">
      <c r="A53" s="292"/>
    </row>
    <row r="54" spans="1:1" ht="21" customHeight="1" x14ac:dyDescent="0.25">
      <c r="A54" s="292"/>
    </row>
    <row r="55" spans="1:1" ht="21" customHeight="1" x14ac:dyDescent="0.25">
      <c r="A55" s="292"/>
    </row>
    <row r="56" spans="1:1" ht="21" customHeight="1" x14ac:dyDescent="0.25">
      <c r="A56" s="292"/>
    </row>
    <row r="57" spans="1:1" ht="21" customHeight="1" x14ac:dyDescent="0.25">
      <c r="A57" s="292"/>
    </row>
    <row r="58" spans="1:1" ht="21" customHeight="1" x14ac:dyDescent="0.25">
      <c r="A58" s="292"/>
    </row>
    <row r="59" spans="1:1" ht="21" customHeight="1" x14ac:dyDescent="0.25">
      <c r="A59" s="292"/>
    </row>
    <row r="60" spans="1:1" ht="21" customHeight="1" x14ac:dyDescent="0.25">
      <c r="A60" s="292"/>
    </row>
    <row r="61" spans="1:1" ht="21" customHeight="1" x14ac:dyDescent="0.25">
      <c r="A61" s="292"/>
    </row>
    <row r="62" spans="1:1" ht="21" customHeight="1" x14ac:dyDescent="0.25">
      <c r="A62" s="292"/>
    </row>
    <row r="63" spans="1:1" ht="21" customHeight="1" x14ac:dyDescent="0.25">
      <c r="A63" s="292"/>
    </row>
    <row r="64" spans="1:1" ht="21" customHeight="1" x14ac:dyDescent="0.25">
      <c r="A64" s="292"/>
    </row>
    <row r="65" spans="1:1" ht="21" customHeight="1" x14ac:dyDescent="0.25">
      <c r="A65" s="292"/>
    </row>
    <row r="66" spans="1:1" ht="21" customHeight="1" x14ac:dyDescent="0.25">
      <c r="A66" s="292"/>
    </row>
    <row r="67" spans="1:1" ht="21" customHeight="1" x14ac:dyDescent="0.25">
      <c r="A67" s="292"/>
    </row>
  </sheetData>
  <mergeCells count="48">
    <mergeCell ref="AE16:AE17"/>
    <mergeCell ref="H18:H22"/>
    <mergeCell ref="AG7:AG8"/>
    <mergeCell ref="AH7:AH8"/>
    <mergeCell ref="H9:H11"/>
    <mergeCell ref="H12:H15"/>
    <mergeCell ref="AE12:AE15"/>
    <mergeCell ref="W7:W8"/>
    <mergeCell ref="X7:X8"/>
    <mergeCell ref="AB7:AB8"/>
    <mergeCell ref="H16:H17"/>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B9:B23"/>
    <mergeCell ref="C9:C23"/>
    <mergeCell ref="D9:D23"/>
    <mergeCell ref="E9:E23"/>
    <mergeCell ref="F9:F23"/>
    <mergeCell ref="A1:A67"/>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s>
  <conditionalFormatting sqref="AB9:AB11">
    <cfRule type="cellIs" dxfId="3064" priority="102" stopIfTrue="1" operator="equal">
      <formula>"I"</formula>
    </cfRule>
    <cfRule type="cellIs" dxfId="3063" priority="103" stopIfTrue="1" operator="equal">
      <formula>"II"</formula>
    </cfRule>
    <cfRule type="cellIs" dxfId="3062" priority="104" stopIfTrue="1" operator="between">
      <formula>"III"</formula>
      <formula>"IV"</formula>
    </cfRule>
  </conditionalFormatting>
  <conditionalFormatting sqref="AB18:AB20">
    <cfRule type="cellIs" dxfId="3061" priority="93" stopIfTrue="1" operator="equal">
      <formula>"I"</formula>
    </cfRule>
    <cfRule type="cellIs" dxfId="3060" priority="94" stopIfTrue="1" operator="equal">
      <formula>"II"</formula>
    </cfRule>
    <cfRule type="cellIs" dxfId="3059" priority="95" stopIfTrue="1" operator="between">
      <formula>"III"</formula>
      <formula>"IV"</formula>
    </cfRule>
  </conditionalFormatting>
  <conditionalFormatting sqref="AB22:AB23">
    <cfRule type="cellIs" dxfId="3058" priority="87" stopIfTrue="1" operator="equal">
      <formula>"I"</formula>
    </cfRule>
    <cfRule type="cellIs" dxfId="3057" priority="88" stopIfTrue="1" operator="equal">
      <formula>"II"</formula>
    </cfRule>
    <cfRule type="cellIs" dxfId="3056" priority="89" stopIfTrue="1" operator="between">
      <formula>"III"</formula>
      <formula>"IV"</formula>
    </cfRule>
  </conditionalFormatting>
  <conditionalFormatting sqref="AB12:AD13">
    <cfRule type="cellIs" dxfId="3055" priority="34" stopIfTrue="1" operator="equal">
      <formula>"I"</formula>
    </cfRule>
    <cfRule type="cellIs" dxfId="3054" priority="35" stopIfTrue="1" operator="equal">
      <formula>"II"</formula>
    </cfRule>
    <cfRule type="cellIs" dxfId="3053" priority="36" stopIfTrue="1" operator="between">
      <formula>"III"</formula>
      <formula>"IV"</formula>
    </cfRule>
  </conditionalFormatting>
  <conditionalFormatting sqref="AB14:AD14">
    <cfRule type="cellIs" dxfId="3052" priority="49" stopIfTrue="1" operator="equal">
      <formula>"I"</formula>
    </cfRule>
    <cfRule type="cellIs" dxfId="3051" priority="50" stopIfTrue="1" operator="equal">
      <formula>"II"</formula>
    </cfRule>
    <cfRule type="cellIs" dxfId="3050" priority="51" stopIfTrue="1" operator="between">
      <formula>"III"</formula>
      <formula>"IV"</formula>
    </cfRule>
  </conditionalFormatting>
  <conditionalFormatting sqref="AB15:AD17">
    <cfRule type="cellIs" dxfId="3049" priority="24" stopIfTrue="1" operator="equal">
      <formula>"I"</formula>
    </cfRule>
    <cfRule type="cellIs" dxfId="3048" priority="25" stopIfTrue="1" operator="equal">
      <formula>"II"</formula>
    </cfRule>
    <cfRule type="cellIs" dxfId="3047" priority="26" stopIfTrue="1" operator="between">
      <formula>"III"</formula>
      <formula>"IV"</formula>
    </cfRule>
  </conditionalFormatting>
  <conditionalFormatting sqref="AB21:AD21">
    <cfRule type="cellIs" dxfId="3046" priority="16" stopIfTrue="1" operator="equal">
      <formula>"I"</formula>
    </cfRule>
    <cfRule type="cellIs" dxfId="3045" priority="17" stopIfTrue="1" operator="equal">
      <formula>"II"</formula>
    </cfRule>
    <cfRule type="cellIs" dxfId="3044" priority="18" stopIfTrue="1" operator="between">
      <formula>"III"</formula>
      <formula>"IV"</formula>
    </cfRule>
  </conditionalFormatting>
  <conditionalFormatting sqref="AB24:AE27 AB28:AF31 AB32:AE33 AB34:AF34 AB35:AE42 AB43:AF46 AB47:AE48 AB49:AF49 AB50:AE60 AB61:AF62 AB63:AE63 AB64:AF64 AB65:AE73 AB74:AF75 AB76:AE76 AB77:AF77 AB78:AE88 AF88 AB89:AF90 AB91:AE91 AB92:AF92 AB93:AE102 AF102:AF103 AE103:AE104 AB103:AD157 AE105:AF105 AE106:AE115 AF115 AE116:AF117 AE118 AE119:AF119 AE120:AE129 AF129 AE130:AF131 AE132 AE133:AF133 AE134:AE143 AF143 AE144:AF145 AE146 AE147:AF147 AE148:AE157 AF157 AB158:AF230 AB231:AE232 AE233:AF233 AB233:AD258 AE234:AE244 AE245:AF246 AE247 AE248:AF248 AE249:AE258 AF258 AB259:AF259 AE260:AF498 AB260:AD513 AE499:AE500 AE501:AF501 AE502:AE512 AE513:AF513 AB514:AF599 AB600:AE601 AB602:AF602 AB603:AE610 AB611:AF612 AB613:AE613 AB614:AF673 AB674:AE675 AB676:AF676 AB677:AE680 AB681:AF681 AB682:AE684 AB685:AF686 AB687:AE687 AB688:AF748">
    <cfRule type="cellIs" dxfId="3043" priority="146" stopIfTrue="1" operator="equal">
      <formula>"I"</formula>
    </cfRule>
    <cfRule type="cellIs" dxfId="3042" priority="147" stopIfTrue="1" operator="equal">
      <formula>"II"</formula>
    </cfRule>
    <cfRule type="cellIs" dxfId="3041" priority="148" stopIfTrue="1" operator="between">
      <formula>"III"</formula>
      <formula>"IV"</formula>
    </cfRule>
  </conditionalFormatting>
  <conditionalFormatting sqref="AD9:AD13">
    <cfRule type="containsText" dxfId="3040" priority="29" stopIfTrue="1" operator="containsText" text="No aceptable o aceptable con control específico">
      <formula>NOT(ISERROR(SEARCH("No aceptable o aceptable con control específico",AD9)))</formula>
    </cfRule>
    <cfRule type="cellIs" dxfId="3039" priority="32" stopIfTrue="1" operator="equal">
      <formula>"Aceptable"</formula>
    </cfRule>
  </conditionalFormatting>
  <conditionalFormatting sqref="AD9:AD14">
    <cfRule type="containsText" dxfId="3038" priority="30" stopIfTrue="1" operator="containsText" text="No aceptable">
      <formula>NOT(ISERROR(SEARCH("No aceptable",AD9)))</formula>
    </cfRule>
    <cfRule type="containsText" dxfId="3037" priority="31" stopIfTrue="1" operator="containsText" text="No Aceptable o aceptable con control específico">
      <formula>NOT(ISERROR(SEARCH("No Aceptable o aceptable con control específico",AD9)))</formula>
    </cfRule>
  </conditionalFormatting>
  <conditionalFormatting sqref="AD12:AD13">
    <cfRule type="cellIs" dxfId="3036" priority="33" stopIfTrue="1" operator="equal">
      <formula>"No aceptable"</formula>
    </cfRule>
  </conditionalFormatting>
  <conditionalFormatting sqref="AD13">
    <cfRule type="containsText" dxfId="3035" priority="27" stopIfTrue="1" operator="containsText" text="No aceptable">
      <formula>NOT(ISERROR(SEARCH("No aceptable",AD13)))</formula>
    </cfRule>
    <cfRule type="containsText" dxfId="3034" priority="28" stopIfTrue="1" operator="containsText" text="No Aceptable o aceptable con control específico">
      <formula>NOT(ISERROR(SEARCH("No Aceptable o aceptable con control específico",AD13)))</formula>
    </cfRule>
  </conditionalFormatting>
  <conditionalFormatting sqref="AD14">
    <cfRule type="containsText" dxfId="3033" priority="44" stopIfTrue="1" operator="containsText" text="No aceptable o aceptable con control específico">
      <formula>NOT(ISERROR(SEARCH("No aceptable o aceptable con control específico",AD14)))</formula>
    </cfRule>
    <cfRule type="containsText" dxfId="3032" priority="45" stopIfTrue="1" operator="containsText" text="No aceptable">
      <formula>NOT(ISERROR(SEARCH("No aceptable",AD14)))</formula>
    </cfRule>
    <cfRule type="containsText" dxfId="3031" priority="46" stopIfTrue="1" operator="containsText" text="No Aceptable o aceptable con control específico">
      <formula>NOT(ISERROR(SEARCH("No Aceptable o aceptable con control específico",AD14)))</formula>
    </cfRule>
    <cfRule type="cellIs" dxfId="3030" priority="47" stopIfTrue="1" operator="equal">
      <formula>"Aceptable"</formula>
    </cfRule>
    <cfRule type="cellIs" dxfId="3029" priority="48" stopIfTrue="1" operator="equal">
      <formula>"No aceptable"</formula>
    </cfRule>
  </conditionalFormatting>
  <conditionalFormatting sqref="AD15:AD23">
    <cfRule type="cellIs" dxfId="3028" priority="14" stopIfTrue="1" operator="equal">
      <formula>"Aceptable"</formula>
    </cfRule>
    <cfRule type="cellIs" dxfId="3027" priority="15" stopIfTrue="1" operator="equal">
      <formula>"No aceptable"</formula>
    </cfRule>
  </conditionalFormatting>
  <conditionalFormatting sqref="AD15:AD748">
    <cfRule type="containsText" dxfId="3026" priority="11" stopIfTrue="1" operator="containsText" text="No aceptable o aceptable con control específico">
      <formula>NOT(ISERROR(SEARCH("No aceptable o aceptable con control específico",AD15)))</formula>
    </cfRule>
    <cfRule type="containsText" dxfId="3025" priority="12" stopIfTrue="1" operator="containsText" text="No aceptable">
      <formula>NOT(ISERROR(SEARCH("No aceptable",AD15)))</formula>
    </cfRule>
    <cfRule type="containsText" dxfId="3024" priority="13" stopIfTrue="1" operator="containsText" text="No Aceptable o aceptable con control específico">
      <formula>NOT(ISERROR(SEARCH("No Aceptable o aceptable con control específico",AD15)))</formula>
    </cfRule>
  </conditionalFormatting>
  <conditionalFormatting sqref="AD9:AE11">
    <cfRule type="cellIs" dxfId="3023" priority="81" stopIfTrue="1" operator="equal">
      <formula>"No aceptable"</formula>
    </cfRule>
  </conditionalFormatting>
  <conditionalFormatting sqref="AD24:AE27 AD28:AF31 AD32:AE33 AD34:AF34 AD35:AE42 AD43:AF46 AD47:AE48 AD49:AF49 AD50:AE60 AD61:AF62 AD63:AE63 AD64:AF64 AD65:AE73 AD74:AF75 AD76:AE76 AD77:AF77 AD78:AE88 AD89:AF90 AD91:AE91 AD92:AF92 AD93:AE102 AD103:AD157 AD158:AF230 AD231:AE232 AD233:AF233 AD234:AE245 AD246:AD258 AD259:AF259 AD260:AD513 AD514:AF599 AD600:AE601 AD602:AF602 AD603:AE610 AD611:AF612 AD613:AE613 AD614:AF673 AD674:AE675 AD676:AF676 AD677:AE680 AD681:AF681 AD682:AE684 AD685:AF686 AD687:AE687 AD688:AF748 AF88 AF102:AF103 AE103:AE104 AE105:AF105 AE106:AE115 AF115 AE116:AF117 AE118 AE119:AF119 AE120:AE129 AF129 AE130:AF131 AE132 AE133:AF133 AE134:AE143 AF143 AE144:AF145 AE146 AE147:AF147 AE148:AE157 AF157 AF245:AF246 AE246:AE247 AE248:AF248 AE249:AE258 AF258 AE260:AF498 AE499:AE500 AE501:AF501 AE502:AE512 AE513:AF513">
    <cfRule type="cellIs" dxfId="3022" priority="144" stopIfTrue="1" operator="equal">
      <formula>"Aceptable"</formula>
    </cfRule>
  </conditionalFormatting>
  <conditionalFormatting sqref="AD24:AE27 AD28:AF31 AD32:AE33 AD34:AF34 AD35:AE42 AD43:AF46 AD47:AE48 AD49:AF49 AD50:AE60 AD61:AF62 AD63:AE63 AD64:AF64 AD65:AE73 AD74:AF75 AD76:AE76 AD77:AF77 AD78:AE88 AF88 AD89:AF90 AD91:AE91 AD92:AF92 AD93:AE102 AF102:AF103 AE103:AE104 AD103:AD157 AE105:AF105 AE106:AE115 AF115 AE116:AF117 AE118 AE119:AF119 AE120:AE129 AF129 AE130:AF131 AE132 AE133:AF133 AE134:AE143 AF143 AE144:AF145 AE146 AE147:AF147 AE148:AE157 AF157 AD158:AF230 AD231:AE232 AD233:AF233 AD234:AE245 AF245:AF246 AE246:AE247 AD246:AD258 AE248:AF248 AE249:AE258 AF258 AD259:AF259 AE260:AF498 AD260:AD513 AE499:AE500 AE501:AF501 AE502:AE512 AE513:AF513 AD514:AF599 AD600:AE601 AD602:AF602 AD603:AE610 AD611:AF612 AD613:AE613 AD614:AF673 AD674:AE675 AD676:AF676 AD677:AE680 AD681:AF681 AD682:AE684 AD685:AF686 AD687:AE687 AD688:AF748">
    <cfRule type="cellIs" dxfId="3021" priority="145" stopIfTrue="1" operator="equal">
      <formula>"No aceptable"</formula>
    </cfRule>
  </conditionalFormatting>
  <conditionalFormatting sqref="AE9:AE10">
    <cfRule type="cellIs" dxfId="3020" priority="84" stopIfTrue="1" operator="equal">
      <formula>"I"</formula>
    </cfRule>
    <cfRule type="cellIs" dxfId="3019" priority="85" stopIfTrue="1" operator="equal">
      <formula>"II"</formula>
    </cfRule>
    <cfRule type="cellIs" dxfId="3018" priority="86" stopIfTrue="1" operator="between">
      <formula>"III"</formula>
      <formula>"IV"</formula>
    </cfRule>
  </conditionalFormatting>
  <conditionalFormatting sqref="AE9:AE11">
    <cfRule type="cellIs" dxfId="3017" priority="80" stopIfTrue="1" operator="equal">
      <formula>"Aceptable"</formula>
    </cfRule>
  </conditionalFormatting>
  <conditionalFormatting sqref="AE16">
    <cfRule type="cellIs" dxfId="3016" priority="63" stopIfTrue="1" operator="equal">
      <formula>"Aceptable"</formula>
    </cfRule>
    <cfRule type="cellIs" dxfId="3015" priority="64" stopIfTrue="1" operator="equal">
      <formula>"No aceptable"</formula>
    </cfRule>
    <cfRule type="cellIs" dxfId="3014" priority="65" stopIfTrue="1" operator="equal">
      <formula>"I"</formula>
    </cfRule>
    <cfRule type="cellIs" dxfId="3013" priority="66" stopIfTrue="1" operator="equal">
      <formula>"II"</formula>
    </cfRule>
    <cfRule type="cellIs" dxfId="3012" priority="67" stopIfTrue="1" operator="between">
      <formula>"III"</formula>
      <formula>"IV"</formula>
    </cfRule>
  </conditionalFormatting>
  <conditionalFormatting sqref="AE18">
    <cfRule type="cellIs" dxfId="3011" priority="70" stopIfTrue="1" operator="equal">
      <formula>"I"</formula>
    </cfRule>
    <cfRule type="cellIs" dxfId="3010" priority="71" stopIfTrue="1" operator="equal">
      <formula>"II"</formula>
    </cfRule>
    <cfRule type="cellIs" dxfId="3009" priority="72" stopIfTrue="1" operator="between">
      <formula>"III"</formula>
      <formula>"IV"</formula>
    </cfRule>
  </conditionalFormatting>
  <conditionalFormatting sqref="AE18:AE23">
    <cfRule type="cellIs" dxfId="3008" priority="1" stopIfTrue="1" operator="equal">
      <formula>"Aceptable"</formula>
    </cfRule>
    <cfRule type="cellIs" dxfId="3007" priority="2" stopIfTrue="1" operator="equal">
      <formula>"No aceptable"</formula>
    </cfRule>
  </conditionalFormatting>
  <conditionalFormatting sqref="AE20:AE23">
    <cfRule type="cellIs" dxfId="3006" priority="3" stopIfTrue="1" operator="equal">
      <formula>"I"</formula>
    </cfRule>
    <cfRule type="cellIs" dxfId="3005" priority="4" stopIfTrue="1" operator="equal">
      <formula>"II"</formula>
    </cfRule>
    <cfRule type="cellIs" dxfId="3004" priority="5" stopIfTrue="1" operator="between">
      <formula>"III"</formula>
      <formula>"IV"</formula>
    </cfRule>
  </conditionalFormatting>
  <dataValidations count="4">
    <dataValidation allowBlank="1" sqref="AA9:AA23"/>
    <dataValidation type="list" allowBlank="1" showInputMessage="1" showErrorMessage="1" prompt="10 = Muy Alto_x000a_6 = Alto_x000a_2 = Medio_x000a_0 = Bajo" sqref="U9:U23">
      <formula1>"10, 6, 2, 0, "</formula1>
    </dataValidation>
    <dataValidation type="list" allowBlank="1" showInputMessage="1" prompt="4 = Continua_x000a_3 = Frecuente_x000a_2 = Ocasional_x000a_1 = Esporádica" sqref="V9:V23">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3">
      <formula1>"100,60,25,10"</formula1>
    </dataValidation>
  </dataValidations>
  <pageMargins left="0.7" right="0.7" top="0.75" bottom="0.75" header="0.3" footer="0.3"/>
  <pageSetup paperSize="9" scale="2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L24"/>
  <sheetViews>
    <sheetView view="pageBreakPreview" topLeftCell="E23" zoomScale="60" zoomScaleNormal="60" workbookViewId="0">
      <selection activeCell="AJ2" sqref="AJ2:AK3"/>
    </sheetView>
  </sheetViews>
  <sheetFormatPr baseColWidth="10" defaultColWidth="7.54296875" defaultRowHeight="21" customHeight="1" x14ac:dyDescent="0.25"/>
  <cols>
    <col min="36" max="36" width="9.453125" customWidth="1"/>
    <col min="37" max="37" width="18.90625" customWidth="1"/>
  </cols>
  <sheetData>
    <row r="1" spans="1:37" s="2" customFormat="1" ht="21" customHeight="1" x14ac:dyDescent="0.35">
      <c r="B1" s="10"/>
      <c r="C1" s="11"/>
      <c r="D1" s="11"/>
      <c r="E1" s="11"/>
      <c r="F1" s="11"/>
      <c r="G1" s="11"/>
      <c r="H1" s="12"/>
      <c r="I1" s="11"/>
      <c r="J1" s="11"/>
      <c r="K1" s="11"/>
      <c r="L1" s="11"/>
      <c r="M1" s="11"/>
      <c r="N1" s="11"/>
      <c r="O1" s="11"/>
      <c r="P1" s="11"/>
      <c r="Q1" s="11"/>
      <c r="R1" s="11"/>
      <c r="S1" s="11"/>
      <c r="T1" s="11"/>
      <c r="U1" s="11"/>
      <c r="V1" s="11"/>
      <c r="W1" s="11"/>
      <c r="X1" s="11"/>
      <c r="Y1" s="11"/>
      <c r="Z1" s="11"/>
      <c r="AA1" s="11"/>
      <c r="AB1" s="11"/>
      <c r="AC1" s="11"/>
      <c r="AD1" s="11"/>
      <c r="AE1" s="11"/>
      <c r="AF1" s="11"/>
      <c r="AG1" s="11"/>
      <c r="AH1" s="11"/>
      <c r="AI1" s="13"/>
      <c r="AJ1" s="382" t="s">
        <v>77</v>
      </c>
      <c r="AK1" s="383" t="s">
        <v>116</v>
      </c>
    </row>
    <row r="2" spans="1:37" s="2" customFormat="1" ht="34.5" customHeight="1" x14ac:dyDescent="0.35">
      <c r="B2" s="14"/>
      <c r="H2" s="3"/>
      <c r="AI2" s="15"/>
      <c r="AJ2" s="382" t="s">
        <v>78</v>
      </c>
      <c r="AK2" s="383">
        <v>2</v>
      </c>
    </row>
    <row r="3" spans="1:37" s="2" customFormat="1" ht="43.5" customHeight="1" x14ac:dyDescent="0.35">
      <c r="B3" s="16"/>
      <c r="C3" s="17"/>
      <c r="D3" s="17"/>
      <c r="E3" s="17"/>
      <c r="F3" s="17"/>
      <c r="G3" s="17"/>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9"/>
      <c r="AJ3" s="384" t="s">
        <v>79</v>
      </c>
      <c r="AK3" s="385">
        <v>45154</v>
      </c>
    </row>
    <row r="4" spans="1:37" s="2" customFormat="1" ht="67" customHeight="1" x14ac:dyDescent="0.35">
      <c r="B4" s="246" t="s">
        <v>754</v>
      </c>
      <c r="C4" s="247"/>
      <c r="D4" s="247"/>
      <c r="E4" s="247"/>
      <c r="F4" s="247"/>
      <c r="G4" s="247"/>
      <c r="H4" s="247"/>
      <c r="I4" s="247"/>
      <c r="J4" s="247"/>
      <c r="K4" s="247"/>
      <c r="L4" s="247"/>
      <c r="M4" s="247"/>
      <c r="N4" s="247"/>
      <c r="O4" s="247"/>
      <c r="P4" s="247"/>
      <c r="Q4" s="247"/>
      <c r="R4" s="247"/>
      <c r="S4" s="247"/>
      <c r="T4" s="248"/>
      <c r="U4" s="246" t="s">
        <v>758</v>
      </c>
      <c r="V4" s="247"/>
      <c r="W4" s="247"/>
      <c r="X4" s="247"/>
      <c r="Y4" s="247"/>
      <c r="Z4" s="247"/>
      <c r="AA4" s="247"/>
      <c r="AB4" s="247"/>
      <c r="AC4" s="247"/>
      <c r="AD4" s="247"/>
      <c r="AE4" s="247"/>
      <c r="AF4" s="247"/>
      <c r="AG4" s="247"/>
      <c r="AH4" s="247"/>
      <c r="AI4" s="247"/>
      <c r="AJ4" s="247"/>
      <c r="AK4" s="248"/>
    </row>
    <row r="5" spans="1:37" s="1" customFormat="1" ht="21" customHeight="1" x14ac:dyDescent="0.35">
      <c r="B5" s="249" t="s">
        <v>16</v>
      </c>
      <c r="C5" s="249"/>
      <c r="D5" s="249"/>
      <c r="E5" s="249"/>
      <c r="F5" s="249"/>
      <c r="G5" s="249"/>
      <c r="H5" s="249"/>
      <c r="I5" s="249"/>
      <c r="J5" s="249"/>
      <c r="K5" s="249"/>
      <c r="L5" s="249"/>
      <c r="M5" s="249"/>
      <c r="N5" s="249"/>
      <c r="O5" s="249"/>
      <c r="P5" s="249"/>
      <c r="Q5" s="249"/>
      <c r="R5" s="249"/>
      <c r="S5" s="249"/>
      <c r="T5" s="249"/>
      <c r="U5" s="250" t="s">
        <v>7</v>
      </c>
      <c r="V5" s="250"/>
      <c r="W5" s="250"/>
      <c r="X5" s="250"/>
      <c r="Y5" s="250"/>
      <c r="Z5" s="250"/>
      <c r="AA5" s="250"/>
      <c r="AB5" s="250"/>
      <c r="AC5" s="250"/>
      <c r="AD5" s="251" t="s">
        <v>19</v>
      </c>
      <c r="AE5" s="250" t="s">
        <v>17</v>
      </c>
      <c r="AF5" s="250"/>
      <c r="AG5" s="250"/>
      <c r="AH5" s="250"/>
      <c r="AI5" s="250"/>
      <c r="AJ5" s="250"/>
      <c r="AK5" s="250"/>
    </row>
    <row r="6" spans="1:37" s="1" customFormat="1" ht="22.5" customHeight="1" x14ac:dyDescent="0.35">
      <c r="B6" s="249"/>
      <c r="C6" s="249"/>
      <c r="D6" s="249"/>
      <c r="E6" s="249"/>
      <c r="F6" s="249"/>
      <c r="G6" s="249"/>
      <c r="H6" s="249"/>
      <c r="I6" s="249"/>
      <c r="J6" s="249"/>
      <c r="K6" s="249"/>
      <c r="L6" s="249"/>
      <c r="M6" s="249"/>
      <c r="N6" s="249"/>
      <c r="O6" s="249"/>
      <c r="P6" s="249"/>
      <c r="Q6" s="249"/>
      <c r="R6" s="249"/>
      <c r="S6" s="249"/>
      <c r="T6" s="249"/>
      <c r="U6" s="250"/>
      <c r="V6" s="250"/>
      <c r="W6" s="250"/>
      <c r="X6" s="250"/>
      <c r="Y6" s="250"/>
      <c r="Z6" s="250"/>
      <c r="AA6" s="250"/>
      <c r="AB6" s="250"/>
      <c r="AC6" s="250"/>
      <c r="AD6" s="251"/>
      <c r="AE6" s="252" t="s">
        <v>10</v>
      </c>
      <c r="AF6" s="252"/>
      <c r="AG6" s="252"/>
      <c r="AH6" s="252"/>
      <c r="AI6" s="252"/>
      <c r="AJ6" s="252"/>
      <c r="AK6" s="252"/>
    </row>
    <row r="7" spans="1:37" s="1" customFormat="1" ht="39.75" customHeight="1" x14ac:dyDescent="0.35">
      <c r="B7" s="253" t="s">
        <v>22</v>
      </c>
      <c r="C7" s="253" t="s">
        <v>23</v>
      </c>
      <c r="D7" s="253" t="s">
        <v>38</v>
      </c>
      <c r="E7" s="253" t="s">
        <v>20</v>
      </c>
      <c r="F7" s="253" t="s">
        <v>21</v>
      </c>
      <c r="G7" s="253" t="s">
        <v>76</v>
      </c>
      <c r="H7" s="257" t="s">
        <v>2</v>
      </c>
      <c r="I7" s="257"/>
      <c r="J7" s="257"/>
      <c r="K7" s="257" t="s">
        <v>5</v>
      </c>
      <c r="L7" s="254" t="s">
        <v>80</v>
      </c>
      <c r="M7" s="255"/>
      <c r="N7" s="255"/>
      <c r="O7" s="256"/>
      <c r="P7" s="257" t="s">
        <v>239</v>
      </c>
      <c r="Q7" s="253" t="s">
        <v>81</v>
      </c>
      <c r="R7" s="257" t="s">
        <v>0</v>
      </c>
      <c r="S7" s="257"/>
      <c r="T7" s="257"/>
      <c r="U7" s="253" t="s">
        <v>30</v>
      </c>
      <c r="V7" s="253" t="s">
        <v>31</v>
      </c>
      <c r="W7" s="253" t="s">
        <v>8</v>
      </c>
      <c r="X7" s="261" t="s">
        <v>29</v>
      </c>
      <c r="Y7" s="257" t="s">
        <v>25</v>
      </c>
      <c r="Z7" s="253" t="s">
        <v>32</v>
      </c>
      <c r="AA7" s="253" t="s">
        <v>28</v>
      </c>
      <c r="AB7" s="253" t="s">
        <v>27</v>
      </c>
      <c r="AC7" s="257" t="s">
        <v>26</v>
      </c>
      <c r="AD7" s="253" t="s">
        <v>9</v>
      </c>
      <c r="AE7" s="257" t="s">
        <v>24</v>
      </c>
      <c r="AF7" s="257" t="s">
        <v>11</v>
      </c>
      <c r="AG7" s="257" t="s">
        <v>12</v>
      </c>
      <c r="AH7" s="257" t="s">
        <v>13</v>
      </c>
      <c r="AI7" s="257" t="s">
        <v>14</v>
      </c>
      <c r="AJ7" s="257" t="s">
        <v>15</v>
      </c>
      <c r="AK7" s="257" t="s">
        <v>18</v>
      </c>
    </row>
    <row r="8" spans="1:37" s="1" customFormat="1" ht="63.75" customHeight="1" thickBot="1" x14ac:dyDescent="0.4">
      <c r="B8" s="253"/>
      <c r="C8" s="253"/>
      <c r="D8" s="253"/>
      <c r="E8" s="253"/>
      <c r="F8" s="253"/>
      <c r="G8" s="253"/>
      <c r="H8" s="58" t="s">
        <v>3</v>
      </c>
      <c r="I8" s="58" t="s">
        <v>4</v>
      </c>
      <c r="J8" s="58" t="s">
        <v>6</v>
      </c>
      <c r="K8" s="257"/>
      <c r="L8" s="63" t="s">
        <v>39</v>
      </c>
      <c r="M8" s="63" t="s">
        <v>40</v>
      </c>
      <c r="N8" s="64" t="s">
        <v>41</v>
      </c>
      <c r="O8" s="64" t="s">
        <v>43</v>
      </c>
      <c r="P8" s="257"/>
      <c r="Q8" s="253"/>
      <c r="R8" s="58" t="s">
        <v>6</v>
      </c>
      <c r="S8" s="58" t="s">
        <v>1</v>
      </c>
      <c r="T8" s="58" t="s">
        <v>82</v>
      </c>
      <c r="U8" s="253"/>
      <c r="V8" s="253"/>
      <c r="W8" s="253"/>
      <c r="X8" s="261"/>
      <c r="Y8" s="257"/>
      <c r="Z8" s="253"/>
      <c r="AA8" s="253"/>
      <c r="AB8" s="253"/>
      <c r="AC8" s="257"/>
      <c r="AD8" s="253"/>
      <c r="AE8" s="257"/>
      <c r="AF8" s="257"/>
      <c r="AG8" s="257"/>
      <c r="AH8" s="257"/>
      <c r="AI8" s="257"/>
      <c r="AJ8" s="257"/>
      <c r="AK8" s="257"/>
    </row>
    <row r="9" spans="1:37" s="1" customFormat="1" ht="53.25" customHeight="1" x14ac:dyDescent="0.35">
      <c r="A9" s="27"/>
      <c r="B9" s="281" t="s">
        <v>673</v>
      </c>
      <c r="C9" s="281" t="s">
        <v>663</v>
      </c>
      <c r="D9" s="281" t="s">
        <v>672</v>
      </c>
      <c r="E9" s="293" t="s">
        <v>674</v>
      </c>
      <c r="F9" s="296" t="s">
        <v>615</v>
      </c>
      <c r="G9" s="24" t="s">
        <v>42</v>
      </c>
      <c r="H9" s="243" t="s">
        <v>229</v>
      </c>
      <c r="I9" s="90" t="s">
        <v>46</v>
      </c>
      <c r="J9" s="91" t="s">
        <v>269</v>
      </c>
      <c r="K9" s="91" t="s">
        <v>270</v>
      </c>
      <c r="L9" s="106">
        <v>1</v>
      </c>
      <c r="M9" s="94">
        <v>0</v>
      </c>
      <c r="N9" s="106">
        <v>0</v>
      </c>
      <c r="O9" s="106">
        <f t="shared" ref="O9:O23" si="0">SUM(L9:N9)</f>
        <v>1</v>
      </c>
      <c r="P9" s="91" t="s">
        <v>271</v>
      </c>
      <c r="Q9" s="94">
        <v>8</v>
      </c>
      <c r="R9" s="91" t="s">
        <v>499</v>
      </c>
      <c r="S9" s="91" t="s">
        <v>273</v>
      </c>
      <c r="T9" s="91" t="s">
        <v>272</v>
      </c>
      <c r="U9" s="109">
        <v>2</v>
      </c>
      <c r="V9" s="95">
        <v>4</v>
      </c>
      <c r="W9" s="95">
        <f>V9*U9</f>
        <v>8</v>
      </c>
      <c r="X9" s="96" t="str">
        <f>+IF(AND(U9*V9&gt;=24,U9*V9&lt;=40),"MA",IF(AND(U9*V9&gt;=10,U9*V9&lt;=20),"A",IF(AND(U9*V9&gt;=6,U9*V9&lt;=8),"M",IF(AND(U9*V9&gt;=0,U9*V9&lt;=4),"B",""))))</f>
        <v>M</v>
      </c>
      <c r="Y9" s="97" t="str">
        <f>+IF(X9="MA","Situación deficiente con exposición continua, o muy deficiente con exposición frecuente. Normalmente la materialización del riesgo ocurre con frecuencia.",IF(X9="A","Situación deficiente con exposición frecuente u ocasional, o bien situación muy deficiente con exposición ocasional o esporádica. La materialización de Riesgo es posible que suceda varias veces en la vida laboral",IF(X9="M","Situación deficiente con exposición esporádica, o bien situación mejorable con exposición continuada o frecuente. Es posible que suceda el daño alguna vez.",IF(X9="B","Situación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9" s="95">
        <v>10</v>
      </c>
      <c r="AA9" s="95">
        <f>W9*Z9</f>
        <v>80</v>
      </c>
      <c r="AB9" s="98" t="str">
        <f>+IF(AND(U9*V9*Z9&gt;=600,U9*V9*Z9&lt;=4000),"I",IF(AND(U9*V9*Z9&gt;=150,U9*V9*Z9&lt;=500),"II",IF(AND(U9*V9*Z9&gt;=40,U9*V9*Z9&lt;=120),"III",IF(AND(U9*V9*Z9&gt;=0,U9*V9*Z9&lt;=20),"IV",""))))</f>
        <v>III</v>
      </c>
      <c r="AC9" s="97" t="str">
        <f>+IF(AB9="I","Situación crìtica. Suspender actividades hasta que el riesgo esté bajo control. Intervención urgente.",IF(AB9="II","Corregir y adoptar medidas de control de inmediato. Sin embargo suspenda actividades si el nivel de riesgo está por encima o igual de 360.",IF(AB9="III","Mejorar si es posible. Sería conveniente justificar la intervención y su rentabilidad.",IF(AB9="IV","Mantener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9" s="90" t="str">
        <f>+IF(AB9="I","No aceptable",IF(AB9="II","No aceptable o aceptable con control específico",IF(AB9="III","Aceptable",IF(AB9="IV","Aceptable",""))))</f>
        <v>Aceptable</v>
      </c>
      <c r="AE9" s="97" t="s">
        <v>55</v>
      </c>
      <c r="AF9" s="94" t="s">
        <v>34</v>
      </c>
      <c r="AG9" s="94" t="s">
        <v>34</v>
      </c>
      <c r="AH9" s="94" t="s">
        <v>278</v>
      </c>
      <c r="AI9" s="90" t="s">
        <v>274</v>
      </c>
      <c r="AJ9" s="94" t="s">
        <v>34</v>
      </c>
      <c r="AK9" s="100" t="s">
        <v>575</v>
      </c>
    </row>
    <row r="10" spans="1:37" s="1" customFormat="1" ht="53.25" customHeight="1" x14ac:dyDescent="0.35">
      <c r="A10" s="28"/>
      <c r="B10" s="269"/>
      <c r="C10" s="269"/>
      <c r="D10" s="269"/>
      <c r="E10" s="294"/>
      <c r="F10" s="297"/>
      <c r="G10" s="24" t="s">
        <v>42</v>
      </c>
      <c r="H10" s="244"/>
      <c r="I10" s="90" t="s">
        <v>107</v>
      </c>
      <c r="J10" s="91" t="s">
        <v>275</v>
      </c>
      <c r="K10" s="101" t="s">
        <v>276</v>
      </c>
      <c r="L10" s="106">
        <v>1</v>
      </c>
      <c r="M10" s="94">
        <v>0</v>
      </c>
      <c r="N10" s="106">
        <v>0</v>
      </c>
      <c r="O10" s="106">
        <f t="shared" si="0"/>
        <v>1</v>
      </c>
      <c r="P10" s="91" t="s">
        <v>271</v>
      </c>
      <c r="Q10" s="94">
        <v>8</v>
      </c>
      <c r="R10" s="101" t="s">
        <v>500</v>
      </c>
      <c r="S10" s="101" t="s">
        <v>273</v>
      </c>
      <c r="T10" s="101" t="s">
        <v>272</v>
      </c>
      <c r="U10" s="95">
        <v>2</v>
      </c>
      <c r="V10" s="95">
        <v>4</v>
      </c>
      <c r="W10" s="95">
        <f t="shared" ref="W10:W23" si="1">V10*U10</f>
        <v>8</v>
      </c>
      <c r="X10" s="96" t="str">
        <f t="shared" ref="X10:X23" si="2">+IF(AND(U10*V10&gt;=24,U10*V10&lt;=40),"MA",IF(AND(U10*V10&gt;=10,U10*V10&lt;=20),"A",IF(AND(U10*V10&gt;=6,U10*V10&lt;=8),"M",IF(AND(U10*V10&gt;=0,U10*V10&lt;=4),"B",""))))</f>
        <v>M</v>
      </c>
      <c r="Y10" s="97" t="str">
        <f t="shared" ref="Y10:Y23" si="3">+IF(X10="MA","Situación deficiente con exposición continua, o muy deficiente con exposición frecuente. Normalmente la materialización del riesgo ocurre con frecuencia.",IF(X10="A","Situación deficiente con exposición frecuente u ocasional, o bien situación muy deficiente con exposición ocasional o esporádica. La materialización de Riesgo es posible que suceda varias veces en la vida laboral",IF(X10="M","Situación deficiente con exposición esporádica, o bien situación mejorable con exposición continuada o frecuente. Es posible que suceda el daño alguna vez.",IF(X10="B","Situación mejorable con exposición ocasional o esporádica, o situación sin anomalía destacable con cualquier nivel de exposición. No es esperable que se materialice el riesgo, aunque puede ser concebible.",""))))</f>
        <v>Situación deficiente con exposición esporádica, o bien situación mejorable con exposición continuada o frecuente. Es posible que suceda el daño alguna vez.</v>
      </c>
      <c r="Z10" s="95">
        <v>10</v>
      </c>
      <c r="AA10" s="95">
        <f t="shared" ref="AA10:AA23" si="4">W10*Z10</f>
        <v>80</v>
      </c>
      <c r="AB10" s="98" t="str">
        <f t="shared" ref="AB10:AB23" si="5">+IF(AND(U10*V10*Z10&gt;=600,U10*V10*Z10&lt;=4000),"I",IF(AND(U10*V10*Z10&gt;=150,U10*V10*Z10&lt;=500),"II",IF(AND(U10*V10*Z10&gt;=40,U10*V10*Z10&lt;=120),"III",IF(AND(U10*V10*Z10&gt;=0,U10*V10*Z10&lt;=20),"IV",""))))</f>
        <v>III</v>
      </c>
      <c r="AC10" s="97" t="str">
        <f t="shared" ref="AC10:AC23" si="6">+IF(AB10="I","Situación crìtica. Suspender actividades hasta que el riesgo esté bajo control. Intervención urgente.",IF(AB10="II","Corregir y adoptar medidas de control de inmediato. Sin embargo suspenda actividades si el nivel de riesgo está por encima o igual de 360.",IF(AB10="III","Mejorar si es posible. Sería conveniente justificar la intervención y su rentabilidad.",IF(AB10="IV","Mantener las medidas de control existentes, pero se deberían considerar soluciones o mejoras y se deben hacer comprobaciones periódicas para asegurar que el riesgo aún es tolerable.",""))))</f>
        <v>Mejorar si es posible. Sería conveniente justificar la intervención y su rentabilidad.</v>
      </c>
      <c r="AD10" s="90" t="str">
        <f t="shared" ref="AD10:AD23" si="7">+IF(AB10="I","No aceptable",IF(AB10="II","No aceptable o aceptable con control específico",IF(AB10="III","Aceptable",IF(AB10="IV","Aceptable",""))))</f>
        <v>Aceptable</v>
      </c>
      <c r="AE10" s="97" t="s">
        <v>108</v>
      </c>
      <c r="AF10" s="94" t="s">
        <v>34</v>
      </c>
      <c r="AG10" s="94" t="s">
        <v>34</v>
      </c>
      <c r="AH10" s="94" t="s">
        <v>279</v>
      </c>
      <c r="AI10" s="90" t="s">
        <v>274</v>
      </c>
      <c r="AJ10" s="94" t="s">
        <v>34</v>
      </c>
      <c r="AK10" s="100" t="s">
        <v>35</v>
      </c>
    </row>
    <row r="11" spans="1:37" s="1" customFormat="1" ht="53.25" customHeight="1" x14ac:dyDescent="0.35">
      <c r="A11" s="28"/>
      <c r="B11" s="269"/>
      <c r="C11" s="269"/>
      <c r="D11" s="269"/>
      <c r="E11" s="294"/>
      <c r="F11" s="297"/>
      <c r="G11" s="24" t="s">
        <v>42</v>
      </c>
      <c r="H11" s="245"/>
      <c r="I11" s="94" t="s">
        <v>286</v>
      </c>
      <c r="J11" s="94" t="s">
        <v>287</v>
      </c>
      <c r="K11" s="101" t="s">
        <v>288</v>
      </c>
      <c r="L11" s="106">
        <v>1</v>
      </c>
      <c r="M11" s="106">
        <v>0</v>
      </c>
      <c r="N11" s="106">
        <v>0</v>
      </c>
      <c r="O11" s="106">
        <f t="shared" si="0"/>
        <v>1</v>
      </c>
      <c r="P11" s="101" t="s">
        <v>289</v>
      </c>
      <c r="Q11" s="106">
        <v>8</v>
      </c>
      <c r="R11" s="101" t="s">
        <v>89</v>
      </c>
      <c r="S11" s="101" t="s">
        <v>290</v>
      </c>
      <c r="T11" s="101" t="s">
        <v>291</v>
      </c>
      <c r="U11" s="106">
        <v>2</v>
      </c>
      <c r="V11" s="106">
        <v>4</v>
      </c>
      <c r="W11" s="106">
        <f t="shared" si="1"/>
        <v>8</v>
      </c>
      <c r="X11" s="96" t="str">
        <f t="shared" si="2"/>
        <v>M</v>
      </c>
      <c r="Y11" s="97" t="str">
        <f t="shared" si="3"/>
        <v>Situación deficiente con exposición esporádica, o bien situación mejorable con exposición continuada o frecuente. Es posible que suceda el daño alguna vez.</v>
      </c>
      <c r="Z11" s="95">
        <v>10</v>
      </c>
      <c r="AA11" s="95">
        <f t="shared" si="4"/>
        <v>80</v>
      </c>
      <c r="AB11" s="98" t="str">
        <f t="shared" si="5"/>
        <v>III</v>
      </c>
      <c r="AC11" s="97" t="str">
        <f t="shared" si="6"/>
        <v>Mejorar si es posible. Sería conveniente justificar la intervención y su rentabilidad.</v>
      </c>
      <c r="AD11" s="90" t="str">
        <f t="shared" si="7"/>
        <v>Aceptable</v>
      </c>
      <c r="AE11" s="97" t="s">
        <v>292</v>
      </c>
      <c r="AF11" s="94" t="s">
        <v>34</v>
      </c>
      <c r="AG11" s="94" t="s">
        <v>37</v>
      </c>
      <c r="AH11" s="94" t="s">
        <v>34</v>
      </c>
      <c r="AI11" s="90" t="s">
        <v>293</v>
      </c>
      <c r="AJ11" s="94" t="s">
        <v>34</v>
      </c>
      <c r="AK11" s="100" t="s">
        <v>35</v>
      </c>
    </row>
    <row r="12" spans="1:37" s="1" customFormat="1" ht="53.25" customHeight="1" x14ac:dyDescent="0.35">
      <c r="A12" s="28"/>
      <c r="B12" s="269"/>
      <c r="C12" s="269"/>
      <c r="D12" s="269"/>
      <c r="E12" s="294"/>
      <c r="F12" s="297"/>
      <c r="G12" s="24" t="s">
        <v>42</v>
      </c>
      <c r="H12" s="243" t="s">
        <v>44</v>
      </c>
      <c r="I12" s="90" t="s">
        <v>59</v>
      </c>
      <c r="J12" s="118" t="s">
        <v>261</v>
      </c>
      <c r="K12" s="90" t="s">
        <v>250</v>
      </c>
      <c r="L12" s="106">
        <v>1</v>
      </c>
      <c r="M12" s="106">
        <v>0</v>
      </c>
      <c r="N12" s="106">
        <v>0</v>
      </c>
      <c r="O12" s="106">
        <f t="shared" si="0"/>
        <v>1</v>
      </c>
      <c r="P12" s="90" t="s">
        <v>259</v>
      </c>
      <c r="Q12" s="90">
        <v>8</v>
      </c>
      <c r="R12" s="90" t="s">
        <v>254</v>
      </c>
      <c r="S12" s="90" t="s">
        <v>252</v>
      </c>
      <c r="T12" s="90" t="s">
        <v>354</v>
      </c>
      <c r="U12" s="106">
        <v>2</v>
      </c>
      <c r="V12" s="106">
        <v>3</v>
      </c>
      <c r="W12" s="106">
        <f t="shared" si="1"/>
        <v>6</v>
      </c>
      <c r="X12" s="96" t="str">
        <f t="shared" si="2"/>
        <v>M</v>
      </c>
      <c r="Y12" s="97" t="str">
        <f t="shared" si="3"/>
        <v>Situación deficiente con exposición esporádica, o bien situación mejorable con exposición continuada o frecuente. Es posible que suceda el daño alguna vez.</v>
      </c>
      <c r="Z12" s="95">
        <v>25</v>
      </c>
      <c r="AA12" s="95">
        <f t="shared" si="4"/>
        <v>150</v>
      </c>
      <c r="AB12" s="98" t="str">
        <f t="shared" si="5"/>
        <v>II</v>
      </c>
      <c r="AC12" s="97" t="str">
        <f t="shared" si="6"/>
        <v>Corregir y adoptar medidas de control de inmediato. Sin embargo suspenda actividades si el nivel de riesgo está por encima o igual de 360.</v>
      </c>
      <c r="AD12" s="90" t="str">
        <f t="shared" si="7"/>
        <v>No aceptable o aceptable con control específico</v>
      </c>
      <c r="AE12" s="262" t="s">
        <v>565</v>
      </c>
      <c r="AF12" s="90" t="s">
        <v>34</v>
      </c>
      <c r="AG12" s="90" t="s">
        <v>34</v>
      </c>
      <c r="AH12" s="90" t="s">
        <v>34</v>
      </c>
      <c r="AI12" s="90" t="s">
        <v>260</v>
      </c>
      <c r="AJ12" s="90" t="s">
        <v>34</v>
      </c>
      <c r="AK12" s="100" t="s">
        <v>35</v>
      </c>
    </row>
    <row r="13" spans="1:37" s="1" customFormat="1" ht="53.25" customHeight="1" x14ac:dyDescent="0.35">
      <c r="A13" s="28"/>
      <c r="B13" s="269"/>
      <c r="C13" s="269"/>
      <c r="D13" s="269"/>
      <c r="E13" s="294"/>
      <c r="F13" s="297"/>
      <c r="G13" s="24" t="s">
        <v>42</v>
      </c>
      <c r="H13" s="244"/>
      <c r="I13" s="90" t="s">
        <v>550</v>
      </c>
      <c r="J13" s="90" t="s">
        <v>519</v>
      </c>
      <c r="K13" s="90" t="s">
        <v>520</v>
      </c>
      <c r="L13" s="106">
        <v>1</v>
      </c>
      <c r="M13" s="106">
        <v>0</v>
      </c>
      <c r="N13" s="106">
        <v>0</v>
      </c>
      <c r="O13" s="106">
        <f t="shared" ref="O13" si="8">SUM(L13:N13)</f>
        <v>1</v>
      </c>
      <c r="P13" s="90" t="s">
        <v>521</v>
      </c>
      <c r="Q13" s="94">
        <v>8</v>
      </c>
      <c r="R13" s="90" t="s">
        <v>549</v>
      </c>
      <c r="S13" s="90" t="s">
        <v>551</v>
      </c>
      <c r="T13" s="90" t="s">
        <v>525</v>
      </c>
      <c r="U13" s="95">
        <v>2</v>
      </c>
      <c r="V13" s="95">
        <v>3</v>
      </c>
      <c r="W13" s="106">
        <f t="shared" si="1"/>
        <v>6</v>
      </c>
      <c r="X13" s="96" t="str">
        <f t="shared" si="2"/>
        <v>M</v>
      </c>
      <c r="Y13" s="97" t="str">
        <f t="shared" si="3"/>
        <v>Situación deficiente con exposición esporádica, o bien situación mejorable con exposición continuada o frecuente. Es posible que suceda el daño alguna vez.</v>
      </c>
      <c r="Z13" s="95">
        <v>10</v>
      </c>
      <c r="AA13" s="95">
        <f t="shared" si="4"/>
        <v>60</v>
      </c>
      <c r="AB13" s="98" t="str">
        <f t="shared" si="5"/>
        <v>III</v>
      </c>
      <c r="AC13" s="97" t="str">
        <f t="shared" si="6"/>
        <v>Mejorar si es posible. Sería conveniente justificar la intervención y su rentabilidad.</v>
      </c>
      <c r="AD13" s="90" t="str">
        <f t="shared" si="7"/>
        <v>Aceptable</v>
      </c>
      <c r="AE13" s="263"/>
      <c r="AF13" s="90" t="s">
        <v>34</v>
      </c>
      <c r="AG13" s="90" t="s">
        <v>34</v>
      </c>
      <c r="AH13" s="90" t="s">
        <v>34</v>
      </c>
      <c r="AI13" s="90" t="s">
        <v>552</v>
      </c>
      <c r="AJ13" s="90" t="s">
        <v>34</v>
      </c>
      <c r="AK13" s="100" t="s">
        <v>511</v>
      </c>
    </row>
    <row r="14" spans="1:37" s="1" customFormat="1" ht="53.25" customHeight="1" x14ac:dyDescent="0.35">
      <c r="A14" s="28"/>
      <c r="B14" s="269"/>
      <c r="C14" s="269"/>
      <c r="D14" s="269"/>
      <c r="E14" s="294"/>
      <c r="F14" s="297"/>
      <c r="G14" s="24" t="s">
        <v>42</v>
      </c>
      <c r="H14" s="244"/>
      <c r="I14" s="90" t="s">
        <v>505</v>
      </c>
      <c r="J14" s="90" t="s">
        <v>506</v>
      </c>
      <c r="K14" s="90" t="s">
        <v>507</v>
      </c>
      <c r="L14" s="106">
        <v>1</v>
      </c>
      <c r="M14" s="106">
        <v>0</v>
      </c>
      <c r="N14" s="106">
        <v>0</v>
      </c>
      <c r="O14" s="106">
        <f t="shared" ref="O14" si="9">SUM(L14:N14)</f>
        <v>1</v>
      </c>
      <c r="P14" s="90" t="s">
        <v>508</v>
      </c>
      <c r="Q14" s="94">
        <v>8</v>
      </c>
      <c r="R14" s="90" t="s">
        <v>254</v>
      </c>
      <c r="S14" s="90" t="s">
        <v>509</v>
      </c>
      <c r="T14" s="90" t="s">
        <v>510</v>
      </c>
      <c r="U14" s="95">
        <v>2</v>
      </c>
      <c r="V14" s="95">
        <v>1</v>
      </c>
      <c r="W14" s="95">
        <f t="shared" si="1"/>
        <v>2</v>
      </c>
      <c r="X14" s="96" t="str">
        <f t="shared" si="2"/>
        <v>B</v>
      </c>
      <c r="Y14" s="97" t="str">
        <f t="shared" si="3"/>
        <v>Situación mejorable con exposición ocasional o esporádica, o situación sin anomalía destacable con cualquier nivel de exposición. No es esperable que se materialice el riesgo, aunque puede ser concebible.</v>
      </c>
      <c r="Z14" s="95">
        <v>10</v>
      </c>
      <c r="AA14" s="95">
        <f t="shared" si="4"/>
        <v>20</v>
      </c>
      <c r="AB14" s="98" t="str">
        <f t="shared" si="5"/>
        <v>IV</v>
      </c>
      <c r="AC14" s="97" t="str">
        <f t="shared" si="6"/>
        <v>Mantener las medidas de control existentes, pero se deberían considerar soluciones o mejoras y se deben hacer comprobaciones periódicas para asegurar que el riesgo aún es tolerable.</v>
      </c>
      <c r="AD14" s="90" t="str">
        <f t="shared" si="7"/>
        <v>Aceptable</v>
      </c>
      <c r="AE14" s="263"/>
      <c r="AF14" s="90" t="s">
        <v>34</v>
      </c>
      <c r="AG14" s="90" t="s">
        <v>34</v>
      </c>
      <c r="AH14" s="90" t="s">
        <v>34</v>
      </c>
      <c r="AI14" s="90" t="s">
        <v>257</v>
      </c>
      <c r="AJ14" s="90" t="s">
        <v>34</v>
      </c>
      <c r="AK14" s="100" t="s">
        <v>511</v>
      </c>
    </row>
    <row r="15" spans="1:37" s="1" customFormat="1" ht="53.25" customHeight="1" x14ac:dyDescent="0.35">
      <c r="A15" s="28"/>
      <c r="B15" s="269"/>
      <c r="C15" s="269"/>
      <c r="D15" s="269"/>
      <c r="E15" s="294"/>
      <c r="F15" s="297"/>
      <c r="G15" s="24" t="s">
        <v>42</v>
      </c>
      <c r="H15" s="245"/>
      <c r="I15" s="94" t="s">
        <v>61</v>
      </c>
      <c r="J15" s="90" t="s">
        <v>262</v>
      </c>
      <c r="K15" s="90" t="s">
        <v>250</v>
      </c>
      <c r="L15" s="106">
        <v>1</v>
      </c>
      <c r="M15" s="106">
        <v>0</v>
      </c>
      <c r="N15" s="106">
        <v>0</v>
      </c>
      <c r="O15" s="106">
        <v>3</v>
      </c>
      <c r="P15" s="90" t="s">
        <v>259</v>
      </c>
      <c r="Q15" s="94">
        <v>8</v>
      </c>
      <c r="R15" s="90" t="s">
        <v>549</v>
      </c>
      <c r="S15" s="90" t="s">
        <v>252</v>
      </c>
      <c r="T15" s="90" t="s">
        <v>354</v>
      </c>
      <c r="U15" s="95">
        <v>2</v>
      </c>
      <c r="V15" s="95">
        <v>3</v>
      </c>
      <c r="W15" s="95">
        <f t="shared" si="1"/>
        <v>6</v>
      </c>
      <c r="X15" s="96" t="str">
        <f t="shared" si="2"/>
        <v>M</v>
      </c>
      <c r="Y15" s="97" t="str">
        <f t="shared" si="3"/>
        <v>Situación deficiente con exposición esporádica, o bien situación mejorable con exposición continuada o frecuente. Es posible que suceda el daño alguna vez.</v>
      </c>
      <c r="Z15" s="95">
        <v>10</v>
      </c>
      <c r="AA15" s="95">
        <f t="shared" si="4"/>
        <v>60</v>
      </c>
      <c r="AB15" s="98" t="str">
        <f t="shared" si="5"/>
        <v>III</v>
      </c>
      <c r="AC15" s="97" t="str">
        <f t="shared" si="6"/>
        <v>Mejorar si es posible. Sería conveniente justificar la intervención y su rentabilidad.</v>
      </c>
      <c r="AD15" s="90" t="str">
        <f t="shared" si="7"/>
        <v>Aceptable</v>
      </c>
      <c r="AE15" s="264"/>
      <c r="AF15" s="90" t="s">
        <v>34</v>
      </c>
      <c r="AG15" s="90" t="s">
        <v>34</v>
      </c>
      <c r="AH15" s="90" t="s">
        <v>34</v>
      </c>
      <c r="AI15" s="90" t="s">
        <v>552</v>
      </c>
      <c r="AJ15" s="90" t="s">
        <v>34</v>
      </c>
      <c r="AK15" s="100" t="s">
        <v>554</v>
      </c>
    </row>
    <row r="16" spans="1:37" s="1" customFormat="1" ht="53.25" customHeight="1" x14ac:dyDescent="0.35">
      <c r="A16" s="28"/>
      <c r="B16" s="269"/>
      <c r="C16" s="269"/>
      <c r="D16" s="269"/>
      <c r="E16" s="294"/>
      <c r="F16" s="297"/>
      <c r="G16" s="24" t="s">
        <v>42</v>
      </c>
      <c r="H16" s="260" t="s">
        <v>49</v>
      </c>
      <c r="I16" s="101" t="s">
        <v>233</v>
      </c>
      <c r="J16" s="101" t="s">
        <v>234</v>
      </c>
      <c r="K16" s="101" t="s">
        <v>237</v>
      </c>
      <c r="L16" s="106">
        <v>1</v>
      </c>
      <c r="M16" s="94">
        <v>0</v>
      </c>
      <c r="N16" s="106">
        <v>0</v>
      </c>
      <c r="O16" s="106">
        <f t="shared" si="0"/>
        <v>1</v>
      </c>
      <c r="P16" s="107" t="s">
        <v>240</v>
      </c>
      <c r="Q16" s="94">
        <v>8</v>
      </c>
      <c r="R16" s="107" t="s">
        <v>242</v>
      </c>
      <c r="S16" s="107" t="s">
        <v>243</v>
      </c>
      <c r="T16" s="107" t="s">
        <v>244</v>
      </c>
      <c r="U16" s="94">
        <v>2</v>
      </c>
      <c r="V16" s="94">
        <v>4</v>
      </c>
      <c r="W16" s="94">
        <f t="shared" si="1"/>
        <v>8</v>
      </c>
      <c r="X16" s="94" t="str">
        <f t="shared" si="2"/>
        <v>M</v>
      </c>
      <c r="Y16" s="97" t="str">
        <f t="shared" si="3"/>
        <v>Situación deficiente con exposición esporádica, o bien situación mejorable con exposición continuada o frecuente. Es posible que suceda el daño alguna vez.</v>
      </c>
      <c r="Z16" s="95">
        <v>10</v>
      </c>
      <c r="AA16" s="95">
        <f t="shared" si="4"/>
        <v>80</v>
      </c>
      <c r="AB16" s="98" t="str">
        <f t="shared" si="5"/>
        <v>III</v>
      </c>
      <c r="AC16" s="97" t="str">
        <f t="shared" si="6"/>
        <v>Mejorar si es posible. Sería conveniente justificar la intervención y su rentabilidad.</v>
      </c>
      <c r="AD16" s="90" t="str">
        <f t="shared" si="7"/>
        <v>Aceptable</v>
      </c>
      <c r="AE16" s="262" t="s">
        <v>566</v>
      </c>
      <c r="AF16" s="90" t="s">
        <v>34</v>
      </c>
      <c r="AG16" s="90" t="s">
        <v>34</v>
      </c>
      <c r="AH16" s="101" t="s">
        <v>248</v>
      </c>
      <c r="AI16" s="101" t="s">
        <v>249</v>
      </c>
      <c r="AJ16" s="94" t="s">
        <v>34</v>
      </c>
      <c r="AK16" s="100" t="s">
        <v>35</v>
      </c>
    </row>
    <row r="17" spans="1:38" s="1" customFormat="1" ht="53.25" customHeight="1" x14ac:dyDescent="0.35">
      <c r="A17" s="28"/>
      <c r="B17" s="269"/>
      <c r="C17" s="269"/>
      <c r="D17" s="269"/>
      <c r="E17" s="294"/>
      <c r="F17" s="297"/>
      <c r="G17" s="24" t="s">
        <v>42</v>
      </c>
      <c r="H17" s="260"/>
      <c r="I17" s="101" t="s">
        <v>236</v>
      </c>
      <c r="J17" s="101" t="s">
        <v>235</v>
      </c>
      <c r="K17" s="101" t="s">
        <v>238</v>
      </c>
      <c r="L17" s="106">
        <v>1</v>
      </c>
      <c r="M17" s="94">
        <v>0</v>
      </c>
      <c r="N17" s="106">
        <v>0</v>
      </c>
      <c r="O17" s="106">
        <f t="shared" si="0"/>
        <v>1</v>
      </c>
      <c r="P17" s="107" t="s">
        <v>241</v>
      </c>
      <c r="Q17" s="94">
        <v>8</v>
      </c>
      <c r="R17" s="107" t="s">
        <v>245</v>
      </c>
      <c r="S17" s="107" t="s">
        <v>246</v>
      </c>
      <c r="T17" s="107" t="s">
        <v>247</v>
      </c>
      <c r="U17" s="94">
        <v>2</v>
      </c>
      <c r="V17" s="94">
        <v>4</v>
      </c>
      <c r="W17" s="94">
        <f t="shared" si="1"/>
        <v>8</v>
      </c>
      <c r="X17" s="94" t="str">
        <f t="shared" si="2"/>
        <v>M</v>
      </c>
      <c r="Y17" s="97" t="str">
        <f t="shared" si="3"/>
        <v>Situación deficiente con exposición esporádica, o bien situación mejorable con exposición continuada o frecuente. Es posible que suceda el daño alguna vez.</v>
      </c>
      <c r="Z17" s="95">
        <v>10</v>
      </c>
      <c r="AA17" s="95">
        <f t="shared" si="4"/>
        <v>80</v>
      </c>
      <c r="AB17" s="98" t="str">
        <f t="shared" si="5"/>
        <v>III</v>
      </c>
      <c r="AC17" s="97" t="str">
        <f t="shared" si="6"/>
        <v>Mejorar si es posible. Sería conveniente justificar la intervención y su rentabilidad.</v>
      </c>
      <c r="AD17" s="90" t="str">
        <f t="shared" si="7"/>
        <v>Aceptable</v>
      </c>
      <c r="AE17" s="264"/>
      <c r="AF17" s="90" t="s">
        <v>34</v>
      </c>
      <c r="AG17" s="90" t="s">
        <v>34</v>
      </c>
      <c r="AH17" s="101" t="s">
        <v>248</v>
      </c>
      <c r="AI17" s="101" t="s">
        <v>249</v>
      </c>
      <c r="AJ17" s="94" t="s">
        <v>34</v>
      </c>
      <c r="AK17" s="100" t="s">
        <v>35</v>
      </c>
    </row>
    <row r="18" spans="1:38" s="1" customFormat="1" ht="53.25" customHeight="1" x14ac:dyDescent="0.35">
      <c r="A18" s="28"/>
      <c r="B18" s="269"/>
      <c r="C18" s="269"/>
      <c r="D18" s="269"/>
      <c r="E18" s="294"/>
      <c r="F18" s="297"/>
      <c r="G18" s="24" t="s">
        <v>33</v>
      </c>
      <c r="H18" s="243" t="s">
        <v>45</v>
      </c>
      <c r="I18" s="101" t="s">
        <v>88</v>
      </c>
      <c r="J18" s="101" t="s">
        <v>337</v>
      </c>
      <c r="K18" s="101" t="s">
        <v>315</v>
      </c>
      <c r="L18" s="106">
        <v>1</v>
      </c>
      <c r="M18" s="94">
        <v>0</v>
      </c>
      <c r="N18" s="106">
        <v>0</v>
      </c>
      <c r="O18" s="106">
        <f t="shared" si="0"/>
        <v>1</v>
      </c>
      <c r="P18" s="101" t="s">
        <v>336</v>
      </c>
      <c r="Q18" s="94">
        <v>4</v>
      </c>
      <c r="R18" s="101" t="s">
        <v>168</v>
      </c>
      <c r="S18" s="90" t="s">
        <v>350</v>
      </c>
      <c r="T18" s="90" t="s">
        <v>356</v>
      </c>
      <c r="U18" s="109">
        <v>6</v>
      </c>
      <c r="V18" s="95">
        <v>2</v>
      </c>
      <c r="W18" s="95">
        <f t="shared" si="1"/>
        <v>12</v>
      </c>
      <c r="X18" s="96" t="str">
        <f t="shared" si="2"/>
        <v>A</v>
      </c>
      <c r="Y18" s="97" t="str">
        <f t="shared" si="3"/>
        <v>Situación deficiente con exposición frecuente u ocasional, o bien situación muy deficiente con exposición ocasional o esporádica. La materialización de Riesgo es posible que suceda varias veces en la vida laboral</v>
      </c>
      <c r="Z18" s="95">
        <v>10</v>
      </c>
      <c r="AA18" s="95">
        <f t="shared" si="4"/>
        <v>120</v>
      </c>
      <c r="AB18" s="98" t="str">
        <f t="shared" si="5"/>
        <v>III</v>
      </c>
      <c r="AC18" s="97" t="str">
        <f t="shared" si="6"/>
        <v>Mejorar si es posible. Sería conveniente justificar la intervención y su rentabilidad.</v>
      </c>
      <c r="AD18" s="90" t="str">
        <f t="shared" si="7"/>
        <v>Aceptable</v>
      </c>
      <c r="AE18" s="97" t="s">
        <v>65</v>
      </c>
      <c r="AF18" s="94" t="s">
        <v>34</v>
      </c>
      <c r="AG18" s="94" t="s">
        <v>34</v>
      </c>
      <c r="AH18" s="101" t="s">
        <v>158</v>
      </c>
      <c r="AI18" s="101" t="s">
        <v>357</v>
      </c>
      <c r="AJ18" s="94" t="s">
        <v>34</v>
      </c>
      <c r="AK18" s="100" t="s">
        <v>35</v>
      </c>
    </row>
    <row r="19" spans="1:38" s="1" customFormat="1" ht="53.25" customHeight="1" x14ac:dyDescent="0.35">
      <c r="A19" s="28"/>
      <c r="B19" s="269"/>
      <c r="C19" s="269"/>
      <c r="D19" s="269"/>
      <c r="E19" s="294"/>
      <c r="F19" s="297"/>
      <c r="G19" s="24" t="s">
        <v>33</v>
      </c>
      <c r="H19" s="244"/>
      <c r="I19" s="101" t="s">
        <v>63</v>
      </c>
      <c r="J19" s="101" t="s">
        <v>329</v>
      </c>
      <c r="K19" s="101" t="s">
        <v>315</v>
      </c>
      <c r="L19" s="106">
        <v>1</v>
      </c>
      <c r="M19" s="94">
        <v>0</v>
      </c>
      <c r="N19" s="106">
        <v>0</v>
      </c>
      <c r="O19" s="106">
        <f t="shared" si="0"/>
        <v>1</v>
      </c>
      <c r="P19" s="101" t="s">
        <v>330</v>
      </c>
      <c r="Q19" s="94">
        <v>1</v>
      </c>
      <c r="R19" s="101" t="s">
        <v>332</v>
      </c>
      <c r="S19" s="101" t="s">
        <v>532</v>
      </c>
      <c r="T19" s="90" t="s">
        <v>355</v>
      </c>
      <c r="U19" s="95">
        <v>6</v>
      </c>
      <c r="V19" s="95">
        <v>2</v>
      </c>
      <c r="W19" s="95">
        <f t="shared" si="1"/>
        <v>12</v>
      </c>
      <c r="X19" s="96" t="str">
        <f t="shared" si="2"/>
        <v>A</v>
      </c>
      <c r="Y19" s="97" t="str">
        <f t="shared" si="3"/>
        <v>Situación deficiente con exposición frecuente u ocasional, o bien situación muy deficiente con exposición ocasional o esporádica. La materialización de Riesgo es posible que suceda varias veces en la vida laboral</v>
      </c>
      <c r="Z19" s="95">
        <v>10</v>
      </c>
      <c r="AA19" s="95">
        <f t="shared" si="4"/>
        <v>120</v>
      </c>
      <c r="AB19" s="98" t="str">
        <f t="shared" si="5"/>
        <v>III</v>
      </c>
      <c r="AC19" s="97" t="str">
        <f t="shared" si="6"/>
        <v>Mejorar si es posible. Sería conveniente justificar la intervención y su rentabilidad.</v>
      </c>
      <c r="AD19" s="90" t="str">
        <f t="shared" si="7"/>
        <v>Aceptable</v>
      </c>
      <c r="AE19" s="97" t="s">
        <v>115</v>
      </c>
      <c r="AF19" s="94" t="s">
        <v>34</v>
      </c>
      <c r="AG19" s="90" t="s">
        <v>168</v>
      </c>
      <c r="AH19" s="101" t="s">
        <v>333</v>
      </c>
      <c r="AI19" s="101" t="s">
        <v>334</v>
      </c>
      <c r="AJ19" s="94" t="s">
        <v>34</v>
      </c>
      <c r="AK19" s="100" t="s">
        <v>35</v>
      </c>
    </row>
    <row r="20" spans="1:38" s="1" customFormat="1" ht="53.25" customHeight="1" x14ac:dyDescent="0.35">
      <c r="A20" s="28"/>
      <c r="B20" s="269"/>
      <c r="C20" s="269"/>
      <c r="D20" s="269"/>
      <c r="E20" s="294"/>
      <c r="F20" s="297"/>
      <c r="G20" s="24" t="s">
        <v>33</v>
      </c>
      <c r="H20" s="244"/>
      <c r="I20" s="101" t="s">
        <v>63</v>
      </c>
      <c r="J20" s="101" t="s">
        <v>331</v>
      </c>
      <c r="K20" s="101" t="s">
        <v>64</v>
      </c>
      <c r="L20" s="106">
        <v>1</v>
      </c>
      <c r="M20" s="94">
        <v>0</v>
      </c>
      <c r="N20" s="106">
        <v>0</v>
      </c>
      <c r="O20" s="106">
        <f t="shared" si="0"/>
        <v>1</v>
      </c>
      <c r="P20" s="101" t="s">
        <v>325</v>
      </c>
      <c r="Q20" s="94">
        <v>8</v>
      </c>
      <c r="R20" s="90" t="s">
        <v>168</v>
      </c>
      <c r="S20" s="101" t="s">
        <v>326</v>
      </c>
      <c r="T20" s="90" t="s">
        <v>359</v>
      </c>
      <c r="U20" s="109">
        <v>0</v>
      </c>
      <c r="V20" s="95">
        <v>1</v>
      </c>
      <c r="W20" s="95">
        <f t="shared" si="1"/>
        <v>0</v>
      </c>
      <c r="X20" s="96" t="str">
        <f t="shared" si="2"/>
        <v>B</v>
      </c>
      <c r="Y20" s="97" t="str">
        <f t="shared" si="3"/>
        <v>Situación mejorable con exposición ocasional o esporádica, o situación sin anomalía destacable con cualquier nivel de exposición. No es esperable que se materialice el riesgo, aunque puede ser concebible.</v>
      </c>
      <c r="Z20" s="95">
        <v>10</v>
      </c>
      <c r="AA20" s="95">
        <f t="shared" si="4"/>
        <v>0</v>
      </c>
      <c r="AB20" s="98" t="str">
        <f t="shared" si="5"/>
        <v>IV</v>
      </c>
      <c r="AC20" s="97" t="str">
        <f t="shared" si="6"/>
        <v>Mantener las medidas de control existentes, pero se deberían considerar soluciones o mejoras y se deben hacer comprobaciones periódicas para asegurar que el riesgo aún es tolerable.</v>
      </c>
      <c r="AD20" s="90" t="str">
        <f t="shared" si="7"/>
        <v>Aceptable</v>
      </c>
      <c r="AE20" s="97" t="s">
        <v>65</v>
      </c>
      <c r="AF20" s="94" t="s">
        <v>34</v>
      </c>
      <c r="AG20" s="94" t="s">
        <v>34</v>
      </c>
      <c r="AH20" s="101" t="s">
        <v>327</v>
      </c>
      <c r="AI20" s="101" t="s">
        <v>328</v>
      </c>
      <c r="AJ20" s="94" t="s">
        <v>34</v>
      </c>
      <c r="AK20" s="100" t="s">
        <v>35</v>
      </c>
    </row>
    <row r="21" spans="1:38" s="1" customFormat="1" ht="53.25" customHeight="1" x14ac:dyDescent="0.35">
      <c r="A21" s="28"/>
      <c r="B21" s="269"/>
      <c r="C21" s="269"/>
      <c r="D21" s="269"/>
      <c r="E21" s="294"/>
      <c r="F21" s="297"/>
      <c r="G21" s="24" t="s">
        <v>90</v>
      </c>
      <c r="H21" s="244"/>
      <c r="I21" s="101" t="s">
        <v>558</v>
      </c>
      <c r="J21" s="101" t="s">
        <v>324</v>
      </c>
      <c r="K21" s="101" t="s">
        <v>315</v>
      </c>
      <c r="L21" s="106">
        <v>1</v>
      </c>
      <c r="M21" s="94">
        <v>0</v>
      </c>
      <c r="N21" s="106">
        <v>0</v>
      </c>
      <c r="O21" s="106">
        <f t="shared" ref="O21" si="10">SUM(L21:N21)</f>
        <v>1</v>
      </c>
      <c r="P21" s="101" t="s">
        <v>330</v>
      </c>
      <c r="Q21" s="94">
        <v>1</v>
      </c>
      <c r="R21" s="101" t="s">
        <v>168</v>
      </c>
      <c r="S21" s="90" t="s">
        <v>351</v>
      </c>
      <c r="T21" s="101" t="s">
        <v>360</v>
      </c>
      <c r="U21" s="95">
        <v>2</v>
      </c>
      <c r="V21" s="95">
        <v>2</v>
      </c>
      <c r="W21" s="95">
        <f t="shared" si="1"/>
        <v>4</v>
      </c>
      <c r="X21" s="96" t="str">
        <f t="shared" si="2"/>
        <v>B</v>
      </c>
      <c r="Y21" s="97" t="str">
        <f t="shared" si="3"/>
        <v>Situación mejorable con exposición ocasional o esporádica, o situación sin anomalía destacable con cualquier nivel de exposición. No es esperable que se materialice el riesgo, aunque puede ser concebible.</v>
      </c>
      <c r="Z21" s="95">
        <v>25</v>
      </c>
      <c r="AA21" s="95">
        <f t="shared" si="4"/>
        <v>100</v>
      </c>
      <c r="AB21" s="98" t="str">
        <f t="shared" si="5"/>
        <v>III</v>
      </c>
      <c r="AC21" s="97" t="str">
        <f t="shared" si="6"/>
        <v>Mejorar si es posible. Sería conveniente justificar la intervención y su rentabilidad.</v>
      </c>
      <c r="AD21" s="90" t="str">
        <f t="shared" si="7"/>
        <v>Aceptable</v>
      </c>
      <c r="AE21" s="97" t="s">
        <v>548</v>
      </c>
      <c r="AF21" s="90" t="s">
        <v>34</v>
      </c>
      <c r="AG21" s="90" t="s">
        <v>34</v>
      </c>
      <c r="AH21" s="101" t="s">
        <v>67</v>
      </c>
      <c r="AI21" s="101" t="s">
        <v>557</v>
      </c>
      <c r="AJ21" s="90" t="s">
        <v>34</v>
      </c>
      <c r="AK21" s="100" t="s">
        <v>559</v>
      </c>
    </row>
    <row r="22" spans="1:38" s="1" customFormat="1" ht="53.25" customHeight="1" x14ac:dyDescent="0.35">
      <c r="A22" s="28"/>
      <c r="B22" s="269"/>
      <c r="C22" s="269"/>
      <c r="D22" s="269"/>
      <c r="E22" s="294"/>
      <c r="F22" s="297"/>
      <c r="G22" s="24" t="s">
        <v>33</v>
      </c>
      <c r="H22" s="245"/>
      <c r="I22" s="101" t="s">
        <v>207</v>
      </c>
      <c r="J22" s="101" t="s">
        <v>322</v>
      </c>
      <c r="K22" s="101" t="s">
        <v>320</v>
      </c>
      <c r="L22" s="106">
        <v>1</v>
      </c>
      <c r="M22" s="94">
        <v>0</v>
      </c>
      <c r="N22" s="106">
        <v>0</v>
      </c>
      <c r="O22" s="106">
        <f t="shared" si="0"/>
        <v>1</v>
      </c>
      <c r="P22" s="101" t="s">
        <v>321</v>
      </c>
      <c r="Q22" s="94">
        <v>2</v>
      </c>
      <c r="R22" s="90" t="s">
        <v>168</v>
      </c>
      <c r="S22" s="101" t="s">
        <v>362</v>
      </c>
      <c r="T22" s="90" t="s">
        <v>364</v>
      </c>
      <c r="U22" s="109">
        <v>2</v>
      </c>
      <c r="V22" s="95">
        <v>1</v>
      </c>
      <c r="W22" s="95">
        <f t="shared" si="1"/>
        <v>2</v>
      </c>
      <c r="X22" s="96" t="str">
        <f t="shared" si="2"/>
        <v>B</v>
      </c>
      <c r="Y22" s="97" t="str">
        <f t="shared" si="3"/>
        <v>Situación mejorable con exposición ocasional o esporádica, o situación sin anomalía destacable con cualquier nivel de exposición. No es esperable que se materialice el riesgo, aunque puede ser concebible.</v>
      </c>
      <c r="Z22" s="95">
        <v>25</v>
      </c>
      <c r="AA22" s="95">
        <f t="shared" si="4"/>
        <v>50</v>
      </c>
      <c r="AB22" s="98" t="str">
        <f t="shared" si="5"/>
        <v>III</v>
      </c>
      <c r="AC22" s="97" t="str">
        <f t="shared" si="6"/>
        <v>Mejorar si es posible. Sería conveniente justificar la intervención y su rentabilidad.</v>
      </c>
      <c r="AD22" s="90" t="str">
        <f t="shared" si="7"/>
        <v>Aceptable</v>
      </c>
      <c r="AE22" s="99" t="s">
        <v>601</v>
      </c>
      <c r="AF22" s="90" t="s">
        <v>34</v>
      </c>
      <c r="AG22" s="90" t="s">
        <v>34</v>
      </c>
      <c r="AH22" s="101" t="s">
        <v>323</v>
      </c>
      <c r="AI22" s="90" t="s">
        <v>171</v>
      </c>
      <c r="AJ22" s="90" t="s">
        <v>34</v>
      </c>
      <c r="AK22" s="100" t="s">
        <v>35</v>
      </c>
    </row>
    <row r="23" spans="1:38" ht="94.5" customHeight="1" thickBot="1" x14ac:dyDescent="0.3">
      <c r="A23" s="32"/>
      <c r="B23" s="282"/>
      <c r="C23" s="282"/>
      <c r="D23" s="282"/>
      <c r="E23" s="295"/>
      <c r="F23" s="298"/>
      <c r="G23" s="24" t="s">
        <v>33</v>
      </c>
      <c r="H23" s="101" t="s">
        <v>70</v>
      </c>
      <c r="I23" s="101" t="s">
        <v>313</v>
      </c>
      <c r="J23" s="101" t="s">
        <v>314</v>
      </c>
      <c r="K23" s="101" t="s">
        <v>315</v>
      </c>
      <c r="L23" s="106">
        <v>1</v>
      </c>
      <c r="M23" s="94">
        <v>0</v>
      </c>
      <c r="N23" s="106">
        <v>0</v>
      </c>
      <c r="O23" s="106">
        <f t="shared" si="0"/>
        <v>1</v>
      </c>
      <c r="P23" s="101" t="s">
        <v>316</v>
      </c>
      <c r="Q23" s="94">
        <v>8</v>
      </c>
      <c r="R23" s="101" t="s">
        <v>317</v>
      </c>
      <c r="S23" s="101" t="s">
        <v>318</v>
      </c>
      <c r="T23" s="90" t="s">
        <v>379</v>
      </c>
      <c r="U23" s="109">
        <v>2</v>
      </c>
      <c r="V23" s="95">
        <v>1</v>
      </c>
      <c r="W23" s="95">
        <f t="shared" si="1"/>
        <v>2</v>
      </c>
      <c r="X23" s="96" t="str">
        <f t="shared" si="2"/>
        <v>B</v>
      </c>
      <c r="Y23" s="97" t="str">
        <f t="shared" si="3"/>
        <v>Situación mejorable con exposición ocasional o esporádica, o situación sin anomalía destacable con cualquier nivel de exposición. No es esperable que se materialice el riesgo, aunque puede ser concebible.</v>
      </c>
      <c r="Z23" s="95">
        <v>10</v>
      </c>
      <c r="AA23" s="95">
        <f t="shared" si="4"/>
        <v>20</v>
      </c>
      <c r="AB23" s="98" t="str">
        <f t="shared" si="5"/>
        <v>IV</v>
      </c>
      <c r="AC23" s="97" t="str">
        <f t="shared" si="6"/>
        <v>Mantener las medidas de control existentes, pero se deberían considerar soluciones o mejoras y se deben hacer comprobaciones periódicas para asegurar que el riesgo aún es tolerable.</v>
      </c>
      <c r="AD23" s="90" t="str">
        <f t="shared" si="7"/>
        <v>Aceptable</v>
      </c>
      <c r="AE23" s="97" t="s">
        <v>514</v>
      </c>
      <c r="AF23" s="94" t="s">
        <v>34</v>
      </c>
      <c r="AG23" s="94" t="s">
        <v>34</v>
      </c>
      <c r="AH23" s="101" t="s">
        <v>71</v>
      </c>
      <c r="AI23" s="101" t="s">
        <v>319</v>
      </c>
      <c r="AJ23" s="94" t="s">
        <v>34</v>
      </c>
      <c r="AK23" s="100" t="s">
        <v>515</v>
      </c>
      <c r="AL23" s="22"/>
    </row>
    <row r="24" spans="1:38" ht="21" customHeight="1" x14ac:dyDescent="0.25">
      <c r="AE24" s="22"/>
      <c r="AF24" s="22"/>
      <c r="AG24" s="22"/>
      <c r="AH24" s="22"/>
      <c r="AI24" s="23"/>
      <c r="AJ24" s="22"/>
      <c r="AK24" s="22"/>
      <c r="AL24" s="22"/>
    </row>
  </sheetData>
  <mergeCells count="47">
    <mergeCell ref="H16:H17"/>
    <mergeCell ref="AE16:AE17"/>
    <mergeCell ref="H18:H22"/>
    <mergeCell ref="AG7:AG8"/>
    <mergeCell ref="AH7:AH8"/>
    <mergeCell ref="H9:H11"/>
    <mergeCell ref="H12:H15"/>
    <mergeCell ref="AE12:AE15"/>
    <mergeCell ref="W7:W8"/>
    <mergeCell ref="X7:X8"/>
    <mergeCell ref="AI7:AI8"/>
    <mergeCell ref="AJ7:AJ8"/>
    <mergeCell ref="Y7:Y8"/>
    <mergeCell ref="Z7:Z8"/>
    <mergeCell ref="H7:J7"/>
    <mergeCell ref="K7:K8"/>
    <mergeCell ref="L7:O7"/>
    <mergeCell ref="P7:P8"/>
    <mergeCell ref="Q7:Q8"/>
    <mergeCell ref="R7:T7"/>
    <mergeCell ref="AC7:AC8"/>
    <mergeCell ref="AD7:AD8"/>
    <mergeCell ref="AE7:AE8"/>
    <mergeCell ref="AF7:AF8"/>
    <mergeCell ref="U7:U8"/>
    <mergeCell ref="V7:V8"/>
    <mergeCell ref="B9:B23"/>
    <mergeCell ref="C9:C23"/>
    <mergeCell ref="D9:D23"/>
    <mergeCell ref="E9:E23"/>
    <mergeCell ref="F9:F23"/>
    <mergeCell ref="G7:G8"/>
    <mergeCell ref="B4:T4"/>
    <mergeCell ref="U4:AK4"/>
    <mergeCell ref="B5:T6"/>
    <mergeCell ref="U5:AC6"/>
    <mergeCell ref="AD5:AD6"/>
    <mergeCell ref="AE5:AK5"/>
    <mergeCell ref="AE6:AK6"/>
    <mergeCell ref="B7:B8"/>
    <mergeCell ref="C7:C8"/>
    <mergeCell ref="D7:D8"/>
    <mergeCell ref="E7:E8"/>
    <mergeCell ref="F7:F8"/>
    <mergeCell ref="AK7:AK8"/>
    <mergeCell ref="AA7:AA8"/>
    <mergeCell ref="AB7:AB8"/>
  </mergeCells>
  <conditionalFormatting sqref="AB9:AB11">
    <cfRule type="cellIs" dxfId="3003" priority="102" stopIfTrue="1" operator="equal">
      <formula>"I"</formula>
    </cfRule>
    <cfRule type="cellIs" dxfId="3002" priority="103" stopIfTrue="1" operator="equal">
      <formula>"II"</formula>
    </cfRule>
    <cfRule type="cellIs" dxfId="3001" priority="104" stopIfTrue="1" operator="between">
      <formula>"III"</formula>
      <formula>"IV"</formula>
    </cfRule>
  </conditionalFormatting>
  <conditionalFormatting sqref="AB18:AB20">
    <cfRule type="cellIs" dxfId="3000" priority="93" stopIfTrue="1" operator="equal">
      <formula>"I"</formula>
    </cfRule>
    <cfRule type="cellIs" dxfId="2999" priority="94" stopIfTrue="1" operator="equal">
      <formula>"II"</formula>
    </cfRule>
    <cfRule type="cellIs" dxfId="2998" priority="95" stopIfTrue="1" operator="between">
      <formula>"III"</formula>
      <formula>"IV"</formula>
    </cfRule>
  </conditionalFormatting>
  <conditionalFormatting sqref="AB22:AB23">
    <cfRule type="cellIs" dxfId="2997" priority="87" stopIfTrue="1" operator="equal">
      <formula>"I"</formula>
    </cfRule>
    <cfRule type="cellIs" dxfId="2996" priority="88" stopIfTrue="1" operator="equal">
      <formula>"II"</formula>
    </cfRule>
    <cfRule type="cellIs" dxfId="2995" priority="89" stopIfTrue="1" operator="between">
      <formula>"III"</formula>
      <formula>"IV"</formula>
    </cfRule>
  </conditionalFormatting>
  <conditionalFormatting sqref="AB12:AD13">
    <cfRule type="cellIs" dxfId="2994" priority="34" stopIfTrue="1" operator="equal">
      <formula>"I"</formula>
    </cfRule>
    <cfRule type="cellIs" dxfId="2993" priority="35" stopIfTrue="1" operator="equal">
      <formula>"II"</formula>
    </cfRule>
    <cfRule type="cellIs" dxfId="2992" priority="36" stopIfTrue="1" operator="between">
      <formula>"III"</formula>
      <formula>"IV"</formula>
    </cfRule>
  </conditionalFormatting>
  <conditionalFormatting sqref="AB14:AD14">
    <cfRule type="cellIs" dxfId="2991" priority="49" stopIfTrue="1" operator="equal">
      <formula>"I"</formula>
    </cfRule>
    <cfRule type="cellIs" dxfId="2990" priority="50" stopIfTrue="1" operator="equal">
      <formula>"II"</formula>
    </cfRule>
    <cfRule type="cellIs" dxfId="2989" priority="51" stopIfTrue="1" operator="between">
      <formula>"III"</formula>
      <formula>"IV"</formula>
    </cfRule>
  </conditionalFormatting>
  <conditionalFormatting sqref="AB15:AD17">
    <cfRule type="cellIs" dxfId="2988" priority="24" stopIfTrue="1" operator="equal">
      <formula>"I"</formula>
    </cfRule>
    <cfRule type="cellIs" dxfId="2987" priority="25" stopIfTrue="1" operator="equal">
      <formula>"II"</formula>
    </cfRule>
    <cfRule type="cellIs" dxfId="2986" priority="26" stopIfTrue="1" operator="between">
      <formula>"III"</formula>
      <formula>"IV"</formula>
    </cfRule>
  </conditionalFormatting>
  <conditionalFormatting sqref="AB21:AD21">
    <cfRule type="cellIs" dxfId="2985" priority="16" stopIfTrue="1" operator="equal">
      <formula>"I"</formula>
    </cfRule>
    <cfRule type="cellIs" dxfId="2984" priority="17" stopIfTrue="1" operator="equal">
      <formula>"II"</formula>
    </cfRule>
    <cfRule type="cellIs" dxfId="2983" priority="18" stopIfTrue="1" operator="between">
      <formula>"III"</formula>
      <formula>"IV"</formula>
    </cfRule>
  </conditionalFormatting>
  <conditionalFormatting sqref="AB24:AE27 AB28:AF31 AB32:AE33 AB34:AF34 AB35:AE42 AB43:AF46 AB47:AE48 AB49:AF49 AB50:AE60 AB61:AF62 AB63:AE63 AB64:AF64 AB65:AE73 AB74:AF75 AB76:AE76 AB77:AF77 AB78:AE88 AF88 AB89:AF90 AB91:AE91 AB92:AF92 AB93:AE102 AF102:AF103 AE103:AE104 AB103:AD157 AE105:AF105 AE106:AE115 AF115 AE116:AF117 AE118 AE119:AF119 AE120:AE129 AF129 AE130:AF131 AE132 AE133:AF133 AE134:AE143 AF143 AE144:AF145 AE146 AE147:AF147 AE148:AE157 AF157 AB158:AF230 AB231:AE232 AE233:AF233 AB233:AD258 AE234:AE244 AE245:AF246 AE247 AE248:AF248 AE249:AE258 AF258 AB259:AF259 AE260:AF498 AB260:AD513 AE499:AE500 AE501:AF501 AE502:AE512 AE513:AF513 AB514:AF599 AB600:AE601 AB602:AF602 AB603:AE610 AB611:AF612 AB613:AE613 AB614:AF673 AB674:AE675 AB676:AF676 AB677:AE680 AB681:AF681 AB682:AE684 AB685:AF686 AB687:AE687 AB688:AF748">
    <cfRule type="cellIs" dxfId="2982" priority="146" stopIfTrue="1" operator="equal">
      <formula>"I"</formula>
    </cfRule>
    <cfRule type="cellIs" dxfId="2981" priority="147" stopIfTrue="1" operator="equal">
      <formula>"II"</formula>
    </cfRule>
    <cfRule type="cellIs" dxfId="2980" priority="148" stopIfTrue="1" operator="between">
      <formula>"III"</formula>
      <formula>"IV"</formula>
    </cfRule>
  </conditionalFormatting>
  <conditionalFormatting sqref="AD9:AD13">
    <cfRule type="containsText" dxfId="2979" priority="29" stopIfTrue="1" operator="containsText" text="No aceptable o aceptable con control específico">
      <formula>NOT(ISERROR(SEARCH("No aceptable o aceptable con control específico",AD9)))</formula>
    </cfRule>
    <cfRule type="cellIs" dxfId="2978" priority="32" stopIfTrue="1" operator="equal">
      <formula>"Aceptable"</formula>
    </cfRule>
  </conditionalFormatting>
  <conditionalFormatting sqref="AD9:AD14">
    <cfRule type="containsText" dxfId="2977" priority="30" stopIfTrue="1" operator="containsText" text="No aceptable">
      <formula>NOT(ISERROR(SEARCH("No aceptable",AD9)))</formula>
    </cfRule>
    <cfRule type="containsText" dxfId="2976" priority="31" stopIfTrue="1" operator="containsText" text="No Aceptable o aceptable con control específico">
      <formula>NOT(ISERROR(SEARCH("No Aceptable o aceptable con control específico",AD9)))</formula>
    </cfRule>
  </conditionalFormatting>
  <conditionalFormatting sqref="AD12:AD13">
    <cfRule type="cellIs" dxfId="2975" priority="33" stopIfTrue="1" operator="equal">
      <formula>"No aceptable"</formula>
    </cfRule>
  </conditionalFormatting>
  <conditionalFormatting sqref="AD13">
    <cfRule type="containsText" dxfId="2974" priority="27" stopIfTrue="1" operator="containsText" text="No aceptable">
      <formula>NOT(ISERROR(SEARCH("No aceptable",AD13)))</formula>
    </cfRule>
    <cfRule type="containsText" dxfId="2973" priority="28" stopIfTrue="1" operator="containsText" text="No Aceptable o aceptable con control específico">
      <formula>NOT(ISERROR(SEARCH("No Aceptable o aceptable con control específico",AD13)))</formula>
    </cfRule>
  </conditionalFormatting>
  <conditionalFormatting sqref="AD14">
    <cfRule type="containsText" dxfId="2972" priority="44" stopIfTrue="1" operator="containsText" text="No aceptable o aceptable con control específico">
      <formula>NOT(ISERROR(SEARCH("No aceptable o aceptable con control específico",AD14)))</formula>
    </cfRule>
    <cfRule type="containsText" dxfId="2971" priority="45" stopIfTrue="1" operator="containsText" text="No aceptable">
      <formula>NOT(ISERROR(SEARCH("No aceptable",AD14)))</formula>
    </cfRule>
    <cfRule type="containsText" dxfId="2970" priority="46" stopIfTrue="1" operator="containsText" text="No Aceptable o aceptable con control específico">
      <formula>NOT(ISERROR(SEARCH("No Aceptable o aceptable con control específico",AD14)))</formula>
    </cfRule>
    <cfRule type="cellIs" dxfId="2969" priority="47" stopIfTrue="1" operator="equal">
      <formula>"Aceptable"</formula>
    </cfRule>
    <cfRule type="cellIs" dxfId="2968" priority="48" stopIfTrue="1" operator="equal">
      <formula>"No aceptable"</formula>
    </cfRule>
  </conditionalFormatting>
  <conditionalFormatting sqref="AD15:AD23">
    <cfRule type="cellIs" dxfId="2967" priority="14" stopIfTrue="1" operator="equal">
      <formula>"Aceptable"</formula>
    </cfRule>
    <cfRule type="cellIs" dxfId="2966" priority="15" stopIfTrue="1" operator="equal">
      <formula>"No aceptable"</formula>
    </cfRule>
  </conditionalFormatting>
  <conditionalFormatting sqref="AD15:AD748">
    <cfRule type="containsText" dxfId="2965" priority="11" stopIfTrue="1" operator="containsText" text="No aceptable o aceptable con control específico">
      <formula>NOT(ISERROR(SEARCH("No aceptable o aceptable con control específico",AD15)))</formula>
    </cfRule>
    <cfRule type="containsText" dxfId="2964" priority="12" stopIfTrue="1" operator="containsText" text="No aceptable">
      <formula>NOT(ISERROR(SEARCH("No aceptable",AD15)))</formula>
    </cfRule>
    <cfRule type="containsText" dxfId="2963" priority="13" stopIfTrue="1" operator="containsText" text="No Aceptable o aceptable con control específico">
      <formula>NOT(ISERROR(SEARCH("No Aceptable o aceptable con control específico",AD15)))</formula>
    </cfRule>
  </conditionalFormatting>
  <conditionalFormatting sqref="AD9:AE11">
    <cfRule type="cellIs" dxfId="2962" priority="81" stopIfTrue="1" operator="equal">
      <formula>"No aceptable"</formula>
    </cfRule>
  </conditionalFormatting>
  <conditionalFormatting sqref="AD24:AE27 AD28:AF31 AD32:AE33 AD34:AF34 AD35:AE42 AD43:AF46 AD47:AE48 AD49:AF49 AD50:AE60 AD61:AF62 AD63:AE63 AD64:AF64 AD65:AE73 AD74:AF75 AD76:AE76 AD77:AF77 AD78:AE88 AD89:AF90 AD91:AE91 AD92:AF92 AD93:AE102 AD103:AD157 AD158:AF230 AD231:AE232 AD233:AF233 AD234:AE245 AD246:AD258 AD259:AF259 AD260:AD513 AD514:AF599 AD600:AE601 AD602:AF602 AD603:AE610 AD611:AF612 AD613:AE613 AD614:AF673 AD674:AE675 AD676:AF676 AD677:AE680 AD681:AF681 AD682:AE684 AD685:AF686 AD687:AE687 AD688:AF748 AF88 AF102:AF103 AE103:AE104 AE105:AF105 AE106:AE115 AF115 AE116:AF117 AE118 AE119:AF119 AE120:AE129 AF129 AE130:AF131 AE132 AE133:AF133 AE134:AE143 AF143 AE144:AF145 AE146 AE147:AF147 AE148:AE157 AF157 AF245:AF246 AE246:AE247 AE248:AF248 AE249:AE258 AF258 AE260:AF498 AE499:AE500 AE501:AF501 AE502:AE512 AE513:AF513">
    <cfRule type="cellIs" dxfId="2961" priority="144" stopIfTrue="1" operator="equal">
      <formula>"Aceptable"</formula>
    </cfRule>
  </conditionalFormatting>
  <conditionalFormatting sqref="AD24:AE27 AD28:AF31 AD32:AE33 AD34:AF34 AD35:AE42 AD43:AF46 AD47:AE48 AD49:AF49 AD50:AE60 AD61:AF62 AD63:AE63 AD64:AF64 AD65:AE73 AD74:AF75 AD76:AE76 AD77:AF77 AD78:AE88 AF88 AD89:AF90 AD91:AE91 AD92:AF92 AD93:AE102 AF102:AF103 AE103:AE104 AD103:AD157 AE105:AF105 AE106:AE115 AF115 AE116:AF117 AE118 AE119:AF119 AE120:AE129 AF129 AE130:AF131 AE132 AE133:AF133 AE134:AE143 AF143 AE144:AF145 AE146 AE147:AF147 AE148:AE157 AF157 AD158:AF230 AD231:AE232 AD233:AF233 AD234:AE245 AF245:AF246 AE246:AE247 AD246:AD258 AE248:AF248 AE249:AE258 AF258 AD259:AF259 AE260:AF498 AD260:AD513 AE499:AE500 AE501:AF501 AE502:AE512 AE513:AF513 AD514:AF599 AD600:AE601 AD602:AF602 AD603:AE610 AD611:AF612 AD613:AE613 AD614:AF673 AD674:AE675 AD676:AF676 AD677:AE680 AD681:AF681 AD682:AE684 AD685:AF686 AD687:AE687 AD688:AF748">
    <cfRule type="cellIs" dxfId="2960" priority="145" stopIfTrue="1" operator="equal">
      <formula>"No aceptable"</formula>
    </cfRule>
  </conditionalFormatting>
  <conditionalFormatting sqref="AE9:AE10">
    <cfRule type="cellIs" dxfId="2959" priority="84" stopIfTrue="1" operator="equal">
      <formula>"I"</formula>
    </cfRule>
    <cfRule type="cellIs" dxfId="2958" priority="85" stopIfTrue="1" operator="equal">
      <formula>"II"</formula>
    </cfRule>
    <cfRule type="cellIs" dxfId="2957" priority="86" stopIfTrue="1" operator="between">
      <formula>"III"</formula>
      <formula>"IV"</formula>
    </cfRule>
  </conditionalFormatting>
  <conditionalFormatting sqref="AE9:AE11">
    <cfRule type="cellIs" dxfId="2956" priority="80" stopIfTrue="1" operator="equal">
      <formula>"Aceptable"</formula>
    </cfRule>
  </conditionalFormatting>
  <conditionalFormatting sqref="AE16">
    <cfRule type="cellIs" dxfId="2955" priority="63" stopIfTrue="1" operator="equal">
      <formula>"Aceptable"</formula>
    </cfRule>
    <cfRule type="cellIs" dxfId="2954" priority="64" stopIfTrue="1" operator="equal">
      <formula>"No aceptable"</formula>
    </cfRule>
    <cfRule type="cellIs" dxfId="2953" priority="65" stopIfTrue="1" operator="equal">
      <formula>"I"</formula>
    </cfRule>
    <cfRule type="cellIs" dxfId="2952" priority="66" stopIfTrue="1" operator="equal">
      <formula>"II"</formula>
    </cfRule>
    <cfRule type="cellIs" dxfId="2951" priority="67" stopIfTrue="1" operator="between">
      <formula>"III"</formula>
      <formula>"IV"</formula>
    </cfRule>
  </conditionalFormatting>
  <conditionalFormatting sqref="AE18">
    <cfRule type="cellIs" dxfId="2950" priority="70" stopIfTrue="1" operator="equal">
      <formula>"I"</formula>
    </cfRule>
    <cfRule type="cellIs" dxfId="2949" priority="71" stopIfTrue="1" operator="equal">
      <formula>"II"</formula>
    </cfRule>
    <cfRule type="cellIs" dxfId="2948" priority="72" stopIfTrue="1" operator="between">
      <formula>"III"</formula>
      <formula>"IV"</formula>
    </cfRule>
  </conditionalFormatting>
  <conditionalFormatting sqref="AE18:AE23">
    <cfRule type="cellIs" dxfId="2947" priority="1" stopIfTrue="1" operator="equal">
      <formula>"Aceptable"</formula>
    </cfRule>
    <cfRule type="cellIs" dxfId="2946" priority="2" stopIfTrue="1" operator="equal">
      <formula>"No aceptable"</formula>
    </cfRule>
  </conditionalFormatting>
  <conditionalFormatting sqref="AE20:AE23">
    <cfRule type="cellIs" dxfId="2945" priority="3" stopIfTrue="1" operator="equal">
      <formula>"I"</formula>
    </cfRule>
    <cfRule type="cellIs" dxfId="2944" priority="4" stopIfTrue="1" operator="equal">
      <formula>"II"</formula>
    </cfRule>
    <cfRule type="cellIs" dxfId="2943" priority="5" stopIfTrue="1" operator="between">
      <formula>"III"</formula>
      <formula>"IV"</formula>
    </cfRule>
  </conditionalFormatting>
  <dataValidations count="4">
    <dataValidation allowBlank="1" sqref="AA9:AA23"/>
    <dataValidation type="list" allowBlank="1" showInputMessage="1" showErrorMessage="1" prompt="10 = Muy Alto_x000a_6 = Alto_x000a_2 = Medio_x000a_0 = Bajo" sqref="U9:U23">
      <formula1>"10, 6, 2, 0, "</formula1>
    </dataValidation>
    <dataValidation type="list" allowBlank="1" showInputMessage="1" prompt="4 = Continua_x000a_3 = Frecuente_x000a_2 = Ocasional_x000a_1 = Esporádica" sqref="V9:V23">
      <formula1>"4, 3, 2, 1"</formula1>
    </dataValidation>
    <dataValidation type="list" allowBlank="1" showInputMessage="1" prompt="100= Muerte_x000a_60= Lesiones graves e irreparables (IPP o invalidez)_x000a_25= Lesiones con incapacidad laboral temporal_x000a_10= Lesiones que no requieren hospitalización_x000a_" sqref="Z9:Z23">
      <formula1>"100,60,25,10"</formula1>
    </dataValidation>
  </dataValidations>
  <pageMargins left="0.7" right="0.7" top="0.75" bottom="0.75" header="0.3" footer="0.3"/>
  <pageSetup paperSize="9" scale="29" fitToHeight="0" orientation="portrait" r:id="rId1"/>
  <colBreaks count="1" manualBreakCount="1">
    <brk id="3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17</vt:i4>
      </vt:variant>
    </vt:vector>
  </HeadingPairs>
  <TitlesOfParts>
    <vt:vector size="53" baseType="lpstr">
      <vt:lpstr>Inicio</vt:lpstr>
      <vt:lpstr>MENU MATRICES </vt:lpstr>
      <vt:lpstr>1. DESPACHO</vt:lpstr>
      <vt:lpstr>2. SUBDIR GESTIÓN INMOB</vt:lpstr>
      <vt:lpstr>3. SUBDIR GESTIÓN CORPORATIVA</vt:lpstr>
      <vt:lpstr>4. SUBDIR REGISTRO INMOBILIARIO</vt:lpstr>
      <vt:lpstr>5. OFICINA DE CONTROL INTERNO</vt:lpstr>
      <vt:lpstr>6. OFICINA DE LAS TECNOLOGIAS </vt:lpstr>
      <vt:lpstr>7. OFICINA ASESORA PLANEACIÓN</vt:lpstr>
      <vt:lpstr>8. OFICINA JURÍDICA</vt:lpstr>
      <vt:lpstr>9. OFICINA CONTROL DISCIPLIN.</vt:lpstr>
      <vt:lpstr>10. OFICINA ASESORA COMUNICAC</vt:lpstr>
      <vt:lpstr>11. ASESOR</vt:lpstr>
      <vt:lpstr>12. P.ESP.DEFENSA SGIEP</vt:lpstr>
      <vt:lpstr>13. P. ESP. ADMINISTRACIÓN GIEP</vt:lpstr>
      <vt:lpstr>14. P.ESP. RECEP PREDIOS SRI </vt:lpstr>
      <vt:lpstr>15. PROFESIONAL ESPECIALIZADO</vt:lpstr>
      <vt:lpstr>16. PROF. RECEPCION PREDIOS SRI</vt:lpstr>
      <vt:lpstr>17. PROFESIONAL UNIVERSITARIO</vt:lpstr>
      <vt:lpstr>18. TOPOGRAFIA</vt:lpstr>
      <vt:lpstr>19. SECRETARIO (A) </vt:lpstr>
      <vt:lpstr>20.DEFENSORES SGIEP </vt:lpstr>
      <vt:lpstr>21. AUX SG </vt:lpstr>
      <vt:lpstr>22. AUX SG MANTENIM</vt:lpstr>
      <vt:lpstr>23. ATENCION CAD CRA 30 </vt:lpstr>
      <vt:lpstr>24. ARCHIVO </vt:lpstr>
      <vt:lpstr>25. GESTION DOCUMENTAL</vt:lpstr>
      <vt:lpstr>26. BODEGA COLVATEL</vt:lpstr>
      <vt:lpstr>27. TECNICO OPERATIVO </vt:lpstr>
      <vt:lpstr>28. TECNICO SISTEMAS </vt:lpstr>
      <vt:lpstr>29. CONDUCTOR </vt:lpstr>
      <vt:lpstr>30. PROVEEDOR SEGURIDAD</vt:lpstr>
      <vt:lpstr>31. PROVEEDOR ASEO Y CAFETERIA </vt:lpstr>
      <vt:lpstr>32.PROVEE MTM EQUIPOS DE COMPUT</vt:lpstr>
      <vt:lpstr>33. CASA DEL ESPACIO PÚBLICO</vt:lpstr>
      <vt:lpstr>34. VISITANTE </vt:lpstr>
      <vt:lpstr>'1. DESPACHO'!Área_de_impresión</vt:lpstr>
      <vt:lpstr>'11. ASESOR'!Área_de_impresión</vt:lpstr>
      <vt:lpstr>'12. P.ESP.DEFENSA SGIEP'!Área_de_impresión</vt:lpstr>
      <vt:lpstr>'13. P. ESP. ADMINISTRACIÓN GIEP'!Área_de_impresión</vt:lpstr>
      <vt:lpstr>'14. P.ESP. RECEP PREDIOS SRI '!Área_de_impresión</vt:lpstr>
      <vt:lpstr>'16. PROF. RECEPCION PREDIOS SRI'!Área_de_impresión</vt:lpstr>
      <vt:lpstr>'2. SUBDIR GESTIÓN INMOB'!Área_de_impresión</vt:lpstr>
      <vt:lpstr>'3. SUBDIR GESTIÓN CORPORATIVA'!Área_de_impresión</vt:lpstr>
      <vt:lpstr>'31. PROVEEDOR ASEO Y CAFETERIA '!Área_de_impresión</vt:lpstr>
      <vt:lpstr>'32.PROVEE MTM EQUIPOS DE COMPUT'!Área_de_impresión</vt:lpstr>
      <vt:lpstr>'33. CASA DEL ESPACIO PÚBLICO'!Área_de_impresión</vt:lpstr>
      <vt:lpstr>'34. VISITANTE '!Área_de_impresión</vt:lpstr>
      <vt:lpstr>'4. SUBDIR REGISTRO INMOBILIARIO'!Área_de_impresión</vt:lpstr>
      <vt:lpstr>'6. OFICINA DE LAS TECNOLOGIAS '!Área_de_impresión</vt:lpstr>
      <vt:lpstr>'9. OFICINA CONTROL DISCIPLIN.'!Área_de_impresión</vt:lpstr>
      <vt:lpstr>'1. DESPACHO'!Títulos_a_imprimir</vt:lpstr>
      <vt:lpstr>'34. VISITANTE '!Títulos_a_imprimir</vt:lpstr>
    </vt:vector>
  </TitlesOfParts>
  <Company>The houze!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2023-08-17T03:04:29Z</cp:lastPrinted>
  <dcterms:created xsi:type="dcterms:W3CDTF">2009-11-19T22:56:38Z</dcterms:created>
  <dcterms:modified xsi:type="dcterms:W3CDTF">2023-08-17T03:11:48Z</dcterms:modified>
</cp:coreProperties>
</file>