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fb912aaa7afdb11c/Desktop/DADEP/DADEP 2025/Plan de Sostenibilidad del MIPG 2025/"/>
    </mc:Choice>
  </mc:AlternateContent>
  <xr:revisionPtr revIDLastSave="9" documentId="13_ncr:1_{A91D687B-F6B6-48F2-9D93-16C9C4F32C69}" xr6:coauthVersionLast="47" xr6:coauthVersionMax="47" xr10:uidLastSave="{AA8FDF81-B152-4C5A-913B-FF2506B13136}"/>
  <bookViews>
    <workbookView xWindow="-110" yWindow="-110" windowWidth="19420" windowHeight="10300" tabRatio="677" activeTab="1" xr2:uid="{00000000-000D-0000-FFFF-FFFF00000000}"/>
  </bookViews>
  <sheets>
    <sheet name="PORTADA " sheetId="15" r:id="rId1"/>
    <sheet name="Plan de Acción MIPG 2025" sheetId="16" r:id="rId2"/>
    <sheet name="Resumen Avance" sheetId="6" state="hidden" r:id="rId3"/>
  </sheets>
  <definedNames>
    <definedName name="_xlnm.Print_Area" localSheetId="1">'Plan de Acción MIPG 2025'!$A$1:$U$48</definedName>
    <definedName name="_xlnm.Print_Area" localSheetId="0">'PORTADA '!$A$1:$J$53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3" i="16" l="1"/>
  <c r="S42" i="16"/>
  <c r="S41" i="16"/>
  <c r="S40" i="16"/>
  <c r="S39" i="16"/>
  <c r="S38" i="16"/>
  <c r="S37" i="16"/>
  <c r="S36" i="16"/>
  <c r="S35" i="16"/>
  <c r="U34" i="16"/>
  <c r="X14" i="16" s="1"/>
  <c r="Z14" i="16" s="1"/>
  <c r="S34" i="16"/>
  <c r="S32" i="16"/>
  <c r="S31" i="16"/>
  <c r="S30" i="16"/>
  <c r="S29" i="16"/>
  <c r="S28" i="16"/>
  <c r="S27" i="16"/>
  <c r="S26" i="16"/>
  <c r="S25" i="16"/>
  <c r="U25" i="16" s="1"/>
  <c r="X13" i="16" s="1"/>
  <c r="Z13" i="16" s="1"/>
  <c r="S23" i="16"/>
  <c r="S22" i="16"/>
  <c r="U18" i="16" s="1"/>
  <c r="X12" i="16" s="1"/>
  <c r="Z12" i="16" s="1"/>
  <c r="S20" i="16"/>
  <c r="S19" i="16"/>
  <c r="S18" i="16"/>
  <c r="S16" i="16"/>
  <c r="S15" i="16"/>
  <c r="Y14" i="16"/>
  <c r="S14" i="16"/>
  <c r="Y13" i="16"/>
  <c r="S13" i="16"/>
  <c r="Y12" i="16"/>
  <c r="S12" i="16"/>
  <c r="Y11" i="16"/>
  <c r="S11" i="16"/>
  <c r="S10" i="16"/>
  <c r="S9" i="16"/>
  <c r="T7" i="16" s="1"/>
  <c r="S8" i="16"/>
  <c r="S7" i="16"/>
  <c r="T34" i="16" l="1"/>
  <c r="U7" i="16"/>
  <c r="U44" i="16" s="1"/>
  <c r="T25" i="16"/>
  <c r="T44" i="16"/>
  <c r="T18" i="16"/>
  <c r="X11" i="16" l="1"/>
  <c r="Z11" i="16" s="1"/>
  <c r="Z16" i="16" s="1"/>
  <c r="P5" i="6"/>
  <c r="Q5" i="6"/>
  <c r="P22" i="6" l="1"/>
  <c r="D16" i="6"/>
  <c r="D14" i="6"/>
  <c r="D12" i="6"/>
  <c r="D10" i="6"/>
  <c r="D8" i="6"/>
  <c r="D6" i="6"/>
  <c r="D11" i="6"/>
  <c r="D7" i="6"/>
  <c r="C13" i="6"/>
  <c r="C9" i="6"/>
  <c r="C5" i="6"/>
  <c r="G5" i="6" s="1"/>
  <c r="C16" i="6"/>
  <c r="C14" i="6"/>
  <c r="C12" i="6"/>
  <c r="C10" i="6"/>
  <c r="C8" i="6"/>
  <c r="C6" i="6"/>
  <c r="D13" i="6"/>
  <c r="D9" i="6"/>
  <c r="D5" i="6"/>
  <c r="H5" i="6" s="1"/>
  <c r="C11" i="6"/>
  <c r="C7" i="6"/>
  <c r="D15" i="6"/>
  <c r="C15" i="6"/>
  <c r="P23" i="6"/>
  <c r="Q23" i="6"/>
  <c r="P24" i="6"/>
  <c r="Q24" i="6"/>
  <c r="Q21" i="6"/>
  <c r="Q22" i="6"/>
  <c r="Q20" i="6" l="1"/>
  <c r="Q25" i="6"/>
  <c r="P21" i="6"/>
  <c r="P25" i="6"/>
  <c r="G6" i="6"/>
  <c r="G7" i="6" s="1"/>
  <c r="G8" i="6" s="1"/>
  <c r="G9" i="6" s="1"/>
  <c r="G10" i="6" s="1"/>
  <c r="G11" i="6" s="1"/>
  <c r="G12" i="6" s="1"/>
  <c r="G13" i="6" s="1"/>
  <c r="G14" i="6" s="1"/>
  <c r="G15" i="6" s="1"/>
  <c r="G16" i="6" s="1"/>
  <c r="H6" i="6"/>
  <c r="H7" i="6" s="1"/>
  <c r="H8" i="6" s="1"/>
  <c r="H9" i="6" s="1"/>
  <c r="H10" i="6" s="1"/>
  <c r="H11" i="6" s="1"/>
  <c r="H12" i="6" s="1"/>
  <c r="H13" i="6" s="1"/>
  <c r="H14" i="6" s="1"/>
  <c r="H15" i="6" s="1"/>
  <c r="H16" i="6" s="1"/>
  <c r="P20" i="6"/>
</calcChain>
</file>

<file path=xl/sharedStrings.xml><?xml version="1.0" encoding="utf-8"?>
<sst xmlns="http://schemas.openxmlformats.org/spreadsheetml/2006/main" count="199" uniqueCount="98">
  <si>
    <t>Componente</t>
  </si>
  <si>
    <t>Meta</t>
  </si>
  <si>
    <t>Líder Responsable</t>
  </si>
  <si>
    <t>Actividad Prog/Ejec</t>
  </si>
  <si>
    <t>Programado</t>
  </si>
  <si>
    <t>Ejecutado</t>
  </si>
  <si>
    <t>DIRECCIONAMIENTO</t>
  </si>
  <si>
    <t>1.1</t>
  </si>
  <si>
    <t>1 Plan de Acción</t>
  </si>
  <si>
    <t>Comité Institucional de Gestión y Desempeño</t>
  </si>
  <si>
    <t>Prog.</t>
  </si>
  <si>
    <t xml:space="preserve"> </t>
  </si>
  <si>
    <t>Ejec.</t>
  </si>
  <si>
    <t>1.2</t>
  </si>
  <si>
    <t>Oficina Asesora de Planeación</t>
  </si>
  <si>
    <t>1.3</t>
  </si>
  <si>
    <t>1 Mapa de Requisitos Legales actualizado</t>
  </si>
  <si>
    <t>Oficina Asesora de Jurídica</t>
  </si>
  <si>
    <t>1.4</t>
  </si>
  <si>
    <t>1.5</t>
  </si>
  <si>
    <t>4 Comités realizados</t>
  </si>
  <si>
    <t>Oficina Asesora de Planeación y Líderes de Política</t>
  </si>
  <si>
    <t>FURAG</t>
  </si>
  <si>
    <t>2.1</t>
  </si>
  <si>
    <t>1 Reporte</t>
  </si>
  <si>
    <t>2.2</t>
  </si>
  <si>
    <t>Analizar los resultados del FURAG y socializarlos en el Comité Institucional de Gestión y Desempeño - CIGD.</t>
  </si>
  <si>
    <t>1 Informe de Resultados FURAG
1 Socialización al CIGD</t>
  </si>
  <si>
    <t>SISTEMA DE GESTIÓN</t>
  </si>
  <si>
    <t>3.1</t>
  </si>
  <si>
    <t>Líderes de Proceso y Oficina Asesora de Planeación</t>
  </si>
  <si>
    <t>Líderes de Proceso</t>
  </si>
  <si>
    <t>3.3</t>
  </si>
  <si>
    <t>3.4</t>
  </si>
  <si>
    <t>MONITOREO Y CONTROL</t>
  </si>
  <si>
    <t>4.1</t>
  </si>
  <si>
    <t>Elaborar Informe semestral consolidado de seguimiento al Plan de Acción para la Sostenibilidad del MIPG en el DADEP.</t>
  </si>
  <si>
    <t>2 Informes</t>
  </si>
  <si>
    <t>4.2</t>
  </si>
  <si>
    <t>Elaborar Informes de evaluación independiente del estado del Sistema de Control Interno (Decreto Nacional 2106 de 2019, articulo 156).</t>
  </si>
  <si>
    <t>Oficina de Control Interno</t>
  </si>
  <si>
    <t>4.3</t>
  </si>
  <si>
    <t>Monitorear el Mapa de Riesgos Institucional por Procesos (Gestión, Corrupción y Seguridad Digital).</t>
  </si>
  <si>
    <t>1 Mapa de Riesgos con seguimiento</t>
  </si>
  <si>
    <t>4.4</t>
  </si>
  <si>
    <t>Monitorear el cuadro de mando de indicadores.</t>
  </si>
  <si>
    <t>4 Monitoreos</t>
  </si>
  <si>
    <t>4.5</t>
  </si>
  <si>
    <t>PLANES DE MEJORAMIENTO</t>
  </si>
  <si>
    <t>Formular, ejecutar y monitorear el Plan de Mejoramiento.</t>
  </si>
  <si>
    <t>Avance en la ejecución del plan de acción MIPG 2022</t>
  </si>
  <si>
    <t>MES</t>
  </si>
  <si>
    <t>ACUMULADO</t>
  </si>
  <si>
    <t>META</t>
  </si>
  <si>
    <t>ALCANZADO</t>
  </si>
  <si>
    <t>% MES</t>
  </si>
  <si>
    <t>AVANCE</t>
  </si>
  <si>
    <t>OBSERVACIÓN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</si>
  <si>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</si>
  <si>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</si>
  <si>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</si>
  <si>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</si>
  <si>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</si>
  <si>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</si>
  <si>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</si>
  <si>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</si>
  <si>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</si>
  <si>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</si>
  <si>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</si>
  <si>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</si>
  <si>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No.</t>
  </si>
  <si>
    <t>No. Act en el Plan</t>
  </si>
  <si>
    <t>AVANCE A MAYO DE 2021</t>
  </si>
  <si>
    <t>MONITOREO</t>
  </si>
  <si>
    <t>AVANCE DE ENERO A DICIEMBRE DE 2023</t>
  </si>
  <si>
    <t>1 Socialización</t>
  </si>
  <si>
    <t xml:space="preserve">Socializar las generalidades del MIPG, sus dimensiones, los roles y las responsabilidades a los funcionarios y colaboradores de la entidad. </t>
  </si>
  <si>
    <t>5 Mesas de trabajo</t>
  </si>
  <si>
    <t>1 Mapa de Riesgos</t>
  </si>
  <si>
    <t>1 Plan de Mejoramiento formulado, ejecutado y Monitoreado</t>
  </si>
  <si>
    <t>Plan de acción para la sostenibilidad del MIPG en el DADEP Año 2025
Departamento Administrativo de la Defensoría del Espacio Público - DADEP</t>
  </si>
  <si>
    <t>Elaborar y aprobar el Plan de Acción para la sostenibilidad del MIPG - 2025.</t>
  </si>
  <si>
    <t>Revisar y actualizar el marco normativo institucional aplicable para la sostenibilidad del MIPG.</t>
  </si>
  <si>
    <t>Realizar los comités institucionales de gestión y desempeño.</t>
  </si>
  <si>
    <t>Realizar mesas de trabajo para identificar riesgos fiscales y de lavado de activos dentro de los procesos.</t>
  </si>
  <si>
    <t>Reportar en el Formulario Único de Avances a la Gestión - FURAG vigencia 2024, el estado de la implementación.</t>
  </si>
  <si>
    <t>2.3</t>
  </si>
  <si>
    <t>Realizar seguimiento al Plan de Adecuación de Recomendaciones del FURAG</t>
  </si>
  <si>
    <t>1 Plan de adecuación</t>
  </si>
  <si>
    <t xml:space="preserve">Actualizar y socializar  los lineamientos sobre el control de  documentos dentro Sistema de Gestión </t>
  </si>
  <si>
    <t>1 Guia para la elaboración y manejo de documentos.</t>
  </si>
  <si>
    <t xml:space="preserve"> Oficina Asesora de Planeación</t>
  </si>
  <si>
    <t xml:space="preserve">Realizar un diagnóstico de los documentos que se encuentran en el sistema de gestión y requerir a los procesos los ajustes correspondientes. </t>
  </si>
  <si>
    <t>1 Diagnóstico de documentos</t>
  </si>
  <si>
    <t>Identificar y/o actualizar los riesgos de tipo fiscal dentro de los mapas institucionales</t>
  </si>
  <si>
    <t>Actualizar el Mapa de Riesgos Institucional por Procesos  de Seguridad de la Información.</t>
  </si>
  <si>
    <t>Oficina Asesora de Planeación y Oficina de Tecnologías de la Informaciónn y Comunicaciones.</t>
  </si>
  <si>
    <t>Total programado / ejecutado de Enero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</si>
</sst>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mm"/>
    <numFmt numFmtId="165" formatCode="mmm"/>
    <numFmt numFmtId="166" formatCode="0.0%"/>
  </numFmts>
  <fonts count="2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002060"/>
      <name val="Museo Sans Condensed"/>
    </font>
    <font>
      <b/>
      <sz val="22"/>
      <color rgb="FF002060"/>
      <name val="Museo Sans Condensed"/>
    </font>
    <font>
      <b/>
      <sz val="20"/>
      <color rgb="FF002060"/>
      <name val="Museo Sans Condensed"/>
    </font>
    <font>
      <b/>
      <sz val="16"/>
      <color theme="0"/>
      <name val="Museo Sans Condensed"/>
    </font>
    <font>
      <sz val="12"/>
      <color theme="0"/>
      <name val="Museo Sans Condensed"/>
    </font>
    <font>
      <b/>
      <sz val="12"/>
      <color theme="0"/>
      <name val="Museo Sans Condensed"/>
    </font>
    <font>
      <sz val="16"/>
      <color theme="1"/>
      <name val="Museo Sans Condensed"/>
    </font>
    <font>
      <sz val="10"/>
      <color theme="1"/>
      <name val="Museo Sans Condensed"/>
    </font>
    <font>
      <b/>
      <sz val="10"/>
      <color theme="1"/>
      <name val="Museo Sans Condensed"/>
    </font>
    <font>
      <sz val="12"/>
      <color theme="1"/>
      <name val="Museo Sans Condensed"/>
    </font>
    <font>
      <b/>
      <sz val="10"/>
      <color theme="0"/>
      <name val="Museo Sans Condensed"/>
    </font>
    <font>
      <sz val="11"/>
      <color theme="1"/>
      <name val="Museo Sans Condensed"/>
    </font>
    <font>
      <b/>
      <sz val="11"/>
      <color theme="1"/>
      <name val="Museo Sans Condensed"/>
    </font>
    <font>
      <b/>
      <sz val="12"/>
      <color theme="1"/>
      <name val="Museo Sans Condensed"/>
    </font>
    <font>
      <b/>
      <sz val="15"/>
      <color theme="0"/>
      <name val="Museo Sans Condensed"/>
    </font>
    <font>
      <sz val="15"/>
      <color theme="1"/>
      <name val="Museo Sans Condensed"/>
    </font>
    <font>
      <b/>
      <sz val="17"/>
      <color theme="1"/>
      <name val="Museo Sans Condensed"/>
    </font>
    <font>
      <sz val="17"/>
      <color theme="1"/>
      <name val="Museo Sans Condensed"/>
    </font>
    <font>
      <b/>
      <sz val="16"/>
      <color theme="1"/>
      <name val="Museo Sans Condensed"/>
    </font>
    <font>
      <sz val="9"/>
      <color theme="1"/>
      <name val="Museo Sans Condensed"/>
    </font>
    <font>
      <b/>
      <sz val="9"/>
      <color theme="0"/>
      <name val="Museo Sans Condensed"/>
    </font>
    <font>
      <b/>
      <sz val="9"/>
      <color theme="1"/>
      <name val="Museo Sans Condensed"/>
    </font>
    <font>
      <sz val="10"/>
      <name val="Museo Sans Condensed"/>
    </font>
    <font>
      <b/>
      <sz val="11"/>
      <name val="Museo Sans Condensed"/>
    </font>
    <font>
      <sz val="10"/>
      <color theme="1"/>
      <name val="Museo Sans 500"/>
      <family val="3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103">
    <border>
      <left/>
      <right/>
      <top/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Dashed">
        <color theme="7"/>
      </bottom>
      <diagonal/>
    </border>
    <border>
      <left style="medium">
        <color theme="7"/>
      </left>
      <right style="medium">
        <color theme="7"/>
      </right>
      <top style="mediumDashed">
        <color theme="7"/>
      </top>
      <bottom style="medium">
        <color theme="7"/>
      </bottom>
      <diagonal/>
    </border>
    <border>
      <left style="double">
        <color theme="7"/>
      </left>
      <right/>
      <top style="medium">
        <color theme="7"/>
      </top>
      <bottom style="mediumDashed">
        <color theme="7"/>
      </bottom>
      <diagonal/>
    </border>
    <border>
      <left/>
      <right/>
      <top style="medium">
        <color theme="7"/>
      </top>
      <bottom style="mediumDashed">
        <color theme="7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 style="double">
        <color theme="7"/>
      </left>
      <right/>
      <top style="mediumDashed">
        <color theme="7"/>
      </top>
      <bottom style="medium">
        <color theme="7"/>
      </bottom>
      <diagonal/>
    </border>
    <border>
      <left/>
      <right/>
      <top style="mediumDashed">
        <color theme="7"/>
      </top>
      <bottom style="medium">
        <color theme="7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theme="7"/>
      </bottom>
      <diagonal/>
    </border>
    <border>
      <left style="double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 style="medium">
        <color rgb="FFFFC000"/>
      </right>
      <top style="medium">
        <color rgb="FFFFC000"/>
      </top>
      <bottom/>
      <diagonal/>
    </border>
    <border>
      <left style="double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 style="medium">
        <color rgb="FFFFC000"/>
      </right>
      <top/>
      <bottom/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medium">
        <color rgb="FFFFC000"/>
      </left>
      <right style="medium">
        <color rgb="FFFFC000"/>
      </right>
      <top style="medium">
        <color theme="7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/>
      </left>
      <right style="thin">
        <color theme="0"/>
      </right>
      <top style="medium">
        <color theme="7"/>
      </top>
      <bottom/>
      <diagonal/>
    </border>
    <border>
      <left style="thin">
        <color theme="0"/>
      </left>
      <right style="thin">
        <color theme="0"/>
      </right>
      <top style="medium">
        <color theme="7"/>
      </top>
      <bottom/>
      <diagonal/>
    </border>
    <border>
      <left style="thin">
        <color theme="0"/>
      </left>
      <right/>
      <top style="medium">
        <color theme="7"/>
      </top>
      <bottom style="thin">
        <color theme="0"/>
      </bottom>
      <diagonal/>
    </border>
    <border>
      <left/>
      <right style="medium">
        <color theme="7"/>
      </right>
      <top style="medium">
        <color theme="7"/>
      </top>
      <bottom style="thin">
        <color theme="0"/>
      </bottom>
      <diagonal/>
    </border>
    <border>
      <left style="medium">
        <color theme="7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medium">
        <color theme="7"/>
      </right>
      <top style="thin">
        <color theme="0"/>
      </top>
      <bottom style="thin">
        <color indexed="64"/>
      </bottom>
      <diagonal/>
    </border>
    <border>
      <left style="medium">
        <color rgb="FFFFC000"/>
      </left>
      <right style="medium">
        <color theme="7"/>
      </right>
      <top style="medium">
        <color theme="7"/>
      </top>
      <bottom style="medium">
        <color rgb="FFFFC000"/>
      </bottom>
      <diagonal/>
    </border>
    <border>
      <left style="medium">
        <color rgb="FFFFC000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 style="thin">
        <color theme="0"/>
      </right>
      <top style="thin">
        <color indexed="64"/>
      </top>
      <bottom/>
      <diagonal/>
    </border>
    <border>
      <left style="medium">
        <color theme="7"/>
      </left>
      <right style="thin">
        <color theme="0"/>
      </right>
      <top/>
      <bottom/>
      <diagonal/>
    </border>
    <border>
      <left style="medium">
        <color theme="7"/>
      </left>
      <right style="thin">
        <color theme="0"/>
      </right>
      <top/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theme="7"/>
      </bottom>
      <diagonal/>
    </border>
    <border>
      <left/>
      <right style="medium">
        <color rgb="FFFFC000"/>
      </right>
      <top style="medium">
        <color theme="7"/>
      </top>
      <bottom style="medium">
        <color rgb="FFFFC000"/>
      </bottom>
      <diagonal/>
    </border>
    <border>
      <left/>
      <right style="medium">
        <color rgb="FFFFC000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 style="medium">
        <color theme="7"/>
      </right>
      <top/>
      <bottom/>
      <diagonal/>
    </border>
    <border>
      <left/>
      <right style="medium">
        <color theme="7"/>
      </right>
      <top style="mediumDashed">
        <color rgb="FFFFC000"/>
      </top>
      <bottom style="mediumDashed">
        <color rgb="FFFFC000"/>
      </bottom>
      <diagonal/>
    </border>
    <border>
      <left/>
      <right style="medium">
        <color theme="7"/>
      </right>
      <top/>
      <bottom/>
      <diagonal/>
    </border>
    <border>
      <left/>
      <right style="medium">
        <color rgb="FFFFC000"/>
      </right>
      <top style="medium">
        <color theme="7"/>
      </top>
      <bottom/>
      <diagonal/>
    </border>
    <border>
      <left/>
      <right style="medium">
        <color rgb="FFFFC000"/>
      </right>
      <top/>
      <bottom style="medium">
        <color theme="7"/>
      </bottom>
      <diagonal/>
    </border>
    <border>
      <left style="medium">
        <color rgb="FFFFC000"/>
      </left>
      <right style="medium">
        <color theme="7"/>
      </right>
      <top style="mediumDashed">
        <color rgb="FFFFC000"/>
      </top>
      <bottom style="medium">
        <color rgb="FFFFC000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Dashed">
        <color rgb="FFFFC000"/>
      </bottom>
      <diagonal/>
    </border>
    <border>
      <left style="medium">
        <color theme="7"/>
      </left>
      <right style="medium">
        <color theme="7"/>
      </right>
      <top style="mediumDashed">
        <color rgb="FFFFC000"/>
      </top>
      <bottom style="medium">
        <color rgb="FFFFC000"/>
      </bottom>
      <diagonal/>
    </border>
    <border>
      <left style="medium">
        <color theme="7"/>
      </left>
      <right style="medium">
        <color theme="7"/>
      </right>
      <top style="mediumDashed">
        <color rgb="FFFFC000"/>
      </top>
      <bottom/>
      <diagonal/>
    </border>
    <border>
      <left style="medium">
        <color theme="7"/>
      </left>
      <right style="medium">
        <color theme="7"/>
      </right>
      <top style="medium">
        <color rgb="FFFFC000"/>
      </top>
      <bottom style="mediumDashed">
        <color rgb="FFFFC000"/>
      </bottom>
      <diagonal/>
    </border>
    <border>
      <left style="medium">
        <color rgb="FFFFC000"/>
      </left>
      <right style="medium">
        <color theme="7"/>
      </right>
      <top style="medium">
        <color rgb="FFFFC000"/>
      </top>
      <bottom style="mediumDashed">
        <color rgb="FFFFC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theme="7"/>
      </left>
      <right/>
      <top style="medium">
        <color theme="7"/>
      </top>
      <bottom style="mediumDashed">
        <color theme="7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rgb="FFFFC000"/>
      </left>
      <right style="medium">
        <color indexed="64"/>
      </right>
      <top style="medium">
        <color rgb="FFFFC000"/>
      </top>
      <bottom/>
      <diagonal/>
    </border>
    <border>
      <left style="medium">
        <color theme="7"/>
      </left>
      <right/>
      <top style="mediumDashed">
        <color theme="7"/>
      </top>
      <bottom style="medium">
        <color theme="7"/>
      </bottom>
      <diagonal/>
    </border>
    <border>
      <left style="medium">
        <color rgb="FFFFC000"/>
      </left>
      <right style="medium">
        <color indexed="64"/>
      </right>
      <top/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 style="medium">
        <color theme="7"/>
      </left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 style="medium">
        <color theme="7"/>
      </left>
      <right style="medium">
        <color theme="7"/>
      </right>
      <top/>
      <bottom style="mediumDashed">
        <color theme="7"/>
      </bottom>
      <diagonal/>
    </border>
    <border>
      <left style="medium">
        <color theme="7"/>
      </left>
      <right/>
      <top/>
      <bottom/>
      <diagonal/>
    </border>
    <border>
      <left style="medium">
        <color theme="7"/>
      </left>
      <right/>
      <top/>
      <bottom style="mediumDashed">
        <color theme="7"/>
      </bottom>
      <diagonal/>
    </border>
    <border>
      <left style="medium">
        <color rgb="FFFFC000"/>
      </left>
      <right style="medium">
        <color theme="7"/>
      </right>
      <top style="mediumDashed">
        <color rgb="FFFFC000"/>
      </top>
      <bottom style="mediumDashed">
        <color rgb="FFFFC000"/>
      </bottom>
      <diagonal/>
    </border>
    <border>
      <left style="medium">
        <color theme="7"/>
      </left>
      <right/>
      <top style="medium">
        <color theme="7"/>
      </top>
      <bottom style="mediumDashed">
        <color rgb="FFFFC000"/>
      </bottom>
      <diagonal/>
    </border>
    <border>
      <left style="medium">
        <color theme="7"/>
      </left>
      <right/>
      <top style="mediumDashed">
        <color rgb="FFFFC000"/>
      </top>
      <bottom style="medium">
        <color rgb="FFFFC000"/>
      </bottom>
      <diagonal/>
    </border>
    <border>
      <left style="medium">
        <color rgb="FFFFC000"/>
      </left>
      <right style="medium">
        <color theme="7"/>
      </right>
      <top style="medium">
        <color rgb="FFFFC000"/>
      </top>
      <bottom style="mediumDashed">
        <color theme="7"/>
      </bottom>
      <diagonal/>
    </border>
    <border>
      <left style="medium">
        <color theme="7"/>
      </left>
      <right style="medium">
        <color theme="7"/>
      </right>
      <top style="medium">
        <color rgb="FFFFC000"/>
      </top>
      <bottom style="mediumDashed">
        <color theme="7"/>
      </bottom>
      <diagonal/>
    </border>
    <border>
      <left style="medium">
        <color theme="7"/>
      </left>
      <right/>
      <top style="medium">
        <color rgb="FFFFC000"/>
      </top>
      <bottom style="mediumDashed">
        <color rgb="FFFFC000"/>
      </bottom>
      <diagonal/>
    </border>
    <border>
      <left style="medium">
        <color rgb="FFFFC000"/>
      </left>
      <right style="medium">
        <color indexed="64"/>
      </right>
      <top/>
      <bottom style="medium">
        <color rgb="FFFFC000"/>
      </bottom>
      <diagonal/>
    </border>
    <border>
      <left style="medium">
        <color rgb="FFFFC000"/>
      </left>
      <right style="medium">
        <color theme="7"/>
      </right>
      <top style="medium">
        <color rgb="FFFFC000"/>
      </top>
      <bottom/>
      <diagonal/>
    </border>
    <border>
      <left style="medium">
        <color theme="7"/>
      </left>
      <right/>
      <top/>
      <bottom style="thin">
        <color theme="0"/>
      </bottom>
      <diagonal/>
    </border>
    <border>
      <left style="medium">
        <color theme="7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 style="double">
        <color theme="7"/>
      </right>
      <top style="medium">
        <color theme="7"/>
      </top>
      <bottom/>
      <diagonal/>
    </border>
    <border>
      <left style="medium">
        <color theme="7"/>
      </left>
      <right style="double">
        <color theme="7"/>
      </right>
      <top/>
      <bottom style="medium">
        <color theme="7"/>
      </bottom>
      <diagonal/>
    </border>
    <border>
      <left style="medium">
        <color theme="7"/>
      </left>
      <right style="double">
        <color theme="7"/>
      </right>
      <top/>
      <bottom style="medium">
        <color rgb="FFFFC000"/>
      </bottom>
      <diagonal/>
    </border>
    <border>
      <left style="medium">
        <color theme="7"/>
      </left>
      <right style="double">
        <color theme="7"/>
      </right>
      <top style="medium">
        <color rgb="FFFFC000"/>
      </top>
      <bottom/>
      <diagonal/>
    </border>
    <border>
      <left style="medium">
        <color theme="7"/>
      </left>
      <right style="medium">
        <color rgb="FFFFC000"/>
      </right>
      <top style="medium">
        <color theme="7"/>
      </top>
      <bottom/>
      <diagonal/>
    </border>
    <border>
      <left style="medium">
        <color theme="7"/>
      </left>
      <right style="medium">
        <color rgb="FFFFC000"/>
      </right>
      <top/>
      <bottom style="medium">
        <color theme="7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251">
    <xf numFmtId="0" fontId="0" fillId="0" borderId="0" xfId="0"/>
    <xf numFmtId="165" fontId="8" fillId="5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9" fontId="13" fillId="5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9" fontId="10" fillId="3" borderId="1" xfId="1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9" fontId="10" fillId="3" borderId="2" xfId="0" applyNumberFormat="1" applyFont="1" applyFill="1" applyBorder="1" applyAlignment="1">
      <alignment vertical="center"/>
    </xf>
    <xf numFmtId="9" fontId="10" fillId="3" borderId="2" xfId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9" fontId="13" fillId="6" borderId="1" xfId="0" applyNumberFormat="1" applyFont="1" applyFill="1" applyBorder="1" applyAlignment="1">
      <alignment horizontal="center" vertical="center"/>
    </xf>
    <xf numFmtId="9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9" fontId="10" fillId="0" borderId="0" xfId="1" applyFont="1" applyAlignment="1">
      <alignment vertical="center"/>
    </xf>
    <xf numFmtId="0" fontId="21" fillId="0" borderId="0" xfId="0" applyFont="1"/>
    <xf numFmtId="166" fontId="15" fillId="0" borderId="34" xfId="2" applyNumberFormat="1" applyFont="1" applyBorder="1"/>
    <xf numFmtId="166" fontId="15" fillId="0" borderId="31" xfId="0" applyNumberFormat="1" applyFont="1" applyBorder="1"/>
    <xf numFmtId="9" fontId="10" fillId="0" borderId="31" xfId="0" applyNumberFormat="1" applyFont="1" applyBorder="1"/>
    <xf numFmtId="166" fontId="14" fillId="0" borderId="31" xfId="0" applyNumberFormat="1" applyFont="1" applyBorder="1"/>
    <xf numFmtId="166" fontId="15" fillId="0" borderId="34" xfId="0" applyNumberFormat="1" applyFont="1" applyBorder="1"/>
    <xf numFmtId="0" fontId="10" fillId="0" borderId="35" xfId="0" applyFont="1" applyBorder="1"/>
    <xf numFmtId="166" fontId="15" fillId="0" borderId="36" xfId="2" applyNumberFormat="1" applyFont="1" applyBorder="1"/>
    <xf numFmtId="166" fontId="15" fillId="0" borderId="37" xfId="0" applyNumberFormat="1" applyFont="1" applyBorder="1"/>
    <xf numFmtId="9" fontId="10" fillId="0" borderId="37" xfId="0" applyNumberFormat="1" applyFont="1" applyBorder="1"/>
    <xf numFmtId="166" fontId="14" fillId="0" borderId="37" xfId="0" applyNumberFormat="1" applyFont="1" applyBorder="1"/>
    <xf numFmtId="166" fontId="15" fillId="0" borderId="36" xfId="0" applyNumberFormat="1" applyFont="1" applyBorder="1"/>
    <xf numFmtId="0" fontId="10" fillId="0" borderId="38" xfId="0" applyFont="1" applyBorder="1"/>
    <xf numFmtId="166" fontId="15" fillId="0" borderId="39" xfId="2" applyNumberFormat="1" applyFont="1" applyBorder="1"/>
    <xf numFmtId="166" fontId="14" fillId="0" borderId="40" xfId="0" applyNumberFormat="1" applyFont="1" applyBorder="1"/>
    <xf numFmtId="166" fontId="15" fillId="0" borderId="39" xfId="0" applyNumberFormat="1" applyFont="1" applyBorder="1"/>
    <xf numFmtId="0" fontId="10" fillId="0" borderId="41" xfId="0" applyFont="1" applyBorder="1"/>
    <xf numFmtId="166" fontId="14" fillId="0" borderId="0" xfId="0" applyNumberFormat="1" applyFont="1"/>
    <xf numFmtId="0" fontId="14" fillId="0" borderId="0" xfId="0" applyFont="1" applyAlignment="1">
      <alignment horizontal="right"/>
    </xf>
    <xf numFmtId="0" fontId="22" fillId="0" borderId="0" xfId="0" applyFont="1"/>
    <xf numFmtId="165" fontId="23" fillId="5" borderId="9" xfId="0" applyNumberFormat="1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9" fontId="24" fillId="0" borderId="8" xfId="0" applyNumberFormat="1" applyFont="1" applyBorder="1" applyAlignment="1">
      <alignment horizontal="center" vertical="center" wrapText="1"/>
    </xf>
    <xf numFmtId="165" fontId="23" fillId="5" borderId="47" xfId="0" applyNumberFormat="1" applyFont="1" applyFill="1" applyBorder="1" applyAlignment="1">
      <alignment horizontal="center" vertical="center" wrapText="1"/>
    </xf>
    <xf numFmtId="9" fontId="24" fillId="0" borderId="48" xfId="0" applyNumberFormat="1" applyFont="1" applyBorder="1" applyAlignment="1">
      <alignment horizontal="center" vertical="center" wrapText="1"/>
    </xf>
    <xf numFmtId="9" fontId="24" fillId="0" borderId="49" xfId="0" applyNumberFormat="1" applyFont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22" fillId="2" borderId="52" xfId="0" applyFont="1" applyFill="1" applyBorder="1" applyAlignment="1">
      <alignment horizontal="center" vertical="center"/>
    </xf>
    <xf numFmtId="9" fontId="24" fillId="0" borderId="54" xfId="0" applyNumberFormat="1" applyFont="1" applyBorder="1" applyAlignment="1">
      <alignment horizontal="center" vertical="center" wrapText="1"/>
    </xf>
    <xf numFmtId="9" fontId="24" fillId="0" borderId="55" xfId="0" applyNumberFormat="1" applyFont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6" xfId="0" applyFont="1" applyFill="1" applyBorder="1" applyAlignment="1">
      <alignment horizontal="center" vertical="center" wrapText="1"/>
    </xf>
    <xf numFmtId="166" fontId="26" fillId="0" borderId="37" xfId="0" applyNumberFormat="1" applyFont="1" applyBorder="1"/>
    <xf numFmtId="9" fontId="25" fillId="0" borderId="37" xfId="0" applyNumberFormat="1" applyFont="1" applyBorder="1"/>
    <xf numFmtId="166" fontId="26" fillId="0" borderId="40" xfId="0" applyNumberFormat="1" applyFont="1" applyBorder="1"/>
    <xf numFmtId="0" fontId="15" fillId="0" borderId="30" xfId="0" applyFont="1" applyBorder="1"/>
    <xf numFmtId="0" fontId="15" fillId="0" borderId="31" xfId="0" applyFont="1" applyBorder="1" applyAlignment="1">
      <alignment horizontal="center"/>
    </xf>
    <xf numFmtId="0" fontId="15" fillId="0" borderId="0" xfId="0" applyFont="1"/>
    <xf numFmtId="0" fontId="15" fillId="0" borderId="29" xfId="0" applyFont="1" applyBorder="1"/>
    <xf numFmtId="0" fontId="24" fillId="0" borderId="30" xfId="0" applyFont="1" applyBorder="1" applyAlignment="1">
      <alignment horizontal="center"/>
    </xf>
    <xf numFmtId="0" fontId="15" fillId="0" borderId="32" xfId="0" applyFont="1" applyBorder="1"/>
    <xf numFmtId="0" fontId="15" fillId="0" borderId="33" xfId="0" applyFont="1" applyBorder="1"/>
    <xf numFmtId="0" fontId="15" fillId="0" borderId="34" xfId="0" applyFont="1" applyBorder="1"/>
    <xf numFmtId="0" fontId="15" fillId="0" borderId="36" xfId="0" applyFont="1" applyBorder="1"/>
    <xf numFmtId="0" fontId="15" fillId="0" borderId="39" xfId="0" applyFont="1" applyBorder="1"/>
    <xf numFmtId="10" fontId="21" fillId="2" borderId="0" xfId="0" applyNumberFormat="1" applyFont="1" applyFill="1" applyAlignment="1">
      <alignment horizontal="center" vertical="center"/>
    </xf>
    <xf numFmtId="0" fontId="4" fillId="4" borderId="12" xfId="0" applyFont="1" applyFill="1" applyBorder="1" applyAlignment="1">
      <alignment vertical="center" wrapText="1"/>
    </xf>
    <xf numFmtId="0" fontId="27" fillId="0" borderId="0" xfId="0" applyFont="1" applyAlignment="1" applyProtection="1">
      <alignment vertical="center"/>
      <protection locked="0"/>
    </xf>
    <xf numFmtId="0" fontId="10" fillId="3" borderId="57" xfId="0" applyFont="1" applyFill="1" applyBorder="1" applyAlignment="1">
      <alignment vertical="center"/>
    </xf>
    <xf numFmtId="0" fontId="12" fillId="0" borderId="58" xfId="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9" fontId="13" fillId="0" borderId="1" xfId="0" applyNumberFormat="1" applyFont="1" applyBorder="1" applyAlignment="1">
      <alignment horizontal="center" vertical="center"/>
    </xf>
    <xf numFmtId="0" fontId="12" fillId="0" borderId="62" xfId="0" applyFont="1" applyBorder="1" applyAlignment="1">
      <alignment horizontal="left" vertical="center"/>
    </xf>
    <xf numFmtId="9" fontId="13" fillId="0" borderId="63" xfId="0" applyNumberFormat="1" applyFont="1" applyBorder="1" applyAlignment="1">
      <alignment horizontal="center" vertical="center"/>
    </xf>
    <xf numFmtId="9" fontId="13" fillId="0" borderId="64" xfId="0" applyNumberFormat="1" applyFont="1" applyBorder="1" applyAlignment="1">
      <alignment horizontal="center" vertical="center"/>
    </xf>
    <xf numFmtId="0" fontId="10" fillId="3" borderId="63" xfId="0" applyFont="1" applyFill="1" applyBorder="1" applyAlignment="1">
      <alignment vertical="center"/>
    </xf>
    <xf numFmtId="0" fontId="10" fillId="3" borderId="65" xfId="0" applyFont="1" applyFill="1" applyBorder="1" applyAlignment="1">
      <alignment vertical="center"/>
    </xf>
    <xf numFmtId="0" fontId="10" fillId="3" borderId="64" xfId="0" applyFont="1" applyFill="1" applyBorder="1" applyAlignment="1">
      <alignment vertical="center"/>
    </xf>
    <xf numFmtId="0" fontId="10" fillId="3" borderId="66" xfId="0" applyFont="1" applyFill="1" applyBorder="1" applyAlignment="1">
      <alignment vertical="center"/>
    </xf>
    <xf numFmtId="9" fontId="13" fillId="0" borderId="65" xfId="0" applyNumberFormat="1" applyFont="1" applyBorder="1" applyAlignment="1">
      <alignment horizontal="center" vertical="center"/>
    </xf>
    <xf numFmtId="0" fontId="10" fillId="3" borderId="67" xfId="0" applyFont="1" applyFill="1" applyBorder="1" applyAlignment="1">
      <alignment vertical="center"/>
    </xf>
    <xf numFmtId="0" fontId="12" fillId="0" borderId="68" xfId="0" applyFont="1" applyBorder="1" applyAlignment="1">
      <alignment horizontal="left" vertical="center"/>
    </xf>
    <xf numFmtId="9" fontId="13" fillId="0" borderId="70" xfId="0" applyNumberFormat="1" applyFont="1" applyBorder="1" applyAlignment="1">
      <alignment horizontal="center" vertical="center"/>
    </xf>
    <xf numFmtId="0" fontId="12" fillId="0" borderId="69" xfId="0" applyFont="1" applyBorder="1" applyAlignment="1">
      <alignment horizontal="left" vertical="center"/>
    </xf>
    <xf numFmtId="0" fontId="10" fillId="2" borderId="27" xfId="0" applyFont="1" applyFill="1" applyBorder="1" applyAlignment="1">
      <alignment vertical="center"/>
    </xf>
    <xf numFmtId="0" fontId="5" fillId="4" borderId="72" xfId="0" applyFont="1" applyFill="1" applyBorder="1" applyAlignment="1">
      <alignment vertical="center" wrapText="1"/>
    </xf>
    <xf numFmtId="0" fontId="5" fillId="4" borderId="37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165" fontId="8" fillId="5" borderId="75" xfId="0" applyNumberFormat="1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center"/>
    </xf>
    <xf numFmtId="0" fontId="11" fillId="2" borderId="37" xfId="0" applyFont="1" applyFill="1" applyBorder="1" applyAlignment="1">
      <alignment horizontal="center" vertical="center" wrapText="1"/>
    </xf>
    <xf numFmtId="0" fontId="10" fillId="3" borderId="70" xfId="0" applyFont="1" applyFill="1" applyBorder="1" applyAlignment="1">
      <alignment vertical="center"/>
    </xf>
    <xf numFmtId="0" fontId="10" fillId="3" borderId="77" xfId="0" applyFont="1" applyFill="1" applyBorder="1" applyAlignment="1">
      <alignment vertical="center"/>
    </xf>
    <xf numFmtId="9" fontId="13" fillId="3" borderId="1" xfId="0" applyNumberFormat="1" applyFont="1" applyFill="1" applyBorder="1" applyAlignment="1">
      <alignment horizontal="center" vertical="center"/>
    </xf>
    <xf numFmtId="9" fontId="13" fillId="5" borderId="70" xfId="0" applyNumberFormat="1" applyFont="1" applyFill="1" applyBorder="1" applyAlignment="1">
      <alignment horizontal="center" vertical="center"/>
    </xf>
    <xf numFmtId="9" fontId="13" fillId="6" borderId="79" xfId="0" applyNumberFormat="1" applyFont="1" applyFill="1" applyBorder="1" applyAlignment="1">
      <alignment horizontal="center" vertical="center"/>
    </xf>
    <xf numFmtId="9" fontId="10" fillId="2" borderId="79" xfId="1" applyFont="1" applyFill="1" applyBorder="1" applyAlignment="1">
      <alignment vertical="center"/>
    </xf>
    <xf numFmtId="10" fontId="21" fillId="2" borderId="37" xfId="0" applyNumberFormat="1" applyFont="1" applyFill="1" applyBorder="1" applyAlignment="1">
      <alignment horizontal="center" vertical="center" wrapText="1"/>
    </xf>
    <xf numFmtId="0" fontId="10" fillId="3" borderId="80" xfId="0" applyFont="1" applyFill="1" applyBorder="1" applyAlignment="1">
      <alignment vertical="center"/>
    </xf>
    <xf numFmtId="9" fontId="13" fillId="3" borderId="80" xfId="0" applyNumberFormat="1" applyFont="1" applyFill="1" applyBorder="1" applyAlignment="1">
      <alignment horizontal="center" vertical="center"/>
    </xf>
    <xf numFmtId="9" fontId="13" fillId="6" borderId="80" xfId="0" applyNumberFormat="1" applyFont="1" applyFill="1" applyBorder="1" applyAlignment="1">
      <alignment horizontal="center" vertical="center"/>
    </xf>
    <xf numFmtId="9" fontId="13" fillId="0" borderId="80" xfId="0" applyNumberFormat="1" applyFont="1" applyBorder="1" applyAlignment="1">
      <alignment horizontal="center" vertical="center"/>
    </xf>
    <xf numFmtId="0" fontId="10" fillId="3" borderId="81" xfId="0" applyFont="1" applyFill="1" applyBorder="1" applyAlignment="1">
      <alignment vertical="center"/>
    </xf>
    <xf numFmtId="9" fontId="10" fillId="3" borderId="80" xfId="1" applyFont="1" applyFill="1" applyBorder="1" applyAlignment="1">
      <alignment vertical="center"/>
    </xf>
    <xf numFmtId="0" fontId="12" fillId="0" borderId="80" xfId="0" applyFont="1" applyBorder="1" applyAlignment="1">
      <alignment horizontal="left" vertical="center"/>
    </xf>
    <xf numFmtId="9" fontId="13" fillId="3" borderId="57" xfId="0" applyNumberFormat="1" applyFont="1" applyFill="1" applyBorder="1" applyAlignment="1">
      <alignment horizontal="center" vertical="center"/>
    </xf>
    <xf numFmtId="9" fontId="13" fillId="3" borderId="82" xfId="0" applyNumberFormat="1" applyFont="1" applyFill="1" applyBorder="1" applyAlignment="1">
      <alignment horizontal="center" vertical="center"/>
    </xf>
    <xf numFmtId="9" fontId="13" fillId="0" borderId="57" xfId="0" applyNumberFormat="1" applyFont="1" applyBorder="1" applyAlignment="1">
      <alignment horizontal="center" vertical="center"/>
    </xf>
    <xf numFmtId="0" fontId="10" fillId="3" borderId="83" xfId="0" applyFont="1" applyFill="1" applyBorder="1" applyAlignment="1">
      <alignment vertical="center"/>
    </xf>
    <xf numFmtId="9" fontId="10" fillId="3" borderId="57" xfId="1" applyFont="1" applyFill="1" applyBorder="1" applyAlignment="1">
      <alignment vertical="center"/>
    </xf>
    <xf numFmtId="9" fontId="13" fillId="3" borderId="71" xfId="0" applyNumberFormat="1" applyFont="1" applyFill="1" applyBorder="1" applyAlignment="1">
      <alignment horizontal="center" vertical="center"/>
    </xf>
    <xf numFmtId="9" fontId="13" fillId="3" borderId="63" xfId="0" applyNumberFormat="1" applyFont="1" applyFill="1" applyBorder="1" applyAlignment="1">
      <alignment horizontal="center" vertical="center"/>
    </xf>
    <xf numFmtId="9" fontId="13" fillId="3" borderId="70" xfId="0" applyNumberFormat="1" applyFont="1" applyFill="1" applyBorder="1" applyAlignment="1">
      <alignment horizontal="center" vertical="center"/>
    </xf>
    <xf numFmtId="9" fontId="13" fillId="6" borderId="82" xfId="0" applyNumberFormat="1" applyFont="1" applyFill="1" applyBorder="1" applyAlignment="1">
      <alignment horizontal="center" vertical="center"/>
    </xf>
    <xf numFmtId="9" fontId="13" fillId="3" borderId="84" xfId="0" applyNumberFormat="1" applyFont="1" applyFill="1" applyBorder="1" applyAlignment="1">
      <alignment horizontal="center" vertical="center"/>
    </xf>
    <xf numFmtId="0" fontId="12" fillId="0" borderId="64" xfId="0" applyFont="1" applyBorder="1" applyAlignment="1">
      <alignment horizontal="left" vertical="center"/>
    </xf>
    <xf numFmtId="0" fontId="12" fillId="0" borderId="85" xfId="0" applyFont="1" applyBorder="1" applyAlignment="1">
      <alignment horizontal="left" vertical="center"/>
    </xf>
    <xf numFmtId="9" fontId="13" fillId="0" borderId="82" xfId="0" applyNumberFormat="1" applyFont="1" applyBorder="1" applyAlignment="1">
      <alignment horizontal="center" vertical="center"/>
    </xf>
    <xf numFmtId="9" fontId="13" fillId="3" borderId="83" xfId="0" applyNumberFormat="1" applyFont="1" applyFill="1" applyBorder="1" applyAlignment="1">
      <alignment horizontal="center" vertical="center"/>
    </xf>
    <xf numFmtId="0" fontId="10" fillId="3" borderId="86" xfId="0" applyFont="1" applyFill="1" applyBorder="1" applyAlignment="1">
      <alignment vertical="center"/>
    </xf>
    <xf numFmtId="9" fontId="10" fillId="3" borderId="71" xfId="1" applyFont="1" applyFill="1" applyBorder="1" applyAlignment="1">
      <alignment vertical="center"/>
    </xf>
    <xf numFmtId="0" fontId="10" fillId="3" borderId="87" xfId="0" applyFont="1" applyFill="1" applyBorder="1" applyAlignment="1">
      <alignment vertical="center"/>
    </xf>
    <xf numFmtId="9" fontId="13" fillId="0" borderId="88" xfId="0" applyNumberFormat="1" applyFont="1" applyBorder="1" applyAlignment="1">
      <alignment horizontal="center" vertical="center"/>
    </xf>
    <xf numFmtId="9" fontId="13" fillId="0" borderId="89" xfId="0" applyNumberFormat="1" applyFont="1" applyBorder="1" applyAlignment="1">
      <alignment horizontal="center" vertical="center"/>
    </xf>
    <xf numFmtId="9" fontId="13" fillId="3" borderId="89" xfId="0" applyNumberFormat="1" applyFont="1" applyFill="1" applyBorder="1" applyAlignment="1">
      <alignment horizontal="center" vertical="center"/>
    </xf>
    <xf numFmtId="9" fontId="13" fillId="5" borderId="88" xfId="0" applyNumberFormat="1" applyFont="1" applyFill="1" applyBorder="1" applyAlignment="1">
      <alignment horizontal="center" vertical="center"/>
    </xf>
    <xf numFmtId="9" fontId="13" fillId="5" borderId="89" xfId="0" applyNumberFormat="1" applyFont="1" applyFill="1" applyBorder="1" applyAlignment="1">
      <alignment horizontal="center" vertical="center"/>
    </xf>
    <xf numFmtId="0" fontId="10" fillId="3" borderId="90" xfId="0" applyFont="1" applyFill="1" applyBorder="1" applyAlignment="1">
      <alignment vertical="center"/>
    </xf>
    <xf numFmtId="9" fontId="13" fillId="6" borderId="57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vertical="center"/>
    </xf>
    <xf numFmtId="9" fontId="10" fillId="2" borderId="83" xfId="1" applyFont="1" applyFill="1" applyBorder="1" applyAlignment="1">
      <alignment vertical="center"/>
    </xf>
    <xf numFmtId="0" fontId="5" fillId="4" borderId="12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4" fillId="0" borderId="20" xfId="0" applyFont="1" applyBorder="1" applyAlignment="1">
      <alignment wrapText="1"/>
    </xf>
    <xf numFmtId="0" fontId="14" fillId="0" borderId="20" xfId="0" applyFont="1" applyBorder="1" applyAlignment="1">
      <alignment horizontal="center"/>
    </xf>
    <xf numFmtId="9" fontId="13" fillId="6" borderId="5" xfId="0" applyNumberFormat="1" applyFont="1" applyFill="1" applyBorder="1" applyAlignment="1">
      <alignment horizontal="center" vertical="center"/>
    </xf>
    <xf numFmtId="0" fontId="14" fillId="0" borderId="20" xfId="0" applyFont="1" applyBorder="1"/>
    <xf numFmtId="9" fontId="13" fillId="6" borderId="92" xfId="0" applyNumberFormat="1" applyFont="1" applyFill="1" applyBorder="1" applyAlignment="1">
      <alignment horizontal="center" vertical="center"/>
    </xf>
    <xf numFmtId="0" fontId="14" fillId="0" borderId="60" xfId="0" applyFont="1" applyBorder="1"/>
    <xf numFmtId="0" fontId="9" fillId="2" borderId="83" xfId="0" applyFont="1" applyFill="1" applyBorder="1" applyAlignment="1">
      <alignment horizontal="center" vertical="center"/>
    </xf>
    <xf numFmtId="0" fontId="12" fillId="0" borderId="101" xfId="0" applyFont="1" applyBorder="1" applyAlignment="1">
      <alignment horizontal="left" vertical="center"/>
    </xf>
    <xf numFmtId="9" fontId="13" fillId="6" borderId="101" xfId="0" applyNumberFormat="1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9" fontId="13" fillId="0" borderId="1" xfId="0" applyNumberFormat="1" applyFont="1" applyFill="1" applyBorder="1" applyAlignment="1">
      <alignment horizontal="center" vertical="center"/>
    </xf>
    <xf numFmtId="9" fontId="16" fillId="0" borderId="28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10" fontId="21" fillId="0" borderId="5" xfId="0" applyNumberFormat="1" applyFont="1" applyBorder="1" applyAlignment="1">
      <alignment horizontal="center" vertical="center" wrapText="1"/>
    </xf>
    <xf numFmtId="10" fontId="21" fillId="0" borderId="8" xfId="0" applyNumberFormat="1" applyFont="1" applyBorder="1" applyAlignment="1">
      <alignment horizontal="center" vertical="center" wrapText="1"/>
    </xf>
    <xf numFmtId="10" fontId="21" fillId="0" borderId="76" xfId="0" applyNumberFormat="1" applyFont="1" applyBorder="1" applyAlignment="1">
      <alignment horizontal="center" vertical="center" wrapText="1"/>
    </xf>
    <xf numFmtId="10" fontId="21" fillId="0" borderId="91" xfId="0" applyNumberFormat="1" applyFont="1" applyBorder="1" applyAlignment="1">
      <alignment horizontal="center" vertical="center" wrapText="1"/>
    </xf>
    <xf numFmtId="10" fontId="9" fillId="0" borderId="76" xfId="0" applyNumberFormat="1" applyFont="1" applyBorder="1" applyAlignment="1">
      <alignment horizontal="center" vertical="center" wrapText="1"/>
    </xf>
    <xf numFmtId="10" fontId="9" fillId="0" borderId="78" xfId="0" applyNumberFormat="1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9" fillId="0" borderId="9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left" vertical="center" wrapText="1"/>
    </xf>
    <xf numFmtId="10" fontId="9" fillId="0" borderId="22" xfId="0" applyNumberFormat="1" applyFont="1" applyBorder="1" applyAlignment="1">
      <alignment horizontal="center" vertical="center" wrapText="1"/>
    </xf>
    <xf numFmtId="10" fontId="9" fillId="0" borderId="26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9" fillId="0" borderId="99" xfId="0" applyFont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20" fillId="3" borderId="19" xfId="0" applyFont="1" applyFill="1" applyBorder="1" applyAlignment="1">
      <alignment horizontal="left" vertical="center" wrapText="1"/>
    </xf>
    <xf numFmtId="0" fontId="0" fillId="3" borderId="20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24" xfId="0" applyFill="1" applyBorder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9" fillId="0" borderId="95" xfId="0" applyFont="1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0" fillId="0" borderId="20" xfId="0" applyBorder="1" applyAlignment="1">
      <alignment vertical="center" wrapText="1"/>
    </xf>
    <xf numFmtId="0" fontId="0" fillId="0" borderId="97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/>
    </xf>
    <xf numFmtId="0" fontId="20" fillId="3" borderId="20" xfId="0" applyFont="1" applyFill="1" applyBorder="1" applyAlignment="1">
      <alignment horizontal="left" vertical="center" wrapText="1"/>
    </xf>
    <xf numFmtId="0" fontId="20" fillId="3" borderId="23" xfId="0" applyFont="1" applyFill="1" applyBorder="1" applyAlignment="1">
      <alignment horizontal="left" vertical="center" wrapText="1"/>
    </xf>
    <xf numFmtId="0" fontId="20" fillId="3" borderId="24" xfId="0" applyFont="1" applyFill="1" applyBorder="1" applyAlignment="1">
      <alignment horizontal="left" vertical="center" wrapText="1"/>
    </xf>
    <xf numFmtId="165" fontId="8" fillId="5" borderId="10" xfId="0" applyNumberFormat="1" applyFont="1" applyFill="1" applyBorder="1" applyAlignment="1">
      <alignment horizontal="center" vertical="center"/>
    </xf>
    <xf numFmtId="165" fontId="8" fillId="5" borderId="11" xfId="0" applyNumberFormat="1" applyFont="1" applyFill="1" applyBorder="1" applyAlignment="1">
      <alignment horizontal="center" vertical="center"/>
    </xf>
    <xf numFmtId="165" fontId="8" fillId="5" borderId="13" xfId="0" applyNumberFormat="1" applyFont="1" applyFill="1" applyBorder="1" applyAlignment="1">
      <alignment horizontal="center" vertical="center"/>
    </xf>
    <xf numFmtId="165" fontId="8" fillId="5" borderId="16" xfId="0" applyNumberFormat="1" applyFont="1" applyFill="1" applyBorder="1" applyAlignment="1">
      <alignment horizontal="center" vertical="center"/>
    </xf>
    <xf numFmtId="165" fontId="8" fillId="5" borderId="10" xfId="0" applyNumberFormat="1" applyFont="1" applyFill="1" applyBorder="1" applyAlignment="1">
      <alignment horizontal="center" vertical="center" wrapText="1"/>
    </xf>
    <xf numFmtId="165" fontId="8" fillId="5" borderId="11" xfId="0" applyNumberFormat="1" applyFont="1" applyFill="1" applyBorder="1" applyAlignment="1">
      <alignment horizontal="center" vertical="center" wrapText="1"/>
    </xf>
    <xf numFmtId="165" fontId="8" fillId="5" borderId="15" xfId="0" applyNumberFormat="1" applyFont="1" applyFill="1" applyBorder="1" applyAlignment="1">
      <alignment horizontal="center" vertical="center" wrapText="1"/>
    </xf>
    <xf numFmtId="165" fontId="8" fillId="5" borderId="74" xfId="0" applyNumberFormat="1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left" vertical="center" wrapText="1"/>
    </xf>
    <xf numFmtId="0" fontId="3" fillId="4" borderId="10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8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9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64" fontId="6" fillId="5" borderId="94" xfId="0" applyNumberFormat="1" applyFont="1" applyFill="1" applyBorder="1" applyAlignment="1">
      <alignment horizontal="center" vertical="center"/>
    </xf>
    <xf numFmtId="164" fontId="6" fillId="5" borderId="46" xfId="0" applyNumberFormat="1" applyFont="1" applyFill="1" applyBorder="1" applyAlignment="1">
      <alignment horizontal="center" vertical="center"/>
    </xf>
    <xf numFmtId="164" fontId="6" fillId="5" borderId="13" xfId="0" applyNumberFormat="1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64" fontId="6" fillId="5" borderId="16" xfId="0" applyNumberFormat="1" applyFont="1" applyFill="1" applyBorder="1" applyAlignment="1">
      <alignment horizontal="center" vertical="center"/>
    </xf>
    <xf numFmtId="164" fontId="6" fillId="5" borderId="17" xfId="0" applyNumberFormat="1" applyFont="1" applyFill="1" applyBorder="1" applyAlignment="1">
      <alignment horizontal="center" vertical="center"/>
    </xf>
    <xf numFmtId="164" fontId="17" fillId="5" borderId="10" xfId="0" applyNumberFormat="1" applyFont="1" applyFill="1" applyBorder="1" applyAlignment="1">
      <alignment horizontal="center" vertical="center" wrapText="1"/>
    </xf>
    <xf numFmtId="164" fontId="17" fillId="5" borderId="11" xfId="0" applyNumberFormat="1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/>
    </xf>
    <xf numFmtId="164" fontId="7" fillId="5" borderId="11" xfId="0" applyNumberFormat="1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165" fontId="23" fillId="5" borderId="44" xfId="0" applyNumberFormat="1" applyFont="1" applyFill="1" applyBorder="1" applyAlignment="1">
      <alignment horizontal="center" vertical="center" wrapText="1"/>
    </xf>
    <xf numFmtId="165" fontId="23" fillId="5" borderId="45" xfId="0" applyNumberFormat="1" applyFont="1" applyFill="1" applyBorder="1" applyAlignment="1">
      <alignment horizontal="center" vertical="center" wrapText="1"/>
    </xf>
    <xf numFmtId="165" fontId="23" fillId="5" borderId="42" xfId="0" applyNumberFormat="1" applyFont="1" applyFill="1" applyBorder="1" applyAlignment="1">
      <alignment horizontal="center" vertical="center" wrapText="1"/>
    </xf>
    <xf numFmtId="165" fontId="23" fillId="5" borderId="46" xfId="0" applyNumberFormat="1" applyFont="1" applyFill="1" applyBorder="1" applyAlignment="1">
      <alignment horizontal="center" vertical="center" wrapText="1"/>
    </xf>
    <xf numFmtId="165" fontId="23" fillId="5" borderId="43" xfId="0" applyNumberFormat="1" applyFont="1" applyFill="1" applyBorder="1" applyAlignment="1">
      <alignment horizontal="center" vertical="center" wrapText="1"/>
    </xf>
    <xf numFmtId="165" fontId="23" fillId="5" borderId="11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colors>
    <mruColors>
      <color rgb="FF800000"/>
      <color rgb="FFFFCCCC"/>
      <color rgb="FFFF66FF"/>
      <color rgb="FF88966A"/>
      <color rgb="FF13C9ED"/>
      <color rgb="FFA0609B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Museo Sans Condensed" panose="02000000000000000000" pitchFamily="2" charset="0"/>
                <a:ea typeface="+mn-ea"/>
                <a:cs typeface="+mn-cs"/>
              </a:defRPr>
            </a:pPr>
            <a:r>
              <a:rPr lang="es-CO"/>
              <a:t>Avance Programado del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Museo Sans Condensed" panose="02000000000000000000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Avance'!$C$3:$C$4</c:f>
              <c:strCache>
                <c:ptCount val="2"/>
                <c:pt idx="0">
                  <c:v>MES</c:v>
                </c:pt>
                <c:pt idx="1">
                  <c:v>META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Museo Sans Condensed" panose="02000000000000000000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Avance'!$B$5:$B$16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'Resumen Avance'!$C$5:$C$16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1-4AD6-B10C-EAD07788458C}"/>
            </c:ext>
          </c:extLst>
        </c:ser>
        <c:ser>
          <c:idx val="1"/>
          <c:order val="1"/>
          <c:tx>
            <c:strRef>
              <c:f>'Resumen Avance'!$D$3:$D$4</c:f>
              <c:strCache>
                <c:ptCount val="2"/>
                <c:pt idx="0">
                  <c:v>MES</c:v>
                </c:pt>
                <c:pt idx="1">
                  <c:v>ALCANZADO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888888888888889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D1-4AD6-B10C-EAD07788458C}"/>
                </c:ext>
              </c:extLst>
            </c:dLbl>
            <c:dLbl>
              <c:idx val="1"/>
              <c:layout>
                <c:manualLayout>
                  <c:x val="2.5000000000000001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D1-4AD6-B10C-EAD07788458C}"/>
                </c:ext>
              </c:extLst>
            </c:dLbl>
            <c:dLbl>
              <c:idx val="2"/>
              <c:layout>
                <c:manualLayout>
                  <c:x val="3.055555555555555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2D1-4AD6-B10C-EAD07788458C}"/>
                </c:ext>
              </c:extLst>
            </c:dLbl>
            <c:dLbl>
              <c:idx val="3"/>
              <c:layout>
                <c:manualLayout>
                  <c:x val="3.3333333333333437E-2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D1-4AD6-B10C-EAD0778845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Museo Sans Condensed" panose="02000000000000000000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Avance'!$B$5:$B$16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'Resumen Avance'!$D$5:$D$16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1-4AD6-B10C-EAD077884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6928447"/>
        <c:axId val="1096592495"/>
      </c:barChart>
      <c:lineChart>
        <c:grouping val="standard"/>
        <c:varyColors val="0"/>
        <c:ser>
          <c:idx val="2"/>
          <c:order val="2"/>
          <c:tx>
            <c:strRef>
              <c:f>'Resumen Avance'!$E$3:$E$4</c:f>
              <c:strCache>
                <c:ptCount val="2"/>
                <c:pt idx="0">
                  <c:v>MES</c:v>
                </c:pt>
                <c:pt idx="1">
                  <c:v>% MES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'Resumen Avance'!$B$5:$B$16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'Resumen Avance'!$E$5:$E$16</c:f>
              <c:numCache>
                <c:formatCode>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D1-4AD6-B10C-EAD077884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928447"/>
        <c:axId val="1096592495"/>
      </c:lineChart>
      <c:catAx>
        <c:axId val="109692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Museo Sans Condensed" panose="02000000000000000000" pitchFamily="2" charset="0"/>
                <a:ea typeface="+mn-ea"/>
                <a:cs typeface="+mn-cs"/>
              </a:defRPr>
            </a:pPr>
            <a:endParaRPr lang="es-MX"/>
          </a:p>
        </c:txPr>
        <c:crossAx val="1096592495"/>
        <c:crosses val="autoZero"/>
        <c:auto val="1"/>
        <c:lblAlgn val="ctr"/>
        <c:lblOffset val="100"/>
        <c:noMultiLvlLbl val="0"/>
      </c:catAx>
      <c:valAx>
        <c:axId val="1096592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Museo Sans Condensed" panose="02000000000000000000" pitchFamily="2" charset="0"/>
                <a:ea typeface="+mn-ea"/>
                <a:cs typeface="+mn-cs"/>
              </a:defRPr>
            </a:pPr>
            <a:endParaRPr lang="es-MX"/>
          </a:p>
        </c:txPr>
        <c:crossAx val="1096928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Museo Sans Condensed" panose="02000000000000000000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Museo Sans Condensed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Museo Sans Condensed" panose="02000000000000000000" pitchFamily="2" charset="0"/>
                <a:ea typeface="+mn-ea"/>
                <a:cs typeface="+mn-cs"/>
              </a:defRPr>
            </a:pPr>
            <a:r>
              <a:rPr lang="es-CO"/>
              <a:t>Avance Programado Acúmulado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Museo Sans Condensed" panose="02000000000000000000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Avance'!$G$3:$G$4</c:f>
              <c:strCache>
                <c:ptCount val="2"/>
                <c:pt idx="0">
                  <c:v>ACUMULADO</c:v>
                </c:pt>
                <c:pt idx="1">
                  <c:v>META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Museo Sans Condensed" panose="02000000000000000000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Avance'!$B$5:$B$13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'Resumen Avance'!$G$5:$G$16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4-4B01-84FB-776511C0CA38}"/>
            </c:ext>
          </c:extLst>
        </c:ser>
        <c:ser>
          <c:idx val="1"/>
          <c:order val="1"/>
          <c:tx>
            <c:strRef>
              <c:f>'Resumen Avance'!$H$3:$H$4</c:f>
              <c:strCache>
                <c:ptCount val="2"/>
                <c:pt idx="0">
                  <c:v>ACUMULADO</c:v>
                </c:pt>
                <c:pt idx="1">
                  <c:v>AVANCE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74-4B01-84FB-776511C0CA38}"/>
                </c:ext>
              </c:extLst>
            </c:dLbl>
            <c:dLbl>
              <c:idx val="1"/>
              <c:layout>
                <c:manualLayout>
                  <c:x val="2.5000000000000001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74-4B01-84FB-776511C0CA38}"/>
                </c:ext>
              </c:extLst>
            </c:dLbl>
            <c:dLbl>
              <c:idx val="2"/>
              <c:layout>
                <c:manualLayout>
                  <c:x val="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74-4B01-84FB-776511C0CA38}"/>
                </c:ext>
              </c:extLst>
            </c:dLbl>
            <c:dLbl>
              <c:idx val="3"/>
              <c:layout>
                <c:manualLayout>
                  <c:x val="3.055555555555555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74-4B01-84FB-776511C0CA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Museo Sans Condensed" panose="02000000000000000000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Avance'!$B$5:$B$13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'Resumen Avance'!$H$5:$H$16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4-4B01-84FB-776511C0C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6928447"/>
        <c:axId val="1096592495"/>
      </c:barChart>
      <c:lineChart>
        <c:grouping val="standard"/>
        <c:varyColors val="0"/>
        <c:ser>
          <c:idx val="2"/>
          <c:order val="2"/>
          <c:tx>
            <c:strRef>
              <c:f>'Resumen Avance'!$I$3:$I$4</c:f>
              <c:strCache>
                <c:ptCount val="2"/>
                <c:pt idx="0">
                  <c:v>ACUMULADO</c:v>
                </c:pt>
                <c:pt idx="1">
                  <c:v>% MES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'Resumen Avance'!$B$5:$B$9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'Resumen Avance'!$I$5:$I$12</c:f>
              <c:numCache>
                <c:formatCode>0%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4-4B01-84FB-776511C0C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928447"/>
        <c:axId val="1096592495"/>
      </c:lineChart>
      <c:catAx>
        <c:axId val="109692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Museo Sans Condensed" panose="02000000000000000000" pitchFamily="2" charset="0"/>
                <a:ea typeface="+mn-ea"/>
                <a:cs typeface="+mn-cs"/>
              </a:defRPr>
            </a:pPr>
            <a:endParaRPr lang="es-MX"/>
          </a:p>
        </c:txPr>
        <c:crossAx val="1096592495"/>
        <c:crosses val="autoZero"/>
        <c:auto val="1"/>
        <c:lblAlgn val="ctr"/>
        <c:lblOffset val="100"/>
        <c:noMultiLvlLbl val="0"/>
      </c:catAx>
      <c:valAx>
        <c:axId val="1096592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Museo Sans Condensed" panose="02000000000000000000" pitchFamily="2" charset="0"/>
                <a:ea typeface="+mn-ea"/>
                <a:cs typeface="+mn-cs"/>
              </a:defRPr>
            </a:pPr>
            <a:endParaRPr lang="es-MX"/>
          </a:p>
        </c:txPr>
        <c:crossAx val="1096928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Museo Sans Condensed" panose="02000000000000000000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Museo Sans Condensed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19842</xdr:colOff>
      <xdr:row>53</xdr:row>
      <xdr:rowOff>19843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9DC28E1-3DEE-4F40-AE1F-DF6C6C84B07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679530" cy="105370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95250</xdr:rowOff>
    </xdr:from>
    <xdr:to>
      <xdr:col>7</xdr:col>
      <xdr:colOff>590550</xdr:colOff>
      <xdr:row>33</xdr:row>
      <xdr:rowOff>161925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A7CCBF67-DFB7-4743-B258-400681DBA10F}"/>
            </a:ext>
          </a:extLst>
        </xdr:cNvPr>
        <xdr:cNvSpPr txBox="1">
          <a:spLocks noChangeArrowheads="1"/>
        </xdr:cNvSpPr>
      </xdr:nvSpPr>
      <xdr:spPr bwMode="auto">
        <a:xfrm>
          <a:off x="0" y="3714750"/>
          <a:ext cx="5924550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l"/>
          <a:r>
            <a:rPr lang="es-CO" sz="2800" b="1">
              <a:solidFill>
                <a:srgbClr val="C00000"/>
              </a:solidFill>
              <a:effectLst/>
              <a:latin typeface="Museo Sans Condensed" panose="02000000000000000000" pitchFamily="2" charset="0"/>
              <a:ea typeface="+mn-ea"/>
              <a:cs typeface="+mn-cs"/>
            </a:rPr>
            <a:t>PLAN DE ACCIÓN </a:t>
          </a:r>
        </a:p>
        <a:p>
          <a:pPr algn="l"/>
          <a:r>
            <a:rPr lang="es-CO" sz="2800" b="1">
              <a:solidFill>
                <a:srgbClr val="C00000"/>
              </a:solidFill>
              <a:effectLst/>
              <a:latin typeface="Museo Sans Condensed" panose="02000000000000000000" pitchFamily="2" charset="0"/>
              <a:ea typeface="+mn-ea"/>
              <a:cs typeface="+mn-cs"/>
            </a:rPr>
            <a:t>PARA LA </a:t>
          </a:r>
        </a:p>
        <a:p>
          <a:pPr algn="l"/>
          <a:r>
            <a:rPr lang="es-CO" sz="2800" b="1">
              <a:solidFill>
                <a:srgbClr val="C00000"/>
              </a:solidFill>
              <a:effectLst/>
              <a:latin typeface="Museo Sans Condensed" panose="02000000000000000000" pitchFamily="2" charset="0"/>
              <a:ea typeface="+mn-ea"/>
              <a:cs typeface="+mn-cs"/>
            </a:rPr>
            <a:t>SOSTENIBILIDAD </a:t>
          </a:r>
        </a:p>
        <a:p>
          <a:pPr algn="l"/>
          <a:r>
            <a:rPr lang="es-CO" sz="2800" b="1">
              <a:solidFill>
                <a:srgbClr val="C00000"/>
              </a:solidFill>
              <a:effectLst/>
              <a:latin typeface="Museo Sans Condensed" panose="02000000000000000000" pitchFamily="2" charset="0"/>
              <a:ea typeface="+mn-ea"/>
              <a:cs typeface="+mn-cs"/>
            </a:rPr>
            <a:t>DEL MIPG -DADEP 2025 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es-CO" sz="2800" b="1" kern="100">
              <a:solidFill>
                <a:srgbClr val="C00000"/>
              </a:solidFill>
              <a:effectLst/>
              <a:latin typeface="Museo Sans Condensed" panose="020000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CO" sz="2800" kern="100">
            <a:solidFill>
              <a:srgbClr val="C00000"/>
            </a:solidFill>
            <a:effectLst/>
            <a:latin typeface="Museo Sans Condensed" panose="020000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34</xdr:row>
      <xdr:rowOff>171450</xdr:rowOff>
    </xdr:from>
    <xdr:to>
      <xdr:col>6</xdr:col>
      <xdr:colOff>152400</xdr:colOff>
      <xdr:row>37</xdr:row>
      <xdr:rowOff>66675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F6E43940-71CA-41A0-815A-460BFF4FB86E}"/>
            </a:ext>
          </a:extLst>
        </xdr:cNvPr>
        <xdr:cNvSpPr txBox="1">
          <a:spLocks noChangeArrowheads="1"/>
        </xdr:cNvSpPr>
      </xdr:nvSpPr>
      <xdr:spPr bwMode="auto">
        <a:xfrm>
          <a:off x="0" y="6648450"/>
          <a:ext cx="4724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CO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Proceso</a:t>
          </a:r>
          <a:r>
            <a:rPr lang="es-CO" sz="1800" b="1">
              <a:effectLst/>
              <a:latin typeface="+mn-lt"/>
              <a:ea typeface="+mn-ea"/>
              <a:cs typeface="+mn-cs"/>
            </a:rPr>
            <a:t> Direccionamiento Estratégico </a:t>
          </a:r>
        </a:p>
      </xdr:txBody>
    </xdr:sp>
    <xdr:clientData/>
  </xdr:twoCellAnchor>
  <xdr:twoCellAnchor>
    <xdr:from>
      <xdr:col>6</xdr:col>
      <xdr:colOff>171450</xdr:colOff>
      <xdr:row>30</xdr:row>
      <xdr:rowOff>85725</xdr:rowOff>
    </xdr:from>
    <xdr:to>
      <xdr:col>8</xdr:col>
      <xdr:colOff>161925</xdr:colOff>
      <xdr:row>35</xdr:row>
      <xdr:rowOff>28575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891C5577-7C0D-4C9E-9C41-B3558115D178}"/>
            </a:ext>
          </a:extLst>
        </xdr:cNvPr>
        <xdr:cNvSpPr txBox="1">
          <a:spLocks noChangeArrowheads="1"/>
        </xdr:cNvSpPr>
      </xdr:nvSpPr>
      <xdr:spPr bwMode="auto">
        <a:xfrm>
          <a:off x="4743450" y="5800725"/>
          <a:ext cx="15144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07000"/>
            </a:lnSpc>
            <a:spcAft>
              <a:spcPts val="800"/>
            </a:spcAft>
          </a:pPr>
          <a:r>
            <a:rPr lang="es-ES" sz="1100" b="1" kern="100">
              <a:solidFill>
                <a:srgbClr val="FFC000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CÓDIGO SG/MIPG</a:t>
          </a:r>
          <a:endParaRPr lang="es-CO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ct val="107000"/>
            </a:lnSpc>
            <a:spcAft>
              <a:spcPts val="800"/>
            </a:spcAft>
          </a:pPr>
          <a:r>
            <a:rPr lang="es-ES" sz="1100" b="1" kern="100">
              <a:solidFill>
                <a:srgbClr val="FFC000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VIGENCIA DESDE</a:t>
          </a:r>
          <a:endParaRPr lang="es-CO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ct val="107000"/>
            </a:lnSpc>
            <a:spcAft>
              <a:spcPts val="800"/>
            </a:spcAft>
          </a:pPr>
          <a:r>
            <a:rPr lang="es-ES" sz="1100" b="1" kern="100">
              <a:solidFill>
                <a:srgbClr val="FFC000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VERSIÓN</a:t>
          </a:r>
          <a:endParaRPr lang="es-CO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142875</xdr:colOff>
      <xdr:row>30</xdr:row>
      <xdr:rowOff>85725</xdr:rowOff>
    </xdr:from>
    <xdr:to>
      <xdr:col>10</xdr:col>
      <xdr:colOff>19050</xdr:colOff>
      <xdr:row>35</xdr:row>
      <xdr:rowOff>28575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8A2E2957-F80C-4EF5-AA6D-317FFEA74CD3}"/>
            </a:ext>
          </a:extLst>
        </xdr:cNvPr>
        <xdr:cNvSpPr txBox="1">
          <a:spLocks noChangeArrowheads="1"/>
        </xdr:cNvSpPr>
      </xdr:nvSpPr>
      <xdr:spPr bwMode="auto">
        <a:xfrm>
          <a:off x="6238875" y="5800725"/>
          <a:ext cx="15144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1100" kern="100">
              <a:solidFill>
                <a:srgbClr val="FFFFFF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127-PPPDE-12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" sz="1100" kern="100">
              <a:solidFill>
                <a:srgbClr val="FFFFFF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28/01/2025</a:t>
          </a:r>
          <a:endParaRPr lang="es-CO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" sz="1100" kern="100">
              <a:solidFill>
                <a:srgbClr val="FFFFFF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5</a:t>
          </a:r>
          <a:endParaRPr lang="es-CO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186501</xdr:colOff>
      <xdr:row>0</xdr:row>
      <xdr:rowOff>99026</xdr:rowOff>
    </xdr:from>
    <xdr:to>
      <xdr:col>2</xdr:col>
      <xdr:colOff>304177</xdr:colOff>
      <xdr:row>1</xdr:row>
      <xdr:rowOff>516838</xdr:rowOff>
    </xdr:to>
    <xdr:pic>
      <xdr:nvPicPr>
        <xdr:cNvPr id="2" name="Imagen 1" descr="http://www.funcionpublica.gov.co/eva/mipg/img/logo_mipg_blanco.png">
          <a:extLst>
            <a:ext uri="{FF2B5EF4-FFF2-40B4-BE49-F238E27FC236}">
              <a16:creationId xmlns:a16="http://schemas.microsoft.com/office/drawing/2014/main" id="{4630C018-CDC9-49ED-874C-1DDCB36B7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026" y="99026"/>
          <a:ext cx="2698951" cy="836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162016</xdr:colOff>
      <xdr:row>0</xdr:row>
      <xdr:rowOff>11206</xdr:rowOff>
    </xdr:from>
    <xdr:to>
      <xdr:col>15</xdr:col>
      <xdr:colOff>364524</xdr:colOff>
      <xdr:row>1</xdr:row>
      <xdr:rowOff>471911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537DC6-6ABB-4563-BF4A-8AA02C454342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341" y="11206"/>
          <a:ext cx="1926533" cy="8798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59765</xdr:colOff>
      <xdr:row>17</xdr:row>
      <xdr:rowOff>42862</xdr:rowOff>
    </xdr:from>
    <xdr:to>
      <xdr:col>9</xdr:col>
      <xdr:colOff>1486647</xdr:colOff>
      <xdr:row>32</xdr:row>
      <xdr:rowOff>37352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39F446-3D44-4C79-BD28-999BF90D6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1673412</xdr:colOff>
      <xdr:row>17</xdr:row>
      <xdr:rowOff>47625</xdr:rowOff>
    </xdr:from>
    <xdr:to>
      <xdr:col>11</xdr:col>
      <xdr:colOff>351119</xdr:colOff>
      <xdr:row>32</xdr:row>
      <xdr:rowOff>44823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D89D6B-854F-4B8C-8725-27A63DABF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3AB5-A1CC-41E7-884E-24AE07F8E95C}">
  <sheetPr>
    <pageSetUpPr fitToPage="1"/>
  </sheetPr>
  <dimension ref="A1"/>
  <sheetViews>
    <sheetView showGridLines="0" view="pageBreakPreview" zoomScale="48" zoomScaleNormal="70" zoomScaleSheetLayoutView="48" workbookViewId="0">
      <selection activeCell="S40" sqref="S40"/>
    </sheetView>
  </sheetViews>
  <sheetFormatPr baseColWidth="10" defaultRowHeight="14.5"/>
  <cols>
    <col min="10" max="10" width="13.1796875" customWidth="1"/>
  </cols>
  <sheetData/>
  <pageMargins left="0.23622047244094491" right="0.23622047244094491" top="0.74803149606299213" bottom="0.35433070866141736" header="0.31496062992125984" footer="0.31496062992125984"/>
  <pageSetup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42304-F50B-4EA9-9384-203C0F95D134}">
  <dimension ref="A1:Z48"/>
  <sheetViews>
    <sheetView showGridLines="0" tabSelected="1" zoomScale="40" zoomScaleNormal="40" zoomScaleSheetLayoutView="55" workbookViewId="0">
      <pane ySplit="5" topLeftCell="A32" activePane="bottomLeft" state="frozen"/>
      <selection activeCell="U55" sqref="U55:U56"/>
      <selection pane="bottomLeft" activeCell="C44" sqref="C44"/>
    </sheetView>
  </sheetViews>
  <sheetFormatPr baseColWidth="10" defaultColWidth="11.453125" defaultRowHeight="14"/>
  <cols>
    <col min="1" max="1" width="5.81640625" style="16" customWidth="1"/>
    <col min="2" max="2" width="38.7265625" style="13" customWidth="1"/>
    <col min="3" max="3" width="63.26953125" style="13" customWidth="1"/>
    <col min="4" max="4" width="41.453125" style="17" customWidth="1"/>
    <col min="5" max="5" width="36.1796875" style="18" customWidth="1"/>
    <col min="6" max="6" width="7" style="13" customWidth="1"/>
    <col min="7" max="7" width="7.81640625" style="13" customWidth="1"/>
    <col min="8" max="8" width="6.26953125" style="13" customWidth="1"/>
    <col min="9" max="9" width="7.26953125" style="13" customWidth="1"/>
    <col min="10" max="10" width="6.26953125" style="13" customWidth="1"/>
    <col min="11" max="11" width="7.453125" style="13" customWidth="1"/>
    <col min="12" max="13" width="6.26953125" style="13" customWidth="1"/>
    <col min="14" max="14" width="7" style="13" customWidth="1"/>
    <col min="15" max="15" width="6.26953125" style="13" customWidth="1"/>
    <col min="16" max="16" width="9.81640625" style="13" customWidth="1"/>
    <col min="17" max="17" width="7.26953125" style="13" customWidth="1"/>
    <col min="18" max="18" width="6.26953125" style="13" customWidth="1"/>
    <col min="19" max="19" width="23" style="13" customWidth="1"/>
    <col min="20" max="20" width="18.54296875" style="16" bestFit="1" customWidth="1"/>
    <col min="21" max="21" width="15.453125" style="18" hidden="1" customWidth="1"/>
    <col min="22" max="22" width="11.453125" style="13"/>
    <col min="23" max="27" width="0" style="13" hidden="1" customWidth="1"/>
    <col min="28" max="16384" width="11.453125" style="13"/>
  </cols>
  <sheetData>
    <row r="1" spans="1:26" s="12" customFormat="1" ht="33.65" customHeight="1" thickTop="1">
      <c r="A1" s="224"/>
      <c r="B1" s="225"/>
      <c r="C1" s="230" t="s">
        <v>80</v>
      </c>
      <c r="D1" s="230"/>
      <c r="E1" s="230"/>
      <c r="F1" s="230"/>
      <c r="G1" s="230"/>
      <c r="H1" s="230"/>
      <c r="I1" s="230"/>
      <c r="J1" s="154"/>
      <c r="K1" s="154"/>
      <c r="L1" s="154"/>
      <c r="M1" s="154"/>
      <c r="N1" s="154"/>
      <c r="O1" s="154"/>
      <c r="P1" s="154"/>
      <c r="Q1" s="154"/>
      <c r="R1" s="154"/>
      <c r="S1" s="155"/>
      <c r="T1" s="156"/>
      <c r="U1" s="90"/>
    </row>
    <row r="2" spans="1:26" s="12" customFormat="1" ht="42.75" customHeight="1">
      <c r="A2" s="226"/>
      <c r="B2" s="227"/>
      <c r="C2" s="231"/>
      <c r="D2" s="231"/>
      <c r="E2" s="231"/>
      <c r="F2" s="231"/>
      <c r="G2" s="231"/>
      <c r="H2" s="231"/>
      <c r="I2" s="231"/>
      <c r="J2" s="157"/>
      <c r="K2" s="157"/>
      <c r="L2" s="157"/>
      <c r="M2" s="157"/>
      <c r="N2" s="157"/>
      <c r="O2" s="157"/>
      <c r="P2" s="157"/>
      <c r="Q2" s="157"/>
      <c r="R2" s="157"/>
      <c r="S2" s="158"/>
      <c r="T2" s="159"/>
      <c r="U2" s="91"/>
    </row>
    <row r="3" spans="1:26" s="12" customFormat="1" ht="14.25" hidden="1" customHeight="1">
      <c r="A3" s="228"/>
      <c r="B3" s="229"/>
      <c r="C3" s="232"/>
      <c r="D3" s="232"/>
      <c r="E3" s="232"/>
      <c r="F3" s="232"/>
      <c r="G3" s="232"/>
      <c r="H3" s="232"/>
      <c r="I3" s="232"/>
      <c r="J3" s="71"/>
      <c r="K3" s="71"/>
      <c r="L3" s="71"/>
      <c r="M3" s="71"/>
      <c r="N3" s="71"/>
      <c r="O3" s="71"/>
      <c r="P3" s="71"/>
      <c r="Q3" s="71"/>
      <c r="R3" s="71"/>
      <c r="S3" s="137"/>
      <c r="T3" s="92"/>
      <c r="U3" s="93"/>
    </row>
    <row r="4" spans="1:26" ht="34" hidden="1" customHeight="1">
      <c r="A4" s="233"/>
      <c r="B4" s="235" t="s">
        <v>0</v>
      </c>
      <c r="C4" s="236"/>
      <c r="D4" s="239" t="s">
        <v>1</v>
      </c>
      <c r="E4" s="239" t="s">
        <v>2</v>
      </c>
      <c r="F4" s="241"/>
      <c r="G4" s="215">
        <v>43466</v>
      </c>
      <c r="H4" s="215">
        <v>43497</v>
      </c>
      <c r="I4" s="215">
        <v>43525</v>
      </c>
      <c r="J4" s="215">
        <v>43556</v>
      </c>
      <c r="K4" s="215">
        <v>43586</v>
      </c>
      <c r="L4" s="215">
        <v>43617</v>
      </c>
      <c r="M4" s="215">
        <v>43647</v>
      </c>
      <c r="N4" s="215">
        <v>43678</v>
      </c>
      <c r="O4" s="215">
        <v>43709</v>
      </c>
      <c r="P4" s="215">
        <v>43739</v>
      </c>
      <c r="Q4" s="215">
        <v>43770</v>
      </c>
      <c r="R4" s="217">
        <v>43800</v>
      </c>
      <c r="S4" s="219" t="s">
        <v>3</v>
      </c>
      <c r="T4" s="221" t="s">
        <v>74</v>
      </c>
      <c r="U4" s="222"/>
    </row>
    <row r="5" spans="1:26" ht="39" customHeight="1">
      <c r="A5" s="234"/>
      <c r="B5" s="237"/>
      <c r="C5" s="238"/>
      <c r="D5" s="240"/>
      <c r="E5" s="240"/>
      <c r="F5" s="242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8"/>
      <c r="S5" s="220"/>
      <c r="T5" s="1" t="s">
        <v>4</v>
      </c>
      <c r="U5" s="94" t="s">
        <v>5</v>
      </c>
    </row>
    <row r="6" spans="1:26" s="14" customFormat="1" ht="19.5" customHeight="1" thickBot="1">
      <c r="A6" s="151">
        <v>1</v>
      </c>
      <c r="B6" s="223" t="s">
        <v>6</v>
      </c>
      <c r="C6" s="223"/>
      <c r="D6" s="138"/>
      <c r="E6" s="138"/>
      <c r="F6" s="139"/>
      <c r="G6" s="140"/>
      <c r="H6" s="140"/>
      <c r="I6" s="140"/>
      <c r="J6" s="2"/>
      <c r="K6" s="2"/>
      <c r="L6" s="2"/>
      <c r="M6" s="2"/>
      <c r="N6" s="2"/>
      <c r="O6" s="2"/>
      <c r="P6" s="2"/>
      <c r="Q6" s="2"/>
      <c r="R6" s="2"/>
      <c r="S6" s="95"/>
      <c r="T6" s="3"/>
      <c r="U6" s="96"/>
    </row>
    <row r="7" spans="1:26" s="15" customFormat="1" ht="21.75" customHeight="1" thickBot="1">
      <c r="A7" s="171" t="s">
        <v>7</v>
      </c>
      <c r="B7" s="173" t="s">
        <v>81</v>
      </c>
      <c r="C7" s="174"/>
      <c r="D7" s="177" t="s">
        <v>8</v>
      </c>
      <c r="E7" s="179" t="s">
        <v>9</v>
      </c>
      <c r="F7" s="4" t="s">
        <v>10</v>
      </c>
      <c r="G7" s="5">
        <v>1</v>
      </c>
      <c r="H7" s="6"/>
      <c r="I7" s="6"/>
      <c r="J7" s="6"/>
      <c r="K7" s="6"/>
      <c r="L7" s="6"/>
      <c r="M7" s="6"/>
      <c r="N7" s="6"/>
      <c r="O7" s="6" t="s">
        <v>11</v>
      </c>
      <c r="P7" s="6" t="s">
        <v>11</v>
      </c>
      <c r="Q7" s="6" t="s">
        <v>11</v>
      </c>
      <c r="R7" s="97" t="s">
        <v>11</v>
      </c>
      <c r="S7" s="7">
        <f>SUM(G7:R7)</f>
        <v>1</v>
      </c>
      <c r="T7" s="182">
        <f>SUM(G7,K9:N9,K11:M11,G13:R13,K15:O15)/SUM($S$7,$S$9,$S$11,$S$13,$S$15)</f>
        <v>1</v>
      </c>
      <c r="U7" s="167">
        <f>SUM(G8,K10:L10,K12:M12,G14:R14,K16:O16)/SUM($S$7,$S$9,$S$11,$S$13,$S$16)</f>
        <v>0</v>
      </c>
    </row>
    <row r="8" spans="1:26" s="15" customFormat="1" ht="37.5" customHeight="1" thickBot="1">
      <c r="A8" s="172"/>
      <c r="B8" s="175"/>
      <c r="C8" s="176"/>
      <c r="D8" s="178"/>
      <c r="E8" s="180"/>
      <c r="F8" s="8" t="s">
        <v>12</v>
      </c>
      <c r="G8" s="19"/>
      <c r="H8" s="9"/>
      <c r="I8" s="9"/>
      <c r="J8" s="9"/>
      <c r="K8" s="9"/>
      <c r="L8" s="10"/>
      <c r="M8" s="9"/>
      <c r="N8" s="9"/>
      <c r="O8" s="9"/>
      <c r="P8" s="10"/>
      <c r="Q8" s="9"/>
      <c r="R8" s="98"/>
      <c r="S8" s="11">
        <f>SUM(G8:R8)</f>
        <v>0</v>
      </c>
      <c r="T8" s="183"/>
      <c r="U8" s="168"/>
      <c r="W8" s="20"/>
      <c r="X8" s="20"/>
    </row>
    <row r="9" spans="1:26" s="15" customFormat="1" ht="20.25" customHeight="1" thickBot="1">
      <c r="A9" s="171" t="s">
        <v>13</v>
      </c>
      <c r="B9" s="173" t="s">
        <v>76</v>
      </c>
      <c r="C9" s="174"/>
      <c r="D9" s="177" t="s">
        <v>75</v>
      </c>
      <c r="E9" s="179" t="s">
        <v>14</v>
      </c>
      <c r="F9" s="4" t="s">
        <v>10</v>
      </c>
      <c r="G9" s="6"/>
      <c r="H9" s="6"/>
      <c r="I9" s="6"/>
      <c r="J9" s="6"/>
      <c r="K9" s="160"/>
      <c r="L9" s="160"/>
      <c r="M9" s="5">
        <v>0.5</v>
      </c>
      <c r="N9" s="5">
        <v>0.5</v>
      </c>
      <c r="O9" s="6"/>
      <c r="P9" s="6"/>
      <c r="Q9" s="6"/>
      <c r="R9" s="97"/>
      <c r="S9" s="7">
        <f>SUM(G9:R9)</f>
        <v>1</v>
      </c>
      <c r="T9" s="183"/>
      <c r="U9" s="168"/>
      <c r="W9" s="21"/>
      <c r="X9" s="21"/>
    </row>
    <row r="10" spans="1:26" s="15" customFormat="1" ht="51" customHeight="1" thickBot="1">
      <c r="A10" s="172"/>
      <c r="B10" s="175"/>
      <c r="C10" s="176"/>
      <c r="D10" s="178"/>
      <c r="E10" s="180"/>
      <c r="F10" s="8" t="s">
        <v>12</v>
      </c>
      <c r="G10" s="9"/>
      <c r="H10" s="9"/>
      <c r="I10" s="9"/>
      <c r="J10" s="9"/>
      <c r="K10" s="160"/>
      <c r="L10" s="160"/>
      <c r="M10" s="19"/>
      <c r="N10" s="19"/>
      <c r="O10" s="9"/>
      <c r="P10" s="9"/>
      <c r="Q10" s="9"/>
      <c r="R10" s="98"/>
      <c r="S10" s="11">
        <f>SUM(G10:R10)</f>
        <v>0</v>
      </c>
      <c r="T10" s="183"/>
      <c r="U10" s="168"/>
    </row>
    <row r="11" spans="1:26" s="15" customFormat="1" ht="19.5" customHeight="1" thickBot="1">
      <c r="A11" s="171" t="s">
        <v>15</v>
      </c>
      <c r="B11" s="173" t="s">
        <v>82</v>
      </c>
      <c r="C11" s="174"/>
      <c r="D11" s="177" t="s">
        <v>16</v>
      </c>
      <c r="E11" s="179" t="s">
        <v>17</v>
      </c>
      <c r="F11" s="4" t="s">
        <v>10</v>
      </c>
      <c r="G11" s="6"/>
      <c r="H11" s="6"/>
      <c r="I11" s="6"/>
      <c r="J11" s="6"/>
      <c r="K11" s="5">
        <v>0.33</v>
      </c>
      <c r="L11" s="5">
        <v>0.33</v>
      </c>
      <c r="M11" s="5">
        <v>0.34</v>
      </c>
      <c r="N11" s="6"/>
      <c r="O11" s="6"/>
      <c r="P11" s="6"/>
      <c r="Q11" s="6"/>
      <c r="R11" s="97"/>
      <c r="S11" s="7">
        <f t="shared" ref="S11:S16" si="0">SUM(G11:R11)</f>
        <v>1</v>
      </c>
      <c r="T11" s="183"/>
      <c r="U11" s="168"/>
      <c r="X11" s="21">
        <f>U7</f>
        <v>0</v>
      </c>
      <c r="Y11" s="15">
        <f>6/17</f>
        <v>0.35294117647058826</v>
      </c>
      <c r="Z11" s="15">
        <f>X11*Y11</f>
        <v>0</v>
      </c>
    </row>
    <row r="12" spans="1:26" s="15" customFormat="1" ht="29.25" customHeight="1" thickBot="1">
      <c r="A12" s="172"/>
      <c r="B12" s="175"/>
      <c r="C12" s="176"/>
      <c r="D12" s="178"/>
      <c r="E12" s="180"/>
      <c r="F12" s="8" t="s">
        <v>12</v>
      </c>
      <c r="G12" s="9"/>
      <c r="H12" s="9"/>
      <c r="I12" s="9"/>
      <c r="J12" s="9"/>
      <c r="K12" s="19"/>
      <c r="L12" s="19"/>
      <c r="M12" s="19"/>
      <c r="N12" s="9"/>
      <c r="O12" s="9"/>
      <c r="P12" s="9"/>
      <c r="Q12" s="9"/>
      <c r="R12" s="98"/>
      <c r="S12" s="11">
        <f t="shared" si="0"/>
        <v>0</v>
      </c>
      <c r="T12" s="183"/>
      <c r="U12" s="168"/>
      <c r="X12" s="21">
        <f>U18</f>
        <v>0</v>
      </c>
      <c r="Y12" s="15">
        <f>2/17</f>
        <v>0.11764705882352941</v>
      </c>
      <c r="Z12" s="15">
        <f>X12*Y12</f>
        <v>0</v>
      </c>
    </row>
    <row r="13" spans="1:26" s="15" customFormat="1" ht="21" customHeight="1" thickBot="1">
      <c r="A13" s="171" t="s">
        <v>18</v>
      </c>
      <c r="B13" s="173" t="s">
        <v>83</v>
      </c>
      <c r="C13" s="174"/>
      <c r="D13" s="177" t="s">
        <v>20</v>
      </c>
      <c r="E13" s="179" t="s">
        <v>9</v>
      </c>
      <c r="F13" s="4" t="s">
        <v>10</v>
      </c>
      <c r="G13" s="5">
        <v>0.25</v>
      </c>
      <c r="H13" s="6"/>
      <c r="I13" s="6"/>
      <c r="J13" s="6"/>
      <c r="K13" s="6"/>
      <c r="L13" s="5">
        <v>0.25</v>
      </c>
      <c r="M13" s="6"/>
      <c r="N13" s="6"/>
      <c r="O13" s="5">
        <v>0.25</v>
      </c>
      <c r="P13" s="6"/>
      <c r="Q13" s="6"/>
      <c r="R13" s="100">
        <v>0.25</v>
      </c>
      <c r="S13" s="7">
        <f t="shared" si="0"/>
        <v>1</v>
      </c>
      <c r="T13" s="183"/>
      <c r="U13" s="168"/>
      <c r="X13" s="21">
        <f>U25</f>
        <v>0</v>
      </c>
      <c r="Y13" s="15">
        <f>3/17</f>
        <v>0.17647058823529413</v>
      </c>
      <c r="Z13" s="15">
        <f>X13*Y13</f>
        <v>0</v>
      </c>
    </row>
    <row r="14" spans="1:26" s="15" customFormat="1" ht="22.5" customHeight="1" thickBot="1">
      <c r="A14" s="172"/>
      <c r="B14" s="175"/>
      <c r="C14" s="176"/>
      <c r="D14" s="178"/>
      <c r="E14" s="180"/>
      <c r="F14" s="8" t="s">
        <v>12</v>
      </c>
      <c r="G14" s="19"/>
      <c r="H14" s="9"/>
      <c r="I14" s="9"/>
      <c r="J14" s="9"/>
      <c r="K14" s="9"/>
      <c r="L14" s="19"/>
      <c r="M14" s="9"/>
      <c r="N14" s="9"/>
      <c r="O14" s="19"/>
      <c r="P14" s="9"/>
      <c r="Q14" s="9"/>
      <c r="R14" s="101"/>
      <c r="S14" s="11">
        <f>SUM(G14:R14)</f>
        <v>0</v>
      </c>
      <c r="T14" s="183"/>
      <c r="U14" s="168"/>
      <c r="X14" s="21">
        <f>U34</f>
        <v>0</v>
      </c>
      <c r="Y14" s="15">
        <f>6/17</f>
        <v>0.35294117647058826</v>
      </c>
      <c r="Z14" s="15">
        <f>X14*Y14</f>
        <v>0</v>
      </c>
    </row>
    <row r="15" spans="1:26" s="15" customFormat="1" ht="22.5" customHeight="1" thickBot="1">
      <c r="A15" s="171" t="s">
        <v>19</v>
      </c>
      <c r="B15" s="191" t="s">
        <v>84</v>
      </c>
      <c r="C15" s="212"/>
      <c r="D15" s="177" t="s">
        <v>77</v>
      </c>
      <c r="E15" s="179" t="s">
        <v>21</v>
      </c>
      <c r="F15" s="4" t="s">
        <v>10</v>
      </c>
      <c r="G15" s="6"/>
      <c r="H15" s="6"/>
      <c r="I15" s="6"/>
      <c r="J15" s="99"/>
      <c r="K15" s="5">
        <v>0.5</v>
      </c>
      <c r="L15" s="99"/>
      <c r="M15" s="99"/>
      <c r="N15" s="99"/>
      <c r="O15" s="5">
        <v>0.5</v>
      </c>
      <c r="P15" s="76"/>
      <c r="Q15" s="99"/>
      <c r="R15" s="97" t="s">
        <v>11</v>
      </c>
      <c r="S15" s="7">
        <f t="shared" si="0"/>
        <v>1</v>
      </c>
      <c r="T15" s="183"/>
      <c r="U15" s="168"/>
    </row>
    <row r="16" spans="1:26" s="15" customFormat="1" ht="24.75" customHeight="1" thickBot="1">
      <c r="A16" s="172"/>
      <c r="B16" s="213"/>
      <c r="C16" s="214"/>
      <c r="D16" s="178"/>
      <c r="E16" s="180"/>
      <c r="F16" s="8" t="s">
        <v>12</v>
      </c>
      <c r="G16" s="9"/>
      <c r="H16" s="9"/>
      <c r="I16" s="9"/>
      <c r="J16" s="99"/>
      <c r="K16" s="19"/>
      <c r="L16" s="76"/>
      <c r="M16" s="76"/>
      <c r="N16" s="76"/>
      <c r="O16" s="19"/>
      <c r="P16" s="76"/>
      <c r="Q16" s="99"/>
      <c r="R16" s="98"/>
      <c r="S16" s="11">
        <f t="shared" si="0"/>
        <v>0</v>
      </c>
      <c r="T16" s="183"/>
      <c r="U16" s="168"/>
      <c r="Z16" s="15">
        <f>SUM(Z11:Z14)</f>
        <v>0</v>
      </c>
    </row>
    <row r="17" spans="1:24" s="14" customFormat="1" ht="19.5" customHeight="1" thickBot="1">
      <c r="A17" s="151">
        <v>2</v>
      </c>
      <c r="B17" s="181" t="s">
        <v>22</v>
      </c>
      <c r="C17" s="181"/>
      <c r="D17" s="141"/>
      <c r="E17" s="142"/>
      <c r="F17" s="143"/>
      <c r="G17" s="140"/>
      <c r="H17" s="140"/>
      <c r="I17" s="140"/>
      <c r="J17" s="2"/>
      <c r="K17" s="2"/>
      <c r="L17" s="2"/>
      <c r="M17" s="2"/>
      <c r="N17" s="2"/>
      <c r="O17" s="2"/>
      <c r="P17" s="2"/>
      <c r="Q17" s="2"/>
      <c r="R17" s="2"/>
      <c r="S17" s="102"/>
      <c r="T17" s="70"/>
      <c r="U17" s="103"/>
    </row>
    <row r="18" spans="1:24" s="15" customFormat="1" ht="21.75" customHeight="1" thickBot="1">
      <c r="A18" s="171" t="s">
        <v>23</v>
      </c>
      <c r="B18" s="173" t="s">
        <v>85</v>
      </c>
      <c r="C18" s="174"/>
      <c r="D18" s="177" t="s">
        <v>24</v>
      </c>
      <c r="E18" s="179" t="s">
        <v>14</v>
      </c>
      <c r="F18" s="4" t="s">
        <v>10</v>
      </c>
      <c r="G18" s="6" t="s">
        <v>11</v>
      </c>
      <c r="H18" s="99"/>
      <c r="I18" s="76"/>
      <c r="J18" s="5">
        <v>0.33</v>
      </c>
      <c r="K18" s="5">
        <v>0.33</v>
      </c>
      <c r="L18" s="5">
        <v>0.34</v>
      </c>
      <c r="M18" s="6" t="s">
        <v>11</v>
      </c>
      <c r="N18" s="6" t="s">
        <v>11</v>
      </c>
      <c r="O18" s="6" t="s">
        <v>11</v>
      </c>
      <c r="P18" s="6" t="s">
        <v>11</v>
      </c>
      <c r="Q18" s="6" t="s">
        <v>11</v>
      </c>
      <c r="R18" s="97" t="s">
        <v>11</v>
      </c>
      <c r="S18" s="7">
        <f t="shared" ref="S18:S19" si="1">SUM(G18:R18)</f>
        <v>1</v>
      </c>
      <c r="T18" s="182">
        <f>SUM(J18:L18,M20:N20,J22,M22)/SUM(S18,S20,S22)</f>
        <v>1</v>
      </c>
      <c r="U18" s="167">
        <f>SUM(G19:L19,G23:R23)/SUM(S18,S20,S22)</f>
        <v>0</v>
      </c>
      <c r="X18" s="22"/>
    </row>
    <row r="19" spans="1:24" s="15" customFormat="1" ht="27" customHeight="1" thickBot="1">
      <c r="A19" s="172"/>
      <c r="B19" s="175"/>
      <c r="C19" s="176"/>
      <c r="D19" s="178"/>
      <c r="E19" s="180"/>
      <c r="F19" s="8" t="s">
        <v>12</v>
      </c>
      <c r="G19" s="9"/>
      <c r="H19" s="99"/>
      <c r="I19" s="76"/>
      <c r="J19" s="19"/>
      <c r="K19" s="19"/>
      <c r="L19" s="19"/>
      <c r="M19" s="9"/>
      <c r="N19" s="9"/>
      <c r="O19" s="9"/>
      <c r="P19" s="9"/>
      <c r="Q19" s="9"/>
      <c r="R19" s="98"/>
      <c r="S19" s="11">
        <f t="shared" si="1"/>
        <v>0</v>
      </c>
      <c r="T19" s="183"/>
      <c r="U19" s="168"/>
    </row>
    <row r="20" spans="1:24" s="15" customFormat="1" ht="21.75" customHeight="1" thickBot="1">
      <c r="A20" s="171" t="s">
        <v>25</v>
      </c>
      <c r="B20" s="173" t="s">
        <v>26</v>
      </c>
      <c r="C20" s="207"/>
      <c r="D20" s="177" t="s">
        <v>27</v>
      </c>
      <c r="E20" s="179" t="s">
        <v>14</v>
      </c>
      <c r="F20" s="4" t="s">
        <v>10</v>
      </c>
      <c r="G20" s="6" t="s">
        <v>11</v>
      </c>
      <c r="H20" s="6" t="s">
        <v>11</v>
      </c>
      <c r="I20" s="6" t="s">
        <v>11</v>
      </c>
      <c r="J20" s="6" t="s">
        <v>11</v>
      </c>
      <c r="K20" s="99"/>
      <c r="L20" s="99"/>
      <c r="M20" s="5">
        <v>0.5</v>
      </c>
      <c r="N20" s="5">
        <v>0.5</v>
      </c>
      <c r="O20" s="76"/>
      <c r="P20" s="76"/>
      <c r="Q20" s="6" t="s">
        <v>11</v>
      </c>
      <c r="R20" s="97" t="s">
        <v>11</v>
      </c>
      <c r="S20" s="7">
        <f>SUM(G20:R20)</f>
        <v>1</v>
      </c>
      <c r="T20" s="183"/>
      <c r="U20" s="168"/>
    </row>
    <row r="21" spans="1:24" s="15" customFormat="1" ht="21.75" customHeight="1" thickBot="1">
      <c r="A21" s="206"/>
      <c r="B21" s="208"/>
      <c r="C21" s="209"/>
      <c r="D21" s="195"/>
      <c r="E21" s="210"/>
      <c r="F21" s="8" t="s">
        <v>12</v>
      </c>
      <c r="G21" s="104"/>
      <c r="H21" s="104"/>
      <c r="I21" s="104"/>
      <c r="J21" s="104"/>
      <c r="K21" s="105"/>
      <c r="L21" s="105"/>
      <c r="M21" s="106"/>
      <c r="N21" s="106"/>
      <c r="O21" s="107"/>
      <c r="P21" s="107"/>
      <c r="Q21" s="104"/>
      <c r="R21" s="108"/>
      <c r="S21" s="109"/>
      <c r="T21" s="183"/>
      <c r="U21" s="168"/>
    </row>
    <row r="22" spans="1:24" s="15" customFormat="1" ht="21.75" customHeight="1" thickBot="1">
      <c r="A22" s="211" t="s">
        <v>86</v>
      </c>
      <c r="B22" s="173" t="s">
        <v>87</v>
      </c>
      <c r="C22" s="207"/>
      <c r="D22" s="177" t="s">
        <v>88</v>
      </c>
      <c r="E22" s="179" t="s">
        <v>14</v>
      </c>
      <c r="F22" s="110" t="s">
        <v>10</v>
      </c>
      <c r="G22" s="73"/>
      <c r="H22" s="73"/>
      <c r="I22" s="73"/>
      <c r="J22" s="5">
        <v>0.5</v>
      </c>
      <c r="K22" s="111"/>
      <c r="L22" s="111"/>
      <c r="M22" s="5">
        <v>0.5</v>
      </c>
      <c r="N22" s="112"/>
      <c r="O22" s="113"/>
      <c r="P22" s="113"/>
      <c r="Q22" s="73"/>
      <c r="R22" s="114"/>
      <c r="S22" s="115">
        <f>SUM(J22,M22)</f>
        <v>1</v>
      </c>
      <c r="T22" s="183"/>
      <c r="U22" s="168"/>
    </row>
    <row r="23" spans="1:24" s="15" customFormat="1" ht="21" customHeight="1" thickBot="1">
      <c r="A23" s="198"/>
      <c r="B23" s="208"/>
      <c r="C23" s="209"/>
      <c r="D23" s="195"/>
      <c r="E23" s="210"/>
      <c r="F23" s="144"/>
      <c r="G23" s="9"/>
      <c r="H23" s="9"/>
      <c r="I23" s="9"/>
      <c r="J23" s="19"/>
      <c r="K23" s="116"/>
      <c r="L23" s="117"/>
      <c r="M23" s="19"/>
      <c r="N23" s="99"/>
      <c r="O23" s="78"/>
      <c r="P23" s="78"/>
      <c r="Q23" s="9"/>
      <c r="R23" s="98"/>
      <c r="S23" s="11">
        <f>SUM(G23:R23)</f>
        <v>0</v>
      </c>
      <c r="T23" s="183"/>
      <c r="U23" s="168"/>
    </row>
    <row r="24" spans="1:24" s="14" customFormat="1" ht="19.5" customHeight="1" thickBot="1">
      <c r="A24" s="151">
        <v>3</v>
      </c>
      <c r="B24" s="181" t="s">
        <v>28</v>
      </c>
      <c r="C24" s="181"/>
      <c r="D24" s="141"/>
      <c r="E24" s="142"/>
      <c r="F24" s="143"/>
      <c r="G24" s="140"/>
      <c r="H24" s="140"/>
      <c r="I24" s="140"/>
      <c r="J24" s="2"/>
      <c r="K24" s="2"/>
      <c r="L24" s="89"/>
      <c r="M24" s="2"/>
      <c r="N24" s="2"/>
      <c r="O24" s="2"/>
      <c r="P24" s="2"/>
      <c r="Q24" s="2"/>
      <c r="R24" s="2"/>
      <c r="S24" s="102"/>
      <c r="T24" s="70"/>
      <c r="U24" s="103"/>
    </row>
    <row r="25" spans="1:24" s="15" customFormat="1" ht="19.5" customHeight="1" thickBot="1">
      <c r="A25" s="171" t="s">
        <v>29</v>
      </c>
      <c r="B25" s="191" t="s">
        <v>89</v>
      </c>
      <c r="C25" s="192"/>
      <c r="D25" s="177" t="s">
        <v>90</v>
      </c>
      <c r="E25" s="179" t="s">
        <v>91</v>
      </c>
      <c r="F25" s="4" t="s">
        <v>10</v>
      </c>
      <c r="G25" s="99"/>
      <c r="H25" s="99"/>
      <c r="I25" s="99"/>
      <c r="J25" s="5">
        <v>0.7</v>
      </c>
      <c r="K25" s="5">
        <v>0.3</v>
      </c>
      <c r="L25" s="99"/>
      <c r="M25" s="99"/>
      <c r="N25" s="99"/>
      <c r="O25" s="99"/>
      <c r="P25" s="99"/>
      <c r="Q25" s="99"/>
      <c r="R25" s="118"/>
      <c r="S25" s="7">
        <f t="shared" ref="S25:S32" si="2">SUM(G25:R25)</f>
        <v>1</v>
      </c>
      <c r="T25" s="182">
        <f>SUM(J25:R25,L27:M27,K29:O29,L31:M31)/SUM($S$25,$S$27,$S$29,$S$31)</f>
        <v>1</v>
      </c>
      <c r="U25" s="167">
        <f>SUM(G26:R26,G30:R30,G32:N32)/SUM(S25,S29,S31)</f>
        <v>0</v>
      </c>
    </row>
    <row r="26" spans="1:24" s="15" customFormat="1" ht="36" customHeight="1" thickBot="1">
      <c r="A26" s="172"/>
      <c r="B26" s="193"/>
      <c r="C26" s="194"/>
      <c r="D26" s="178"/>
      <c r="E26" s="180"/>
      <c r="F26" s="8" t="s">
        <v>12</v>
      </c>
      <c r="G26" s="112"/>
      <c r="H26" s="112"/>
      <c r="I26" s="112"/>
      <c r="J26" s="119"/>
      <c r="K26" s="119"/>
      <c r="L26" s="112"/>
      <c r="M26" s="112"/>
      <c r="N26" s="112"/>
      <c r="O26" s="112"/>
      <c r="P26" s="112"/>
      <c r="Q26" s="112"/>
      <c r="R26" s="120"/>
      <c r="S26" s="109">
        <f>SUM(G26:R26)</f>
        <v>0</v>
      </c>
      <c r="T26" s="183"/>
      <c r="U26" s="168"/>
    </row>
    <row r="27" spans="1:24" s="15" customFormat="1" ht="28.5" customHeight="1" thickBot="1">
      <c r="A27" s="171">
        <v>3.2</v>
      </c>
      <c r="B27" s="191" t="s">
        <v>92</v>
      </c>
      <c r="C27" s="192"/>
      <c r="D27" s="177" t="s">
        <v>93</v>
      </c>
      <c r="E27" s="177" t="s">
        <v>14</v>
      </c>
      <c r="F27" s="121" t="s">
        <v>10</v>
      </c>
      <c r="G27" s="99"/>
      <c r="H27" s="99"/>
      <c r="I27" s="99"/>
      <c r="J27" s="99"/>
      <c r="K27" s="99"/>
      <c r="L27" s="5">
        <v>0.5</v>
      </c>
      <c r="M27" s="5">
        <v>0.5</v>
      </c>
      <c r="N27" s="99"/>
      <c r="O27" s="99"/>
      <c r="P27" s="99"/>
      <c r="Q27" s="99"/>
      <c r="R27" s="118"/>
      <c r="S27" s="7">
        <f>SUM(L27:M27)</f>
        <v>1</v>
      </c>
      <c r="T27" s="183"/>
      <c r="U27" s="168"/>
    </row>
    <row r="28" spans="1:24" s="15" customFormat="1" ht="51" customHeight="1" thickBot="1">
      <c r="A28" s="198"/>
      <c r="B28" s="199"/>
      <c r="C28" s="200"/>
      <c r="D28" s="195"/>
      <c r="E28" s="195"/>
      <c r="F28" s="122" t="s">
        <v>12</v>
      </c>
      <c r="G28" s="123"/>
      <c r="H28" s="123"/>
      <c r="I28" s="113"/>
      <c r="J28" s="113"/>
      <c r="K28" s="113"/>
      <c r="L28" s="119"/>
      <c r="M28" s="119"/>
      <c r="N28" s="111"/>
      <c r="O28" s="111"/>
      <c r="P28" s="111"/>
      <c r="Q28" s="111"/>
      <c r="R28" s="124"/>
      <c r="S28" s="109">
        <f>SUM(L28:M28)</f>
        <v>0</v>
      </c>
      <c r="T28" s="183"/>
      <c r="U28" s="168"/>
    </row>
    <row r="29" spans="1:24" s="15" customFormat="1" ht="20.25" customHeight="1" thickBot="1">
      <c r="A29" s="171" t="s">
        <v>32</v>
      </c>
      <c r="B29" s="191" t="s">
        <v>94</v>
      </c>
      <c r="C29" s="192"/>
      <c r="D29" s="201" t="s">
        <v>78</v>
      </c>
      <c r="E29" s="202" t="s">
        <v>14</v>
      </c>
      <c r="F29" s="74" t="s">
        <v>10</v>
      </c>
      <c r="G29" s="76"/>
      <c r="H29" s="76"/>
      <c r="I29" s="78"/>
      <c r="J29" s="78"/>
      <c r="K29" s="5">
        <v>0.5</v>
      </c>
      <c r="L29" s="79"/>
      <c r="M29" s="80"/>
      <c r="N29" s="82"/>
      <c r="O29" s="5">
        <v>0.5</v>
      </c>
      <c r="P29" s="82"/>
      <c r="Q29" s="82"/>
      <c r="R29" s="125"/>
      <c r="S29" s="126">
        <f t="shared" si="2"/>
        <v>1</v>
      </c>
      <c r="T29" s="183"/>
      <c r="U29" s="168"/>
    </row>
    <row r="30" spans="1:24" s="15" customFormat="1" ht="38.25" customHeight="1" thickBot="1">
      <c r="A30" s="198"/>
      <c r="B30" s="193"/>
      <c r="C30" s="194"/>
      <c r="D30" s="195"/>
      <c r="E30" s="197"/>
      <c r="F30" s="77" t="s">
        <v>12</v>
      </c>
      <c r="G30" s="76"/>
      <c r="H30" s="76"/>
      <c r="I30" s="84"/>
      <c r="J30" s="84"/>
      <c r="K30" s="19"/>
      <c r="L30" s="84"/>
      <c r="M30" s="81"/>
      <c r="N30" s="81"/>
      <c r="O30" s="19"/>
      <c r="P30" s="83"/>
      <c r="Q30" s="81"/>
      <c r="R30" s="127"/>
      <c r="S30" s="126">
        <f t="shared" si="2"/>
        <v>0</v>
      </c>
      <c r="T30" s="183"/>
      <c r="U30" s="168"/>
    </row>
    <row r="31" spans="1:24" s="15" customFormat="1" ht="23.25" customHeight="1" thickBot="1">
      <c r="A31" s="203" t="s">
        <v>33</v>
      </c>
      <c r="B31" s="173" t="s">
        <v>95</v>
      </c>
      <c r="C31" s="205"/>
      <c r="D31" s="201" t="s">
        <v>78</v>
      </c>
      <c r="E31" s="202" t="s">
        <v>96</v>
      </c>
      <c r="F31" s="86" t="s">
        <v>10</v>
      </c>
      <c r="G31" s="76"/>
      <c r="H31" s="87"/>
      <c r="I31" s="128"/>
      <c r="J31" s="129"/>
      <c r="K31" s="130"/>
      <c r="L31" s="131">
        <v>0.5</v>
      </c>
      <c r="M31" s="132">
        <v>0.5</v>
      </c>
      <c r="N31" s="129"/>
      <c r="O31" s="85"/>
      <c r="P31" s="85"/>
      <c r="Q31" s="85"/>
      <c r="R31" s="133"/>
      <c r="S31" s="7">
        <f t="shared" si="2"/>
        <v>1</v>
      </c>
      <c r="T31" s="183"/>
      <c r="U31" s="168"/>
    </row>
    <row r="32" spans="1:24" s="15" customFormat="1" ht="21.75" customHeight="1" thickBot="1">
      <c r="A32" s="204"/>
      <c r="B32" s="199"/>
      <c r="C32" s="200"/>
      <c r="D32" s="195"/>
      <c r="E32" s="197"/>
      <c r="F32" s="75" t="s">
        <v>12</v>
      </c>
      <c r="G32" s="113"/>
      <c r="H32" s="107"/>
      <c r="I32" s="113"/>
      <c r="J32" s="107"/>
      <c r="K32" s="111"/>
      <c r="L32" s="134"/>
      <c r="M32" s="134"/>
      <c r="N32" s="113"/>
      <c r="O32" s="73"/>
      <c r="P32" s="73"/>
      <c r="Q32" s="73"/>
      <c r="R32" s="114"/>
      <c r="S32" s="7">
        <f t="shared" si="2"/>
        <v>0</v>
      </c>
      <c r="T32" s="183"/>
      <c r="U32" s="168"/>
    </row>
    <row r="33" spans="1:21" s="14" customFormat="1" ht="19.5" customHeight="1" thickBot="1">
      <c r="A33" s="151">
        <v>4</v>
      </c>
      <c r="B33" s="181" t="s">
        <v>34</v>
      </c>
      <c r="C33" s="181"/>
      <c r="D33" s="141"/>
      <c r="E33" s="142"/>
      <c r="F33" s="143"/>
      <c r="G33" s="89"/>
      <c r="H33" s="140"/>
      <c r="I33" s="89"/>
      <c r="J33" s="2"/>
      <c r="K33" s="89"/>
      <c r="L33" s="2"/>
      <c r="M33" s="2"/>
      <c r="N33" s="2"/>
      <c r="O33" s="2"/>
      <c r="P33" s="2"/>
      <c r="Q33" s="2"/>
      <c r="R33" s="135"/>
      <c r="S33" s="136"/>
      <c r="T33" s="70"/>
      <c r="U33" s="103"/>
    </row>
    <row r="34" spans="1:21" s="15" customFormat="1" ht="21.75" customHeight="1" thickBot="1">
      <c r="A34" s="171" t="s">
        <v>35</v>
      </c>
      <c r="B34" s="173" t="s">
        <v>36</v>
      </c>
      <c r="C34" s="174"/>
      <c r="D34" s="177" t="s">
        <v>37</v>
      </c>
      <c r="E34" s="179" t="s">
        <v>14</v>
      </c>
      <c r="F34" s="4" t="s">
        <v>10</v>
      </c>
      <c r="G34" s="5">
        <v>0.5</v>
      </c>
      <c r="H34" s="6" t="s">
        <v>11</v>
      </c>
      <c r="I34" s="6" t="s">
        <v>11</v>
      </c>
      <c r="J34" s="6" t="s">
        <v>11</v>
      </c>
      <c r="K34" s="6" t="s">
        <v>11</v>
      </c>
      <c r="L34" s="6" t="s">
        <v>11</v>
      </c>
      <c r="M34" s="5">
        <v>0.5</v>
      </c>
      <c r="N34" s="6" t="s">
        <v>11</v>
      </c>
      <c r="O34" s="6" t="s">
        <v>11</v>
      </c>
      <c r="P34" s="6" t="s">
        <v>11</v>
      </c>
      <c r="Q34" s="6" t="s">
        <v>11</v>
      </c>
      <c r="R34" s="97" t="s">
        <v>11</v>
      </c>
      <c r="S34" s="7">
        <f>SUM(G34:R34)</f>
        <v>1</v>
      </c>
      <c r="T34" s="182">
        <f>SUM(G34:M34,G36:M36,G38:O38,G40:P40,G42:R42)/SUM(S34,S36,S38,S40,S42)</f>
        <v>1</v>
      </c>
      <c r="U34" s="167">
        <f>SUM(G35:M35,G37:M37,G39:O39,G41:P41,G43:R43)/SUM(S34,S36,S38,S40,S42)</f>
        <v>0</v>
      </c>
    </row>
    <row r="35" spans="1:21" s="15" customFormat="1" ht="45.75" customHeight="1" thickBot="1">
      <c r="A35" s="172"/>
      <c r="B35" s="175"/>
      <c r="C35" s="176"/>
      <c r="D35" s="178"/>
      <c r="E35" s="180"/>
      <c r="F35" s="8" t="s">
        <v>12</v>
      </c>
      <c r="G35" s="19"/>
      <c r="H35" s="9"/>
      <c r="I35" s="9"/>
      <c r="J35" s="9"/>
      <c r="K35" s="9"/>
      <c r="L35" s="9"/>
      <c r="M35" s="19"/>
      <c r="N35" s="9"/>
      <c r="O35" s="9"/>
      <c r="P35" s="9"/>
      <c r="Q35" s="9"/>
      <c r="R35" s="98"/>
      <c r="S35" s="11">
        <f t="shared" ref="S35:S43" si="3">SUM(G35:R35)</f>
        <v>0</v>
      </c>
      <c r="T35" s="183"/>
      <c r="U35" s="168"/>
    </row>
    <row r="36" spans="1:21" s="15" customFormat="1" ht="23.25" customHeight="1" thickBot="1">
      <c r="A36" s="171" t="s">
        <v>38</v>
      </c>
      <c r="B36" s="173" t="s">
        <v>39</v>
      </c>
      <c r="C36" s="174"/>
      <c r="D36" s="177" t="s">
        <v>37</v>
      </c>
      <c r="E36" s="179" t="s">
        <v>40</v>
      </c>
      <c r="F36" s="4" t="s">
        <v>10</v>
      </c>
      <c r="G36" s="5">
        <v>0.5</v>
      </c>
      <c r="H36" s="6" t="s">
        <v>11</v>
      </c>
      <c r="I36" s="6" t="s">
        <v>11</v>
      </c>
      <c r="J36" s="6" t="s">
        <v>11</v>
      </c>
      <c r="K36" s="6" t="s">
        <v>11</v>
      </c>
      <c r="L36" s="6" t="s">
        <v>11</v>
      </c>
      <c r="M36" s="5">
        <v>0.5</v>
      </c>
      <c r="N36" s="6" t="s">
        <v>11</v>
      </c>
      <c r="O36" s="6" t="s">
        <v>11</v>
      </c>
      <c r="P36" s="6" t="s">
        <v>11</v>
      </c>
      <c r="Q36" s="6" t="s">
        <v>11</v>
      </c>
      <c r="R36" s="97" t="s">
        <v>11</v>
      </c>
      <c r="S36" s="7">
        <f>SUM(G36:R36)</f>
        <v>1</v>
      </c>
      <c r="T36" s="183"/>
      <c r="U36" s="168"/>
    </row>
    <row r="37" spans="1:21" s="15" customFormat="1" ht="58.5" customHeight="1" thickBot="1">
      <c r="A37" s="172"/>
      <c r="B37" s="175"/>
      <c r="C37" s="176"/>
      <c r="D37" s="178"/>
      <c r="E37" s="180"/>
      <c r="F37" s="8" t="s">
        <v>12</v>
      </c>
      <c r="G37" s="19"/>
      <c r="H37" s="9"/>
      <c r="I37" s="9"/>
      <c r="J37" s="9"/>
      <c r="K37" s="9"/>
      <c r="L37" s="9"/>
      <c r="M37" s="19"/>
      <c r="N37" s="9"/>
      <c r="O37" s="9"/>
      <c r="P37" s="9"/>
      <c r="Q37" s="9"/>
      <c r="R37" s="98"/>
      <c r="S37" s="11">
        <f t="shared" si="3"/>
        <v>0</v>
      </c>
      <c r="T37" s="183"/>
      <c r="U37" s="168"/>
    </row>
    <row r="38" spans="1:21" s="15" customFormat="1" ht="16.5" customHeight="1" thickBot="1">
      <c r="A38" s="171" t="s">
        <v>41</v>
      </c>
      <c r="B38" s="173" t="s">
        <v>42</v>
      </c>
      <c r="C38" s="174"/>
      <c r="D38" s="177" t="s">
        <v>43</v>
      </c>
      <c r="E38" s="179" t="s">
        <v>31</v>
      </c>
      <c r="F38" s="4" t="s">
        <v>10</v>
      </c>
      <c r="G38" s="5">
        <v>0.3</v>
      </c>
      <c r="H38" s="6" t="s">
        <v>11</v>
      </c>
      <c r="I38" s="6" t="s">
        <v>11</v>
      </c>
      <c r="J38" s="6" t="s">
        <v>11</v>
      </c>
      <c r="K38" s="5">
        <v>0.2</v>
      </c>
      <c r="L38" s="6" t="s">
        <v>11</v>
      </c>
      <c r="M38" s="6" t="s">
        <v>11</v>
      </c>
      <c r="N38" s="6" t="s">
        <v>11</v>
      </c>
      <c r="O38" s="5">
        <v>0.5</v>
      </c>
      <c r="P38" s="99"/>
      <c r="Q38" s="6" t="s">
        <v>11</v>
      </c>
      <c r="R38" s="118"/>
      <c r="S38" s="7">
        <f t="shared" si="3"/>
        <v>1</v>
      </c>
      <c r="T38" s="183"/>
      <c r="U38" s="168"/>
    </row>
    <row r="39" spans="1:21" s="15" customFormat="1" ht="42" customHeight="1" thickBot="1">
      <c r="A39" s="172"/>
      <c r="B39" s="175"/>
      <c r="C39" s="176"/>
      <c r="D39" s="178"/>
      <c r="E39" s="180"/>
      <c r="F39" s="8" t="s">
        <v>12</v>
      </c>
      <c r="G39" s="19"/>
      <c r="H39" s="9"/>
      <c r="I39" s="9"/>
      <c r="J39" s="9"/>
      <c r="K39" s="19"/>
      <c r="L39" s="9"/>
      <c r="M39" s="9"/>
      <c r="N39" s="9"/>
      <c r="O39" s="19"/>
      <c r="P39" s="99"/>
      <c r="Q39" s="9"/>
      <c r="R39" s="118"/>
      <c r="S39" s="11">
        <f t="shared" si="3"/>
        <v>0</v>
      </c>
      <c r="T39" s="183"/>
      <c r="U39" s="168"/>
    </row>
    <row r="40" spans="1:21" s="15" customFormat="1" ht="16.5" customHeight="1" thickBot="1">
      <c r="A40" s="171" t="s">
        <v>44</v>
      </c>
      <c r="B40" s="185" t="s">
        <v>45</v>
      </c>
      <c r="C40" s="186"/>
      <c r="D40" s="177" t="s">
        <v>46</v>
      </c>
      <c r="E40" s="179" t="s">
        <v>31</v>
      </c>
      <c r="F40" s="4" t="s">
        <v>10</v>
      </c>
      <c r="G40" s="5">
        <v>0.25</v>
      </c>
      <c r="H40" s="6" t="s">
        <v>11</v>
      </c>
      <c r="I40" s="6" t="s">
        <v>11</v>
      </c>
      <c r="J40" s="5">
        <v>0.25</v>
      </c>
      <c r="K40" s="6" t="s">
        <v>11</v>
      </c>
      <c r="L40" s="6" t="s">
        <v>11</v>
      </c>
      <c r="M40" s="5">
        <v>0.25</v>
      </c>
      <c r="N40" s="6" t="s">
        <v>11</v>
      </c>
      <c r="O40" s="6" t="s">
        <v>11</v>
      </c>
      <c r="P40" s="5">
        <v>0.25</v>
      </c>
      <c r="Q40" s="6" t="s">
        <v>11</v>
      </c>
      <c r="R40" s="97" t="s">
        <v>11</v>
      </c>
      <c r="S40" s="7">
        <f t="shared" si="3"/>
        <v>1</v>
      </c>
      <c r="T40" s="183"/>
      <c r="U40" s="168"/>
    </row>
    <row r="41" spans="1:21" s="15" customFormat="1" ht="13.5" customHeight="1" thickBot="1">
      <c r="A41" s="172"/>
      <c r="B41" s="187"/>
      <c r="C41" s="188"/>
      <c r="D41" s="178"/>
      <c r="E41" s="180"/>
      <c r="F41" s="8" t="s">
        <v>12</v>
      </c>
      <c r="G41" s="19"/>
      <c r="H41" s="9"/>
      <c r="I41" s="9"/>
      <c r="J41" s="19"/>
      <c r="K41" s="9"/>
      <c r="L41" s="9"/>
      <c r="M41" s="19"/>
      <c r="N41" s="9"/>
      <c r="O41" s="9"/>
      <c r="P41" s="19"/>
      <c r="Q41" s="9"/>
      <c r="R41" s="98"/>
      <c r="S41" s="11">
        <f t="shared" si="3"/>
        <v>0</v>
      </c>
      <c r="T41" s="183"/>
      <c r="U41" s="168"/>
    </row>
    <row r="42" spans="1:21" ht="21" customHeight="1" thickBot="1">
      <c r="A42" s="189" t="s">
        <v>47</v>
      </c>
      <c r="B42" s="191" t="s">
        <v>49</v>
      </c>
      <c r="C42" s="192"/>
      <c r="D42" s="177" t="s">
        <v>79</v>
      </c>
      <c r="E42" s="196" t="s">
        <v>30</v>
      </c>
      <c r="F42" s="88" t="s">
        <v>10</v>
      </c>
      <c r="G42" s="5">
        <v>0.08</v>
      </c>
      <c r="H42" s="5">
        <v>0.08</v>
      </c>
      <c r="I42" s="5">
        <v>0.08</v>
      </c>
      <c r="J42" s="5">
        <v>0.08</v>
      </c>
      <c r="K42" s="5">
        <v>0.08</v>
      </c>
      <c r="L42" s="5">
        <v>0.08</v>
      </c>
      <c r="M42" s="5">
        <v>0.08</v>
      </c>
      <c r="N42" s="5">
        <v>0.08</v>
      </c>
      <c r="O42" s="5">
        <v>0.09</v>
      </c>
      <c r="P42" s="5">
        <v>0.09</v>
      </c>
      <c r="Q42" s="5">
        <v>0.09</v>
      </c>
      <c r="R42" s="5">
        <v>0.09</v>
      </c>
      <c r="S42" s="126">
        <f t="shared" si="3"/>
        <v>0.99999999999999989</v>
      </c>
      <c r="T42" s="184"/>
      <c r="U42" s="169"/>
    </row>
    <row r="43" spans="1:21" ht="24.75" customHeight="1" thickBot="1">
      <c r="A43" s="190"/>
      <c r="B43" s="193"/>
      <c r="C43" s="194"/>
      <c r="D43" s="195"/>
      <c r="E43" s="197"/>
      <c r="F43" s="152" t="s">
        <v>12</v>
      </c>
      <c r="G43" s="153"/>
      <c r="H43" s="153"/>
      <c r="I43" s="153"/>
      <c r="J43" s="147"/>
      <c r="K43" s="147"/>
      <c r="L43" s="147"/>
      <c r="M43" s="147"/>
      <c r="N43" s="147"/>
      <c r="O43" s="147"/>
      <c r="P43" s="147"/>
      <c r="Q43" s="147"/>
      <c r="R43" s="149"/>
      <c r="S43" s="126">
        <f t="shared" si="3"/>
        <v>0</v>
      </c>
      <c r="T43" s="184"/>
      <c r="U43" s="170"/>
    </row>
    <row r="44" spans="1:21" ht="36.65" customHeight="1">
      <c r="A44" s="146"/>
      <c r="D44" s="145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50"/>
      <c r="S44" s="161" t="s">
        <v>97</v>
      </c>
      <c r="T44" s="163">
        <f>(T7*(6/17))+(T18*(2/17))+(T25*(3/17))+(T34*(6/17))</f>
        <v>1</v>
      </c>
      <c r="U44" s="165">
        <f>(U7*(6/17))+(U18*(2/17))+(U25*(3/17))+(U34*(6/17))</f>
        <v>0</v>
      </c>
    </row>
    <row r="45" spans="1:21" ht="74.25" customHeight="1" thickBot="1">
      <c r="D45"/>
      <c r="S45" s="162"/>
      <c r="T45" s="164"/>
      <c r="U45" s="166"/>
    </row>
    <row r="46" spans="1:21" s="16" customFormat="1">
      <c r="A46" s="62"/>
      <c r="B46" s="72"/>
      <c r="D46" s="17"/>
      <c r="E46" s="18"/>
      <c r="F46" s="13"/>
      <c r="G46" s="13"/>
      <c r="H46" s="13"/>
      <c r="I46" s="13"/>
      <c r="J46" s="13"/>
      <c r="K46" s="13"/>
      <c r="L46" s="13"/>
      <c r="U46" s="18"/>
    </row>
    <row r="47" spans="1:21">
      <c r="A47" s="62"/>
      <c r="B47" s="72"/>
    </row>
    <row r="48" spans="1:21">
      <c r="A48" s="62"/>
      <c r="B48" s="72"/>
    </row>
  </sheetData>
  <mergeCells count="104">
    <mergeCell ref="A1:B3"/>
    <mergeCell ref="C1:I3"/>
    <mergeCell ref="A4:A5"/>
    <mergeCell ref="B4:C5"/>
    <mergeCell ref="D4:D5"/>
    <mergeCell ref="E4:E5"/>
    <mergeCell ref="F4:F5"/>
    <mergeCell ref="G4:G5"/>
    <mergeCell ref="H4:H5"/>
    <mergeCell ref="I4:I5"/>
    <mergeCell ref="T7:T16"/>
    <mergeCell ref="U7:U16"/>
    <mergeCell ref="A9:A10"/>
    <mergeCell ref="B9:C10"/>
    <mergeCell ref="D9:D10"/>
    <mergeCell ref="E9:E10"/>
    <mergeCell ref="P4:P5"/>
    <mergeCell ref="Q4:Q5"/>
    <mergeCell ref="R4:R5"/>
    <mergeCell ref="S4:S5"/>
    <mergeCell ref="T4:U4"/>
    <mergeCell ref="B6:C6"/>
    <mergeCell ref="J4:J5"/>
    <mergeCell ref="K4:K5"/>
    <mergeCell ref="L4:L5"/>
    <mergeCell ref="M4:M5"/>
    <mergeCell ref="N4:N5"/>
    <mergeCell ref="O4:O5"/>
    <mergeCell ref="A11:A12"/>
    <mergeCell ref="B11:C12"/>
    <mergeCell ref="D11:D12"/>
    <mergeCell ref="E11:E12"/>
    <mergeCell ref="A13:A14"/>
    <mergeCell ref="B13:C14"/>
    <mergeCell ref="D13:D14"/>
    <mergeCell ref="E13:E14"/>
    <mergeCell ref="A7:A8"/>
    <mergeCell ref="B7:C8"/>
    <mergeCell ref="D7:D8"/>
    <mergeCell ref="E7:E8"/>
    <mergeCell ref="A15:A16"/>
    <mergeCell ref="B15:C16"/>
    <mergeCell ref="D15:D16"/>
    <mergeCell ref="E15:E16"/>
    <mergeCell ref="B17:C17"/>
    <mergeCell ref="A18:A19"/>
    <mergeCell ref="B18:C19"/>
    <mergeCell ref="D18:D19"/>
    <mergeCell ref="E18:E19"/>
    <mergeCell ref="T18:T23"/>
    <mergeCell ref="U18:U23"/>
    <mergeCell ref="A20:A21"/>
    <mergeCell ref="B20:C21"/>
    <mergeCell ref="D20:D21"/>
    <mergeCell ref="E20:E21"/>
    <mergeCell ref="A22:A23"/>
    <mergeCell ref="B22:C23"/>
    <mergeCell ref="D22:D23"/>
    <mergeCell ref="E22:E23"/>
    <mergeCell ref="B24:C24"/>
    <mergeCell ref="A25:A26"/>
    <mergeCell ref="B25:C26"/>
    <mergeCell ref="D25:D26"/>
    <mergeCell ref="E25:E26"/>
    <mergeCell ref="T25:T32"/>
    <mergeCell ref="B31:C32"/>
    <mergeCell ref="D31:D32"/>
    <mergeCell ref="E31:E32"/>
    <mergeCell ref="U25:U32"/>
    <mergeCell ref="A27:A28"/>
    <mergeCell ref="B27:C28"/>
    <mergeCell ref="D27:D28"/>
    <mergeCell ref="E27:E28"/>
    <mergeCell ref="A29:A30"/>
    <mergeCell ref="B29:C30"/>
    <mergeCell ref="D29:D30"/>
    <mergeCell ref="E29:E30"/>
    <mergeCell ref="A31:A32"/>
    <mergeCell ref="B33:C33"/>
    <mergeCell ref="A34:A35"/>
    <mergeCell ref="B34:C35"/>
    <mergeCell ref="D34:D35"/>
    <mergeCell ref="E34:E35"/>
    <mergeCell ref="T34:T43"/>
    <mergeCell ref="B40:C41"/>
    <mergeCell ref="D40:D41"/>
    <mergeCell ref="E40:E41"/>
    <mergeCell ref="A42:A43"/>
    <mergeCell ref="B42:C43"/>
    <mergeCell ref="D42:D43"/>
    <mergeCell ref="E42:E43"/>
    <mergeCell ref="S44:S45"/>
    <mergeCell ref="T44:T45"/>
    <mergeCell ref="U44:U45"/>
    <mergeCell ref="U34:U43"/>
    <mergeCell ref="A36:A37"/>
    <mergeCell ref="B36:C37"/>
    <mergeCell ref="D36:D37"/>
    <mergeCell ref="E36:E37"/>
    <mergeCell ref="A38:A39"/>
    <mergeCell ref="B38:C39"/>
    <mergeCell ref="D38:D39"/>
    <mergeCell ref="E38:E39"/>
    <mergeCell ref="A40:A41"/>
  </mergeCells>
  <printOptions horizontalCentered="1"/>
  <pageMargins left="0.39370078740157483" right="0.39370078740157483" top="0.39370078740157483" bottom="0.39370078740157483" header="0" footer="0"/>
  <pageSetup paperSize="126" scale="43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37"/>
  <sheetViews>
    <sheetView showGridLines="0" zoomScale="85" zoomScaleNormal="85" workbookViewId="0">
      <selection activeCell="D16" sqref="D16"/>
    </sheetView>
  </sheetViews>
  <sheetFormatPr baseColWidth="10" defaultColWidth="10.81640625" defaultRowHeight="14"/>
  <cols>
    <col min="1" max="1" width="1" style="13" customWidth="1"/>
    <col min="2" max="2" width="12.7265625" style="13" customWidth="1"/>
    <col min="3" max="3" width="11.54296875" style="13" customWidth="1"/>
    <col min="4" max="4" width="13.1796875" style="13" customWidth="1"/>
    <col min="5" max="5" width="5.54296875" style="13" customWidth="1"/>
    <col min="6" max="6" width="2" style="13" customWidth="1"/>
    <col min="7" max="8" width="10.81640625" style="13"/>
    <col min="9" max="9" width="5.7265625" style="13" customWidth="1"/>
    <col min="10" max="10" width="108.453125" style="13" customWidth="1"/>
    <col min="11" max="13" width="10.81640625" style="13"/>
    <col min="14" max="14" width="21.1796875" style="13" customWidth="1"/>
    <col min="15" max="15" width="15.26953125" style="13" customWidth="1"/>
    <col min="16" max="16384" width="10.81640625" style="13"/>
  </cols>
  <sheetData>
    <row r="1" spans="2:17" ht="20">
      <c r="B1" s="23" t="s">
        <v>50</v>
      </c>
    </row>
    <row r="2" spans="2:17" ht="4.5" customHeight="1" thickBot="1"/>
    <row r="3" spans="2:17" ht="14.5" thickBot="1">
      <c r="C3" s="243" t="s">
        <v>51</v>
      </c>
      <c r="D3" s="244"/>
      <c r="E3" s="60"/>
      <c r="F3" s="61"/>
      <c r="G3" s="243" t="s">
        <v>52</v>
      </c>
      <c r="H3" s="244"/>
      <c r="I3" s="60"/>
      <c r="J3" s="62"/>
    </row>
    <row r="4" spans="2:17" ht="14.5" thickBot="1">
      <c r="C4" s="63" t="s">
        <v>53</v>
      </c>
      <c r="D4" s="60" t="s">
        <v>54</v>
      </c>
      <c r="E4" s="64" t="s">
        <v>55</v>
      </c>
      <c r="F4" s="60"/>
      <c r="G4" s="63" t="s">
        <v>53</v>
      </c>
      <c r="H4" s="65" t="s">
        <v>56</v>
      </c>
      <c r="I4" s="64" t="s">
        <v>55</v>
      </c>
      <c r="J4" s="66" t="s">
        <v>57</v>
      </c>
    </row>
    <row r="5" spans="2:17">
      <c r="B5" s="67" t="s">
        <v>58</v>
      </c>
      <c r="C5" s="24" t="e">
        <f>SUM(#REF!,#REF!,#REF!,#REF!,#REF!,#REF!,#REF!,#REF!,#REF!,#REF!,#REF!,#REF!,#REF!,#REF!,#REF!,#REF!,#REF!,#REF!,#REF!)/SUM(#REF!,#REF!,#REF!,#REF!,#REF!,#REF!,#REF!,#REF!,#REF!,#REF!,#REF!,#REF!,#REF!,#REF!,#REF!,#REF!,#REF!,#REF!,#REF!)</f>
        <v>#REF!</v>
      </c>
      <c r="D5" s="25" t="e">
        <f>SUM(#REF!,#REF!,#REF!,#REF!,#REF!,#REF!,#REF!,#REF!,#REF!,#REF!,#REF!,#REF!,#REF!,#REF!,#REF!,#REF!,#REF!,#REF!,#REF!)/SUM(#REF!,#REF!,#REF!,#REF!,#REF!,#REF!,#REF!,#REF!,#REF!,#REF!,#REF!,#REF!,#REF!,#REF!,#REF!,#REF!,#REF!,#REF!,#REF!)</f>
        <v>#REF!</v>
      </c>
      <c r="E5" s="26"/>
      <c r="F5" s="27"/>
      <c r="G5" s="28" t="e">
        <f>C5</f>
        <v>#REF!</v>
      </c>
      <c r="H5" s="25" t="e">
        <f>D5</f>
        <v>#REF!</v>
      </c>
      <c r="I5" s="26"/>
      <c r="J5" s="29"/>
      <c r="P5" s="13" t="e">
        <f>#REF!</f>
        <v>#REF!</v>
      </c>
      <c r="Q5" s="13" t="e">
        <f>#REF!</f>
        <v>#REF!</v>
      </c>
    </row>
    <row r="6" spans="2:17">
      <c r="B6" s="68" t="s">
        <v>59</v>
      </c>
      <c r="C6" s="30" t="e">
        <f>SUM(#REF!,#REF!,#REF!,#REF!,#REF!,#REF!,#REF!,#REF!,#REF!,#REF!,#REF!,#REF!,#REF!,#REF!,#REF!,#REF!,#REF!,#REF!,#REF!)/SUM(#REF!,#REF!,#REF!,#REF!,#REF!,#REF!,#REF!,#REF!,#REF!,#REF!,#REF!,#REF!,#REF!,#REF!,#REF!,#REF!,#REF!,#REF!,#REF!)</f>
        <v>#REF!</v>
      </c>
      <c r="D6" s="31" t="e">
        <f>SUM(#REF!,#REF!,#REF!,#REF!,#REF!,#REF!,#REF!,#REF!,#REF!,#REF!,#REF!,#REF!,#REF!,#REF!,#REF!,#REF!,#REF!,#REF!,#REF!)/SUM(#REF!,#REF!,#REF!,#REF!,#REF!,#REF!,#REF!,#REF!,#REF!,#REF!,#REF!,#REF!,#REF!,#REF!,#REF!,#REF!,#REF!,#REF!,#REF!)</f>
        <v>#REF!</v>
      </c>
      <c r="E6" s="32"/>
      <c r="F6" s="33"/>
      <c r="G6" s="34" t="e">
        <f t="shared" ref="G6:G16" si="0">C6+G5</f>
        <v>#REF!</v>
      </c>
      <c r="H6" s="31" t="e">
        <f>D6+$H$5</f>
        <v>#REF!</v>
      </c>
      <c r="I6" s="32"/>
      <c r="J6" s="35"/>
    </row>
    <row r="7" spans="2:17">
      <c r="B7" s="68" t="s">
        <v>60</v>
      </c>
      <c r="C7" s="30" t="e">
        <f>SUM(#REF!,#REF!,#REF!,#REF!,#REF!,#REF!,#REF!,#REF!,#REF!,#REF!,#REF!,#REF!,#REF!,#REF!,#REF!,#REF!,#REF!,#REF!)/SUM(#REF!,#REF!,#REF!,#REF!,#REF!,#REF!,#REF!,#REF!,#REF!,#REF!,#REF!,#REF!,#REF!,#REF!,#REF!,#REF!,#REF!,#REF!,#REF!)</f>
        <v>#REF!</v>
      </c>
      <c r="D7" s="31" t="e">
        <f>SUM(#REF!,#REF!,#REF!,#REF!,#REF!,#REF!,#REF!,#REF!,#REF!,#REF!,#REF!,#REF!,#REF!,#REF!,#REF!,#REF!,#REF!,#REF!)/SUM(#REF!,#REF!,#REF!,#REF!,#REF!,#REF!,#REF!,#REF!,#REF!,#REF!,#REF!,#REF!,#REF!,#REF!,#REF!,#REF!,#REF!,#REF!,#REF!)</f>
        <v>#REF!</v>
      </c>
      <c r="E7" s="32"/>
      <c r="F7" s="33"/>
      <c r="G7" s="34" t="e">
        <f t="shared" si="0"/>
        <v>#REF!</v>
      </c>
      <c r="H7" s="31" t="e">
        <f>IF(D7&gt;0,H6+D7,"")</f>
        <v>#REF!</v>
      </c>
      <c r="I7" s="32"/>
      <c r="J7" s="35"/>
    </row>
    <row r="8" spans="2:17">
      <c r="B8" s="68" t="s">
        <v>61</v>
      </c>
      <c r="C8" s="30" t="e">
        <f>SUM(#REF!,#REF!,#REF!,#REF!,#REF!,#REF!,#REF!,#REF!,#REF!,#REF!,#REF!,#REF!,#REF!,#REF!,#REF!,#REF!,#REF!,#REF!)/SUM(#REF!,#REF!,#REF!,#REF!,#REF!,#REF!,#REF!,#REF!,#REF!,#REF!,#REF!,#REF!,#REF!,#REF!,#REF!,#REF!,#REF!,#REF!,#REF!)</f>
        <v>#REF!</v>
      </c>
      <c r="D8" s="31" t="e">
        <f>SUM(#REF!,#REF!,#REF!,#REF!,#REF!,#REF!,#REF!,#REF!,#REF!,#REF!,#REF!,#REF!,#REF!,#REF!,#REF!,#REF!,#REF!,#REF!)/SUM(#REF!,#REF!,#REF!,#REF!,#REF!,#REF!,#REF!,#REF!,#REF!,#REF!,#REF!,#REF!,#REF!,#REF!,#REF!,#REF!,#REF!,#REF!,#REF!)</f>
        <v>#REF!</v>
      </c>
      <c r="E8" s="32"/>
      <c r="F8" s="33"/>
      <c r="G8" s="34" t="e">
        <f t="shared" si="0"/>
        <v>#REF!</v>
      </c>
      <c r="H8" s="31" t="e">
        <f t="shared" ref="H8:H16" si="1">IF(D8&gt;0,H7+D8,"")</f>
        <v>#REF!</v>
      </c>
      <c r="I8" s="32"/>
      <c r="J8" s="35"/>
    </row>
    <row r="9" spans="2:17">
      <c r="B9" s="68" t="s">
        <v>62</v>
      </c>
      <c r="C9" s="30" t="e">
        <f>SUM(#REF!,#REF!,#REF!,#REF!,#REF!,#REF!,#REF!,#REF!,#REF!,#REF!,#REF!,#REF!,#REF!,#REF!,#REF!,#REF!,#REF!,#REF!)/SUM(#REF!,#REF!,#REF!,#REF!,#REF!,#REF!,#REF!,#REF!,#REF!,#REF!,#REF!,#REF!,#REF!,#REF!,#REF!,#REF!,#REF!,#REF!,#REF!)</f>
        <v>#REF!</v>
      </c>
      <c r="D9" s="31" t="e">
        <f>SUM(#REF!,#REF!,#REF!,#REF!,#REF!,#REF!,#REF!,#REF!,#REF!,#REF!,#REF!,#REF!,#REF!,#REF!,#REF!,#REF!,#REF!,#REF!)/SUM(#REF!,#REF!,#REF!,#REF!,#REF!,#REF!,#REF!,#REF!,#REF!,#REF!,#REF!,#REF!,#REF!,#REF!,#REF!,#REF!,#REF!,#REF!,#REF!)</f>
        <v>#REF!</v>
      </c>
      <c r="E9" s="32"/>
      <c r="F9" s="33"/>
      <c r="G9" s="34" t="e">
        <f t="shared" si="0"/>
        <v>#REF!</v>
      </c>
      <c r="H9" s="31" t="e">
        <f t="shared" si="1"/>
        <v>#REF!</v>
      </c>
      <c r="I9" s="32"/>
      <c r="J9" s="35"/>
    </row>
    <row r="10" spans="2:17">
      <c r="B10" s="68" t="s">
        <v>63</v>
      </c>
      <c r="C10" s="30" t="e">
        <f>SUM(#REF!,#REF!,#REF!,#REF!,#REF!,#REF!,#REF!,#REF!,#REF!,#REF!,#REF!,#REF!,#REF!,#REF!,#REF!,#REF!,#REF!,#REF!,#REF!)/SUM(#REF!,#REF!,#REF!,#REF!,#REF!,#REF!,#REF!,#REF!,#REF!,#REF!,#REF!,#REF!,#REF!,#REF!,#REF!,#REF!,#REF!,#REF!,#REF!)</f>
        <v>#REF!</v>
      </c>
      <c r="D10" s="31" t="e">
        <f>SUM(#REF!,#REF!,#REF!,#REF!,#REF!,#REF!,#REF!,#REF!,#REF!,#REF!,#REF!,#REF!,#REF!,#REF!,#REF!,#REF!,#REF!,#REF!,#REF!)/SUM(#REF!,#REF!,#REF!,#REF!,#REF!,#REF!,#REF!,#REF!,#REF!,#REF!,#REF!,#REF!,#REF!,#REF!,#REF!,#REF!,#REF!,#REF!,#REF!)</f>
        <v>#REF!</v>
      </c>
      <c r="E10" s="32"/>
      <c r="F10" s="33"/>
      <c r="G10" s="34" t="e">
        <f t="shared" si="0"/>
        <v>#REF!</v>
      </c>
      <c r="H10" s="31" t="e">
        <f t="shared" si="1"/>
        <v>#REF!</v>
      </c>
      <c r="I10" s="32"/>
      <c r="J10" s="35"/>
    </row>
    <row r="11" spans="2:17">
      <c r="B11" s="68" t="s">
        <v>64</v>
      </c>
      <c r="C11" s="30" t="e">
        <f>SUM(#REF!,#REF!,#REF!,#REF!,#REF!,#REF!,#REF!,#REF!,#REF!,#REF!,#REF!,#REF!,#REF!,#REF!,#REF!,#REF!,#REF!,#REF!,#REF!)/SUM(#REF!,#REF!,#REF!,#REF!,#REF!,#REF!,#REF!,#REF!,#REF!,#REF!,#REF!,#REF!,#REF!,#REF!,#REF!,#REF!,#REF!,#REF!,#REF!)</f>
        <v>#REF!</v>
      </c>
      <c r="D11" s="31" t="e">
        <f>SUM(#REF!,#REF!,#REF!,#REF!,#REF!,#REF!,#REF!,#REF!,#REF!,#REF!,#REF!,#REF!,#REF!,#REF!,#REF!,#REF!,#REF!,#REF!,#REF!)/SUM(#REF!,#REF!,#REF!,#REF!,#REF!,#REF!,#REF!,#REF!,#REF!,#REF!,#REF!,#REF!,#REF!,#REF!,#REF!,#REF!,#REF!,#REF!,#REF!)</f>
        <v>#REF!</v>
      </c>
      <c r="E11" s="32"/>
      <c r="F11" s="33"/>
      <c r="G11" s="34" t="e">
        <f t="shared" si="0"/>
        <v>#REF!</v>
      </c>
      <c r="H11" s="31" t="e">
        <f t="shared" si="1"/>
        <v>#REF!</v>
      </c>
      <c r="I11" s="32"/>
      <c r="J11" s="35"/>
    </row>
    <row r="12" spans="2:17">
      <c r="B12" s="68" t="s">
        <v>65</v>
      </c>
      <c r="C12" s="30" t="e">
        <f>SUM(#REF!,#REF!,#REF!,#REF!,#REF!,#REF!,#REF!,#REF!,#REF!,#REF!,#REF!,#REF!,#REF!,#REF!,#REF!,#REF!,#REF!,#REF!)/SUM(#REF!,#REF!,#REF!,#REF!,#REF!,#REF!,#REF!,#REF!,#REF!,#REF!,#REF!,#REF!,#REF!,#REF!,#REF!,#REF!,#REF!,#REF!,#REF!)</f>
        <v>#REF!</v>
      </c>
      <c r="D12" s="31" t="e">
        <f>SUM(#REF!,#REF!,#REF!,#REF!,#REF!,#REF!,#REF!,#REF!,#REF!,#REF!,#REF!,#REF!,#REF!,#REF!,#REF!,#REF!,#REF!,#REF!)/SUM(#REF!,#REF!,#REF!,#REF!,#REF!,#REF!,#REF!,#REF!,#REF!,#REF!,#REF!,#REF!,#REF!,#REF!,#REF!,#REF!,#REF!,#REF!,#REF!)</f>
        <v>#REF!</v>
      </c>
      <c r="E12" s="32"/>
      <c r="F12" s="33"/>
      <c r="G12" s="34" t="e">
        <f t="shared" si="0"/>
        <v>#REF!</v>
      </c>
      <c r="H12" s="31" t="e">
        <f t="shared" si="1"/>
        <v>#REF!</v>
      </c>
      <c r="I12" s="32"/>
      <c r="J12" s="35"/>
    </row>
    <row r="13" spans="2:17">
      <c r="B13" s="68" t="s">
        <v>66</v>
      </c>
      <c r="C13" s="30" t="e">
        <f>SUM(#REF!,#REF!,#REF!,#REF!,#REF!,#REF!,#REF!,#REF!,#REF!,#REF!,#REF!,#REF!,#REF!,#REF!,#REF!,#REF!,#REF!,#REF!)/SUM(#REF!,#REF!,#REF!,#REF!,#REF!,#REF!,#REF!,#REF!,#REF!,#REF!,#REF!,#REF!,#REF!,#REF!,#REF!,#REF!,#REF!,#REF!,#REF!)</f>
        <v>#REF!</v>
      </c>
      <c r="D13" s="31" t="e">
        <f>SUM(#REF!,#REF!,#REF!,#REF!,#REF!,#REF!,#REF!,#REF!,#REF!,#REF!,#REF!,#REF!,#REF!,#REF!,#REF!,#REF!,#REF!,#REF!)/SUM(#REF!,#REF!,#REF!,#REF!,#REF!,#REF!,#REF!,#REF!,#REF!,#REF!,#REF!,#REF!,#REF!,#REF!,#REF!,#REF!,#REF!,#REF!,#REF!)</f>
        <v>#REF!</v>
      </c>
      <c r="E13" s="32"/>
      <c r="F13" s="33"/>
      <c r="G13" s="34" t="e">
        <f t="shared" si="0"/>
        <v>#REF!</v>
      </c>
      <c r="H13" s="31" t="e">
        <f t="shared" si="1"/>
        <v>#REF!</v>
      </c>
      <c r="I13" s="32"/>
      <c r="J13" s="35"/>
    </row>
    <row r="14" spans="2:17">
      <c r="B14" s="68" t="s">
        <v>67</v>
      </c>
      <c r="C14" s="30" t="e">
        <f>SUM(#REF!,#REF!,#REF!,#REF!,#REF!,#REF!,#REF!,#REF!,#REF!,#REF!,#REF!,#REF!,#REF!,#REF!,#REF!,#REF!,#REF!,#REF!,#REF!)/SUM(#REF!,#REF!,#REF!,#REF!,#REF!,#REF!,#REF!,#REF!,#REF!,#REF!,#REF!,#REF!,#REF!,#REF!,#REF!,#REF!,#REF!,#REF!,#REF!)</f>
        <v>#REF!</v>
      </c>
      <c r="D14" s="31" t="e">
        <f>SUM(#REF!,#REF!,#REF!,#REF!,#REF!,#REF!,#REF!,#REF!,#REF!,#REF!,#REF!,#REF!,#REF!,#REF!,#REF!,#REF!,#REF!,#REF!,#REF!)/SUM(#REF!,#REF!,#REF!,#REF!,#REF!,#REF!,#REF!,#REF!,#REF!,#REF!,#REF!,#REF!,#REF!,#REF!,#REF!,#REF!,#REF!,#REF!,#REF!)</f>
        <v>#REF!</v>
      </c>
      <c r="E14" s="32"/>
      <c r="F14" s="33"/>
      <c r="G14" s="34" t="e">
        <f t="shared" si="0"/>
        <v>#REF!</v>
      </c>
      <c r="H14" s="57" t="e">
        <f t="shared" si="1"/>
        <v>#REF!</v>
      </c>
      <c r="I14" s="58"/>
      <c r="J14" s="35"/>
    </row>
    <row r="15" spans="2:17">
      <c r="B15" s="68" t="s">
        <v>68</v>
      </c>
      <c r="C15" s="30" t="e">
        <f>SUM(#REF!,#REF!,#REF!,#REF!,#REF!,#REF!,#REF!,#REF!,#REF!,#REF!,#REF!,#REF!,#REF!,#REF!,#REF!,#REF!,#REF!,#REF!,#REF!)/SUM(#REF!,#REF!,#REF!,#REF!,#REF!,#REF!,#REF!,#REF!,#REF!,#REF!,#REF!,#REF!,#REF!,#REF!,#REF!,#REF!,#REF!,#REF!,#REF!)</f>
        <v>#REF!</v>
      </c>
      <c r="D15" s="57" t="e">
        <f>SUM(#REF!,#REF!,#REF!,#REF!,#REF!,#REF!,#REF!,#REF!,#REF!,#REF!,#REF!,#REF!,#REF!,#REF!,#REF!,#REF!,#REF!,#REF!,#REF!)/SUM(#REF!,#REF!,#REF!,#REF!,#REF!,#REF!,#REF!,#REF!,#REF!,#REF!,#REF!,#REF!,#REF!,#REF!,#REF!,#REF!,#REF!,#REF!,#REF!)</f>
        <v>#REF!</v>
      </c>
      <c r="E15" s="32"/>
      <c r="F15" s="33"/>
      <c r="G15" s="34" t="e">
        <f t="shared" si="0"/>
        <v>#REF!</v>
      </c>
      <c r="H15" s="57" t="e">
        <f t="shared" si="1"/>
        <v>#REF!</v>
      </c>
      <c r="I15" s="58"/>
      <c r="J15" s="35"/>
    </row>
    <row r="16" spans="2:17" ht="14.5" thickBot="1">
      <c r="B16" s="69" t="s">
        <v>69</v>
      </c>
      <c r="C16" s="36" t="e">
        <f>SUM(#REF!,#REF!,#REF!,#REF!,#REF!,#REF!,#REF!,#REF!,#REF!,#REF!,#REF!,#REF!,#REF!,#REF!,#REF!,#REF!,#REF!,#REF!,#REF!)/SUM(#REF!,#REF!,#REF!,#REF!,#REF!,#REF!,#REF!,#REF!,#REF!,#REF!,#REF!,#REF!,#REF!,#REF!,#REF!,#REF!,#REF!,#REF!,#REF!)</f>
        <v>#REF!</v>
      </c>
      <c r="D16" s="59" t="e">
        <f>SUM(#REF!,#REF!,#REF!,#REF!,#REF!,#REF!,#REF!,#REF!,#REF!,#REF!,#REF!,#REF!,#REF!,#REF!,#REF!,#REF!,#REF!,#REF!,#REF!)/SUM(#REF!,#REF!,#REF!,#REF!,#REF!,#REF!,#REF!,#REF!,#REF!,#REF!,#REF!,#REF!,#REF!,#REF!,#REF!,#REF!,#REF!,#REF!,#REF!)</f>
        <v>#REF!</v>
      </c>
      <c r="E16" s="32"/>
      <c r="F16" s="37"/>
      <c r="G16" s="38" t="e">
        <f t="shared" si="0"/>
        <v>#REF!</v>
      </c>
      <c r="H16" s="59" t="e">
        <f t="shared" si="1"/>
        <v>#REF!</v>
      </c>
      <c r="I16" s="58"/>
      <c r="J16" s="39"/>
    </row>
    <row r="17" spans="3:18" ht="14.5" thickBot="1">
      <c r="C17" s="40"/>
      <c r="D17" s="40"/>
      <c r="E17" s="40"/>
      <c r="F17" s="40"/>
      <c r="G17" s="40"/>
      <c r="H17" s="40"/>
      <c r="I17" s="40"/>
    </row>
    <row r="18" spans="3:18" ht="25.5" customHeight="1">
      <c r="D18" s="41"/>
      <c r="M18" s="247" t="s">
        <v>70</v>
      </c>
      <c r="N18" s="249" t="s">
        <v>0</v>
      </c>
      <c r="O18" s="249" t="s">
        <v>71</v>
      </c>
      <c r="P18" s="245" t="s">
        <v>72</v>
      </c>
      <c r="Q18" s="246"/>
      <c r="R18" s="42"/>
    </row>
    <row r="19" spans="3:18" ht="14.5" thickBot="1">
      <c r="M19" s="248"/>
      <c r="N19" s="250"/>
      <c r="O19" s="250"/>
      <c r="P19" s="43" t="s">
        <v>4</v>
      </c>
      <c r="Q19" s="47" t="s">
        <v>5</v>
      </c>
      <c r="R19" s="42"/>
    </row>
    <row r="20" spans="3:18" ht="15.75" customHeight="1" thickBot="1">
      <c r="M20" s="50">
        <v>1</v>
      </c>
      <c r="N20" s="44" t="s">
        <v>6</v>
      </c>
      <c r="O20" s="55">
        <v>7</v>
      </c>
      <c r="P20" s="53" t="e">
        <f>+#REF!</f>
        <v>#REF!</v>
      </c>
      <c r="Q20" s="48" t="e">
        <f>+#REF!</f>
        <v>#REF!</v>
      </c>
      <c r="R20" s="42"/>
    </row>
    <row r="21" spans="3:18" ht="15.75" customHeight="1" thickBot="1">
      <c r="M21" s="51">
        <v>2</v>
      </c>
      <c r="N21" s="45" t="s">
        <v>22</v>
      </c>
      <c r="O21" s="56">
        <v>2</v>
      </c>
      <c r="P21" s="53" t="e">
        <f>+#REF!</f>
        <v>#REF!</v>
      </c>
      <c r="Q21" s="48" t="e">
        <f>+#REF!</f>
        <v>#REF!</v>
      </c>
      <c r="R21" s="42"/>
    </row>
    <row r="22" spans="3:18" ht="15.75" customHeight="1" thickBot="1">
      <c r="M22" s="51">
        <v>3</v>
      </c>
      <c r="N22" s="45" t="s">
        <v>28</v>
      </c>
      <c r="O22" s="56">
        <v>5</v>
      </c>
      <c r="P22" s="53" t="e">
        <f>+#REF!</f>
        <v>#REF!</v>
      </c>
      <c r="Q22" s="48" t="e">
        <f>+#REF!</f>
        <v>#REF!</v>
      </c>
      <c r="R22" s="42"/>
    </row>
    <row r="23" spans="3:18" ht="15.75" customHeight="1" thickBot="1">
      <c r="M23" s="51">
        <v>4</v>
      </c>
      <c r="N23" s="45" t="s">
        <v>73</v>
      </c>
      <c r="O23" s="56">
        <v>6</v>
      </c>
      <c r="P23" s="53" t="e">
        <f>+#REF!</f>
        <v>#REF!</v>
      </c>
      <c r="Q23" s="48" t="e">
        <f>+#REF!</f>
        <v>#REF!</v>
      </c>
      <c r="R23" s="42"/>
    </row>
    <row r="24" spans="3:18" ht="23.5" thickBot="1">
      <c r="M24" s="52">
        <v>5</v>
      </c>
      <c r="N24" s="45" t="s">
        <v>48</v>
      </c>
      <c r="O24" s="56">
        <v>2</v>
      </c>
      <c r="P24" s="54" t="e">
        <f>+#REF!</f>
        <v>#REF!</v>
      </c>
      <c r="Q24" s="49" t="e">
        <f>+#REF!</f>
        <v>#REF!</v>
      </c>
      <c r="R24" s="42"/>
    </row>
    <row r="25" spans="3:18" ht="15.75" customHeight="1" thickBot="1">
      <c r="P25" s="46" t="e">
        <f>+#REF!</f>
        <v>#REF!</v>
      </c>
      <c r="Q25" s="46" t="e">
        <f>+#REF!</f>
        <v>#REF!</v>
      </c>
      <c r="R25" s="42"/>
    </row>
    <row r="33" ht="23.25" customHeight="1"/>
    <row r="35" ht="23.25" customHeight="1"/>
    <row r="36" ht="23.25" customHeight="1"/>
    <row r="37" ht="23.25" customHeight="1"/>
  </sheetData>
  <mergeCells count="6">
    <mergeCell ref="C3:D3"/>
    <mergeCell ref="G3:H3"/>
    <mergeCell ref="P18:Q18"/>
    <mergeCell ref="M18:M19"/>
    <mergeCell ref="N18:N19"/>
    <mergeCell ref="O18:O19"/>
  </mergeCells>
  <conditionalFormatting sqref="E5:E15">
    <cfRule type="colorScale" priority="13">
      <colorScale>
        <cfvo type="num" val="0"/>
        <cfvo type="num" val="0.8"/>
        <cfvo type="num" val="1"/>
        <color rgb="FFF8696B"/>
        <color rgb="FFFFEB84"/>
        <color rgb="FF63BE7B"/>
      </colorScale>
    </cfRule>
  </conditionalFormatting>
  <conditionalFormatting sqref="E16">
    <cfRule type="colorScale" priority="1">
      <colorScale>
        <cfvo type="num" val="0"/>
        <cfvo type="num" val="0.8"/>
        <cfvo type="num" val="1"/>
        <color rgb="FFF8696B"/>
        <color rgb="FFFFEB84"/>
        <color rgb="FF63BE7B"/>
      </colorScale>
    </cfRule>
  </conditionalFormatting>
  <conditionalFormatting sqref="G5:G16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{2081DE7D-66B6-48B3-A12A-B19D388B4DEC}</x14:id>
        </ext>
      </extLst>
    </cfRule>
  </conditionalFormatting>
  <conditionalFormatting sqref="I5:I16">
    <cfRule type="colorScale" priority="12">
      <colorScale>
        <cfvo type="num" val="0"/>
        <cfvo type="num" val="0.8"/>
        <cfvo type="num" val="1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081DE7D-66B6-48B3-A12A-B19D388B4D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G5:G16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feb777-8c2a-4440-8142-7764fcd4b27f">
      <UserInfo>
        <DisplayName/>
        <AccountId xsi:nil="true"/>
        <AccountType/>
      </UserInfo>
    </SharedWithUsers>
    <MediaLengthInSeconds xmlns="647d198d-ce2d-4089-b971-a4560e405573" xsi:nil="true"/>
    <lcf76f155ced4ddcb4097134ff3c332f xmlns="647d198d-ce2d-4089-b971-a4560e405573">
      <Terms xmlns="http://schemas.microsoft.com/office/infopath/2007/PartnerControls"/>
    </lcf76f155ced4ddcb4097134ff3c332f>
    <TaxCatchAll xmlns="54feb777-8c2a-4440-8142-7764fcd4b2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326445EB563C4490206962DF13F12B" ma:contentTypeVersion="18" ma:contentTypeDescription="Crear nuevo documento." ma:contentTypeScope="" ma:versionID="50abe418bfdaba23e0c716bfd748a6dc">
  <xsd:schema xmlns:xsd="http://www.w3.org/2001/XMLSchema" xmlns:xs="http://www.w3.org/2001/XMLSchema" xmlns:p="http://schemas.microsoft.com/office/2006/metadata/properties" xmlns:ns2="647d198d-ce2d-4089-b971-a4560e405573" xmlns:ns3="54feb777-8c2a-4440-8142-7764fcd4b27f" targetNamespace="http://schemas.microsoft.com/office/2006/metadata/properties" ma:root="true" ma:fieldsID="aed9a84a83bca16ddac850053bb8603c" ns2:_="" ns3:_="">
    <xsd:import namespace="647d198d-ce2d-4089-b971-a4560e405573"/>
    <xsd:import namespace="54feb777-8c2a-4440-8142-7764fcd4b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d198d-ce2d-4089-b971-a4560e405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ed3cf9b-5c39-45b0-81a8-e708307ed6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eb777-8c2a-4440-8142-7764fcd4b27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20e257-dc98-42b3-acca-33cc8b93de65}" ma:internalName="TaxCatchAll" ma:showField="CatchAllData" ma:web="54feb777-8c2a-4440-8142-7764fcd4b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C2842D-D457-432B-BE77-0440E140A04D}">
  <ds:schemaRefs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54feb777-8c2a-4440-8142-7764fcd4b27f"/>
    <ds:schemaRef ds:uri="647d198d-ce2d-4089-b971-a4560e405573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841F6E8-C900-4A9B-99AC-E6F4AF2490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299357-2B68-4D56-9566-6C47B7D42E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7d198d-ce2d-4089-b971-a4560e405573"/>
    <ds:schemaRef ds:uri="54feb777-8c2a-4440-8142-7764fcd4b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 </vt:lpstr>
      <vt:lpstr>Plan de Acción MIPG 2025</vt:lpstr>
      <vt:lpstr>Resumen Avance</vt:lpstr>
      <vt:lpstr>'Plan de Acción MIPG 2025'!Área_de_impresión</vt:lpstr>
      <vt:lpstr>'PORTADA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Fernando Arango Vargas</dc:creator>
  <cp:keywords/>
  <dc:description/>
  <cp:lastModifiedBy>FELIPE VARGAS ALDANA</cp:lastModifiedBy>
  <cp:revision/>
  <cp:lastPrinted>2025-01-28T20:17:41Z</cp:lastPrinted>
  <dcterms:created xsi:type="dcterms:W3CDTF">2019-02-19T13:05:04Z</dcterms:created>
  <dcterms:modified xsi:type="dcterms:W3CDTF">2025-07-23T01:38:58Z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0x01010019326445EB563C4490206962DF13F12B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