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Barrera\Documentos\RiesgosAnticorrucion\iIdenYValoracionriesgos\Nueva carpeta\"/>
    </mc:Choice>
  </mc:AlternateContent>
  <bookViews>
    <workbookView xWindow="0" yWindow="0" windowWidth="24000" windowHeight="9735" activeTab="3"/>
  </bookViews>
  <sheets>
    <sheet name="ArchivoBasico" sheetId="2" r:id="rId1"/>
    <sheet name="Propuesto 1" sheetId="6" r:id="rId2"/>
    <sheet name="Propuesto 2" sheetId="3" r:id="rId3"/>
    <sheet name="Propuesto 3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3" l="1"/>
  <c r="G127" i="3"/>
  <c r="G127" i="4"/>
  <c r="F45" i="3"/>
  <c r="F61" i="6"/>
  <c r="F62" i="6"/>
  <c r="G110" i="6"/>
  <c r="G111" i="6"/>
  <c r="G112" i="6"/>
  <c r="G113" i="6"/>
  <c r="G114" i="6"/>
  <c r="G115" i="6"/>
  <c r="G116" i="6"/>
  <c r="G118" i="6"/>
  <c r="G124" i="6"/>
  <c r="F44" i="6"/>
  <c r="F45" i="6"/>
  <c r="G125" i="6"/>
  <c r="G127" i="6"/>
  <c r="F61" i="4"/>
  <c r="F62" i="4"/>
  <c r="G124" i="4"/>
  <c r="G125" i="3"/>
  <c r="G109" i="6"/>
  <c r="F63" i="6"/>
  <c r="G44" i="6"/>
  <c r="B134" i="6"/>
  <c r="F46" i="6"/>
  <c r="F65" i="6"/>
  <c r="F66" i="6"/>
  <c r="B70" i="6"/>
  <c r="G110" i="4"/>
  <c r="G116" i="4"/>
  <c r="G118" i="4"/>
  <c r="G111" i="4"/>
  <c r="G112" i="4"/>
  <c r="G113" i="4"/>
  <c r="G114" i="4"/>
  <c r="G115" i="4"/>
  <c r="F44" i="4"/>
  <c r="F45" i="4"/>
  <c r="G109" i="4"/>
  <c r="F63" i="4"/>
  <c r="G44" i="4"/>
  <c r="F61" i="3"/>
  <c r="F62" i="3"/>
  <c r="G124" i="3"/>
  <c r="G110" i="3"/>
  <c r="G111" i="3"/>
  <c r="G112" i="3"/>
  <c r="G113" i="3"/>
  <c r="G114" i="3"/>
  <c r="G115" i="3"/>
  <c r="G116" i="3"/>
  <c r="G118" i="3"/>
  <c r="F44" i="3"/>
  <c r="F46" i="3"/>
  <c r="G44" i="3"/>
  <c r="F44" i="2"/>
  <c r="F45" i="2"/>
  <c r="F61" i="2"/>
  <c r="F63" i="2"/>
  <c r="F62" i="2"/>
  <c r="G110" i="2"/>
  <c r="G116" i="2"/>
  <c r="G118" i="2"/>
  <c r="G124" i="2"/>
  <c r="G111" i="2"/>
  <c r="G112" i="2"/>
  <c r="G113" i="2"/>
  <c r="G114" i="2"/>
  <c r="G115" i="2"/>
  <c r="G109" i="2"/>
  <c r="G44" i="2"/>
  <c r="B134" i="3"/>
  <c r="F46" i="2"/>
  <c r="F65" i="2"/>
  <c r="F66" i="2"/>
  <c r="B70" i="2"/>
  <c r="G125" i="2"/>
  <c r="G127" i="2"/>
  <c r="B134" i="2"/>
  <c r="F46" i="4"/>
  <c r="F65" i="4"/>
  <c r="F66" i="4"/>
  <c r="B70" i="4"/>
  <c r="G125" i="4"/>
  <c r="B134" i="4"/>
  <c r="F63" i="3"/>
  <c r="F65" i="3"/>
  <c r="F66" i="3"/>
  <c r="B70" i="3"/>
</calcChain>
</file>

<file path=xl/sharedStrings.xml><?xml version="1.0" encoding="utf-8"?>
<sst xmlns="http://schemas.openxmlformats.org/spreadsheetml/2006/main" count="854" uniqueCount="148">
  <si>
    <t>ITEM</t>
  </si>
  <si>
    <t>Marcar una   "X", a la respuesta de cada pregunta, no modificar los campos sombreados.</t>
  </si>
  <si>
    <t xml:space="preserve"> </t>
  </si>
  <si>
    <t>Respuesta</t>
  </si>
  <si>
    <t>Si</t>
  </si>
  <si>
    <t xml:space="preserve"> No</t>
  </si>
  <si>
    <t>¿Afectar al grupo de funcionarios del proceso?</t>
  </si>
  <si>
    <t>¿Afectar el cumplimiento de metas y objetivos de la dependencia?</t>
  </si>
  <si>
    <t>¿Afectar el cumplimiento de misión de la Entidad?</t>
  </si>
  <si>
    <t xml:space="preserve"> 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</si>
  <si>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</si>
  <si>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</si>
  <si>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 servicios?</t>
  </si>
  <si>
    <t xml:space="preserve"> ¿Dar lugar al detrimento de calidad de vida de la comunidad por la pérdida del bien o servicios o los recursos públicos?</t>
  </si>
  <si>
    <t>¿Generar pérdida de información de la Entidad?</t>
  </si>
  <si>
    <t>¿Generar intervención de los órganos de control, de la Fiscalía,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</si>
  <si>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</si>
  <si>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</si>
  <si>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</si>
  <si>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</si>
  <si>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</si>
  <si>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</si>
  <si>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</si>
  <si>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</si>
  <si>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 xml:space="preserve">Total preguntas </t>
  </si>
  <si>
    <t xml:space="preserve">Clasificación del riesgo </t>
  </si>
  <si>
    <t>Puntaje</t>
  </si>
  <si>
    <t>¿No se ha presentado en los últimos  5 años ?</t>
  </si>
  <si>
    <t>¿Se presentó una vez en los últimos 2 años?</t>
  </si>
  <si>
    <t>¿Se presentó una vez en el  último  año?</t>
  </si>
  <si>
    <t>¿Se ha presentado  más de una vez al año?</t>
  </si>
  <si>
    <t>Total  Porbabilidad</t>
  </si>
  <si>
    <t>PROBABILIDAD</t>
  </si>
  <si>
    <t>PUNTAJE</t>
  </si>
  <si>
    <t>ZONA DE RIESGOS DE CORRUPCION</t>
  </si>
  <si>
    <t>Casi Seguro</t>
  </si>
  <si>
    <t>Probable</t>
  </si>
  <si>
    <t>Posible</t>
  </si>
  <si>
    <t>Improbable</t>
  </si>
  <si>
    <t>Rara Vez</t>
  </si>
  <si>
    <t>Moderada</t>
  </si>
  <si>
    <t>Alta</t>
  </si>
  <si>
    <t>Extrema</t>
  </si>
  <si>
    <t>Baja</t>
  </si>
  <si>
    <t>Impacto</t>
  </si>
  <si>
    <t>Moderado</t>
  </si>
  <si>
    <t>EL RIESGO SE HA PRESENTADO EN LA ENTIDAD</t>
  </si>
  <si>
    <t>SI EL RIESGO SE MATERIALIZA EN LA ENTIDAD?</t>
  </si>
  <si>
    <t>RESULTADO DE LA CALIFICACION DEL RIESGO</t>
  </si>
  <si>
    <t>ZONA DE RIESGO</t>
  </si>
  <si>
    <t>Seccione con un "X" las veces que se ha materializado el riesgo en la entidad en la descrita a continuación.  Realice una sola selección en la casilla "si"</t>
  </si>
  <si>
    <t>TRATAMIENTO DEL RIESGO DE ACUERDO A LA ZONA DE RIESGO</t>
  </si>
  <si>
    <t xml:space="preserve">TRATAMIENTO DE ACUERDO CON LA ZONA DE RIESGO </t>
  </si>
  <si>
    <t>ZONA DE RIESGO BAJA</t>
  </si>
  <si>
    <t>ZONA DE RIESGO MODERADA</t>
  </si>
  <si>
    <t>ZONA DE RIESGO ALTA</t>
  </si>
  <si>
    <t>ZONA DE RIESGO EXTREMA</t>
  </si>
  <si>
    <t xml:space="preserve">Se encuenta en un nivel que se puede  elimar o reducir facilmente con los controles </t>
  </si>
  <si>
    <t>Deben tomarse medidas para  llevar el riesgo a la zona baja o eliminarse</t>
  </si>
  <si>
    <t>Deben tomarse medidas para  llevar el riesgo a la zona moderada, baja o eliminarse</t>
  </si>
  <si>
    <t>Requiere un tratamiento prioritario y se deben implementar controles orientados a reducir la probabilidad de ocurrencia o a disminuir el impacto de sus efectos</t>
  </si>
  <si>
    <t>RESULTADOS DE LA CALIFICACION DE RIESGO INHERENTE</t>
  </si>
  <si>
    <t>Se debe evaluar  si  existen controles  en el proceso  que  esten encaminados a reducir la probabilidad de ocurrencia   y el impacto  causados por los eventos.</t>
  </si>
  <si>
    <t>CAUSA :</t>
  </si>
  <si>
    <t>RIESGO :</t>
  </si>
  <si>
    <t>CONSECUENCIA:</t>
  </si>
  <si>
    <t>COMPONENTE:</t>
  </si>
  <si>
    <t>PROCESO:</t>
  </si>
  <si>
    <t>ASPECTOS A EVALUAR DEL CONTROL</t>
  </si>
  <si>
    <t>EVALUACIÓN DEL CONTROL</t>
  </si>
  <si>
    <t>Cual es la naturaleza del control</t>
  </si>
  <si>
    <t>Naturaleza del control</t>
  </si>
  <si>
    <t>Preventivo</t>
  </si>
  <si>
    <t>Detectivo</t>
  </si>
  <si>
    <t>Correctivo</t>
  </si>
  <si>
    <t>¿Existen manuales, instructivos o procedimientos para el manejodel control?</t>
  </si>
  <si>
    <t>¿Está(n) definido(s) el(los) responsable(s) de la
ejecución del control y del seguimiento?</t>
  </si>
  <si>
    <t>¿El control es manual o  automático?</t>
  </si>
  <si>
    <t>Tipo de control</t>
  </si>
  <si>
    <t>Manual</t>
  </si>
  <si>
    <t>Automático</t>
  </si>
  <si>
    <t>¿La frecuencia de ejecución del control y seguimiento es adecuada?</t>
  </si>
  <si>
    <t>¿Se cuenta con evidencias de la ejecución y seguimiento del control?</t>
  </si>
  <si>
    <t>En el tiempo que lleva la herramienta ha demostrado ser efectiva?</t>
  </si>
  <si>
    <t>Sí</t>
  </si>
  <si>
    <t>No</t>
  </si>
  <si>
    <t>Puntaje del control</t>
  </si>
  <si>
    <t>DESCRIPCIÓN DEL CONTROL</t>
  </si>
  <si>
    <t>EVALUACIÓN</t>
  </si>
  <si>
    <t>De 0 a 50</t>
  </si>
  <si>
    <t>Calificación de los controles</t>
  </si>
  <si>
    <t xml:space="preserve">Puntaje a disminuir </t>
  </si>
  <si>
    <t>De 51 a 75</t>
  </si>
  <si>
    <t>De 76 a 100</t>
  </si>
  <si>
    <t>Calificación del control</t>
  </si>
  <si>
    <t xml:space="preserve">Puntaje </t>
  </si>
  <si>
    <t>Probabilidades</t>
  </si>
  <si>
    <t>Mayor</t>
  </si>
  <si>
    <t>Catastrófico</t>
  </si>
  <si>
    <t>IMPACTO</t>
  </si>
  <si>
    <t>ZONA DE RIESGO INHERENTE</t>
  </si>
  <si>
    <t xml:space="preserve">INFORMACION PARA  EL CALCULO DEL RIESGO INHERENTE </t>
  </si>
  <si>
    <t>IDENTIFICACIÓN Y VALORACIÓN DE LOS  RIESGOS DE CORRUPCIÓN</t>
  </si>
  <si>
    <t>PROPUESTA DE PLANEACIÓN</t>
  </si>
  <si>
    <t xml:space="preserve">DESCRIPCIÓN DEL LA ACCION: </t>
  </si>
  <si>
    <t>FECHA DE EJECUCION:</t>
  </si>
  <si>
    <t>REGISTRO:</t>
  </si>
  <si>
    <t>VALORACIÓN DEL IMPACTO</t>
  </si>
  <si>
    <t>VALORACIÓN DE PROBABILIDAD</t>
  </si>
  <si>
    <t>PASO 5 de 6: TRATAMIENTO DEL RIESGO DE ACUERDO A LA ZONA DE RIESGO RESIDUAL</t>
  </si>
  <si>
    <t>PASO 6 DE 6: ACCIONES ASOCIADAS ALCONTROL DE RIESGOS DE CONTRUCCIÓN</t>
  </si>
  <si>
    <t>Formule acciones para  gestionar el riesgo, de acuerdo  con el  tratamiento  a realizar en base a la zona de riesgo inherente.</t>
  </si>
  <si>
    <t>Descripción</t>
  </si>
  <si>
    <t>Título</t>
  </si>
  <si>
    <t>LISTA DE DATOS - FAVOR NO MODIFICAR NI BORRAR</t>
  </si>
  <si>
    <t>PASO 3 de 6 : EVALUAR LOS CONTROLES DE RIESGOS DE CORRUPCIÓN</t>
  </si>
  <si>
    <t>PASO 4 DE 6 : CALCULO DEL RIESGO RESIDUAL</t>
  </si>
  <si>
    <t>Paso 1 de 6: IDENTIFICACIÓN DEL RIESGO DE CORRUPCIÓN</t>
  </si>
  <si>
    <t>Paso 2 de 6: VALORACIÓN DEL RIESGO</t>
  </si>
  <si>
    <t>PASO 3 de  6 : EVALUAR LOS CONTROLES DE RIESGOS DE CORRUPCIÓN</t>
  </si>
  <si>
    <t xml:space="preserve"> Gestión de Talento Humano.
</t>
  </si>
  <si>
    <t xml:space="preserve"> Mecanismos para la Transparencia y Acceso a la Información.
</t>
  </si>
  <si>
    <t xml:space="preserve"> Mecanismos para la Transparencia y Acceso a la Información e Iniciativas Adicionales 
</t>
  </si>
  <si>
    <t xml:space="preserve">Iniciativas Adicionales (código de ética)
 </t>
  </si>
  <si>
    <t xml:space="preserve">
Intereses particulares
Presiones de  terceros para la vinculación del personal, 
Incumplimiento del perfil requerido
</t>
  </si>
  <si>
    <t xml:space="preserve">Personal no idoneo y reprocesos, perdidas económicas por desgaste administrativo al interior de la Entidad.
 </t>
  </si>
  <si>
    <t>x</t>
  </si>
  <si>
    <t xml:space="preserve">Acuerdo entre funcionarios públicos para beneficiar a personas en particular a través de su nombramiento de manera directa  para  beneficio propio o de un tercero.
</t>
  </si>
  <si>
    <t>Lista de chequeo para posesión de cargo</t>
  </si>
  <si>
    <t>Formule acciones para  gestionar el riesgo, de acuerdo  con el  tratamiento  a realizar con base a la zona de riesgo inherente.</t>
  </si>
  <si>
    <t xml:space="preserve"> Deficiencias de controles desde el inicio del proceso para las novedades y/o en su revisión.
</t>
  </si>
  <si>
    <t>Liquidación  y pago  en la  nómina de factores salariales sin el respectivo control dentro del proceso  en beneficio propio y de un tercero.</t>
  </si>
  <si>
    <t xml:space="preserve">Detrimento patrimonial.
Generación de procesos judiciales, fiscales y disciplinarios.
</t>
  </si>
  <si>
    <t>Proteger a los funcionarios públicos de las acciones disciplinarias. 
Intereses personales o de terceros</t>
  </si>
  <si>
    <t>No reportar al área competente la información para adelantar las actuaciones disciplinarias  a que haya lugar  por actos de corrupción.</t>
  </si>
  <si>
    <t>X</t>
  </si>
  <si>
    <t>Revisión del cumplimiento de requisitos exigidos por la Ley y los establecidos en el manual de funciones</t>
  </si>
  <si>
    <t>Permanente</t>
  </si>
  <si>
    <t>Formato de verificación de requisitos diligenciado y suscrito por el responsable de verificación</t>
  </si>
  <si>
    <t>Denuncia, queja, anónimo y en el sistema distrital de información disciplinaria.  Entes de control</t>
  </si>
  <si>
    <t>Todo el año</t>
  </si>
  <si>
    <t>Verificación por las diferentes áreas involucradas dentro del proceso (Contabilidad, auditorias internas)</t>
  </si>
  <si>
    <t>Procedimiento y formatos adecuados para el control . Adicional del ingreso sistema de personas autorizadas para llevar a cabo el proceso</t>
  </si>
  <si>
    <t xml:space="preserve">Detrimento patrimonial, generación de procesos judiciales, fiscales  y/o disciplinarios.
 </t>
  </si>
  <si>
    <t>¿Se presentó una vez en los últimos 5 años?</t>
  </si>
  <si>
    <t>Todos los documentos se reciben a través del sistema de correspondencia oficial y por tanto están numerados y se puede controlar  la trazabilidad, asi mismo existe un procedmiento documentado y se  presentan los reportes solicitados por la normativa  vigente.</t>
  </si>
  <si>
    <t>Inicar investigaciones disciplinarias y/o remitirlas a el competente para iniciar las actuaciones a que haya a lugar.</t>
  </si>
  <si>
    <t>Correos electrónicos, cuadros en excel  e informes de auditorias.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</si>
</sst>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b/>
      <sz val="16"/>
      <color rgb="FFC00000"/>
      <name val="Trebuchet MS"/>
      <family val="2"/>
    </font>
    <font>
      <b/>
      <sz val="11"/>
      <color theme="2" tint="-0.499984740745262"/>
      <name val="Trebuchet MS"/>
      <family val="2"/>
    </font>
    <font>
      <sz val="11"/>
      <color theme="2" tint="-0.499984740745262"/>
      <name val="Trebuchet MS"/>
      <family val="2"/>
    </font>
    <font>
      <b/>
      <sz val="12"/>
      <color theme="2" tint="-0.499984740745262"/>
      <name val="Trebuchet MS"/>
      <family val="2"/>
    </font>
    <font>
      <sz val="12"/>
      <color theme="2" tint="-0.499984740745262"/>
      <name val="Trebuchet MS"/>
      <family val="2"/>
    </font>
    <font>
      <b/>
      <sz val="11"/>
      <color theme="0" tint="-0.34998626667073579"/>
      <name val="Trebuchet MS"/>
      <family val="2"/>
    </font>
    <font>
      <b/>
      <sz val="18"/>
      <color theme="2" tint="-0.499984740745262"/>
      <name val="Trebuchet MS"/>
      <family val="2"/>
    </font>
    <font>
      <b/>
      <sz val="11"/>
      <color rgb="FF002060"/>
      <name val="Trebuchet MS"/>
      <family val="2"/>
    </font>
    <font>
      <b/>
      <sz val="11"/>
      <color rgb="FFC00000"/>
      <name val="Trebuchet MS"/>
      <family val="2"/>
    </font>
    <font>
      <b/>
      <sz val="12"/>
      <color theme="8" tint="-0.249977111117893"/>
      <name val="Trebuchet MS"/>
      <family val="2"/>
    </font>
  </fonts>
  <fills count="1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</cellStyleXfs>
  <cellXfs count="303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/>
    <xf numFmtId="0" fontId="5" fillId="0" borderId="10" xfId="0" applyFont="1" applyBorder="1" applyAlignment="1">
      <alignment horizontal="center" vertical="top"/>
    </xf>
    <xf numFmtId="0" fontId="5" fillId="0" borderId="11" xfId="0" applyFont="1" applyBorder="1"/>
    <xf numFmtId="0" fontId="5" fillId="0" borderId="13" xfId="0" applyFont="1" applyBorder="1" applyAlignment="1">
      <alignment horizontal="center" vertical="top"/>
    </xf>
    <xf numFmtId="0" fontId="5" fillId="0" borderId="5" xfId="0" applyFont="1" applyBorder="1"/>
    <xf numFmtId="0" fontId="5" fillId="0" borderId="14" xfId="0" applyFont="1" applyBorder="1" applyAlignment="1">
      <alignment horizontal="center" vertical="top"/>
    </xf>
    <xf numFmtId="0" fontId="6" fillId="6" borderId="8" xfId="0" applyFont="1" applyFill="1" applyBorder="1"/>
    <xf numFmtId="0" fontId="6" fillId="6" borderId="9" xfId="0" applyFont="1" applyFill="1" applyBorder="1"/>
    <xf numFmtId="0" fontId="5" fillId="0" borderId="16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/>
    <xf numFmtId="0" fontId="6" fillId="7" borderId="0" xfId="0" applyFont="1" applyFill="1" applyAlignment="1">
      <alignment horizontal="center"/>
    </xf>
    <xf numFmtId="0" fontId="6" fillId="0" borderId="0" xfId="0" applyFont="1" applyAlignment="1">
      <alignment horizontal="center" vertical="top"/>
    </xf>
    <xf numFmtId="0" fontId="5" fillId="0" borderId="18" xfId="0" applyFont="1" applyBorder="1" applyAlignment="1"/>
    <xf numFmtId="0" fontId="5" fillId="0" borderId="26" xfId="0" applyFont="1" applyBorder="1" applyAlignment="1"/>
    <xf numFmtId="0" fontId="5" fillId="0" borderId="11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/>
    <xf numFmtId="0" fontId="12" fillId="8" borderId="37" xfId="0" applyFont="1" applyFill="1" applyBorder="1" applyAlignment="1">
      <alignment horizontal="center" vertical="center"/>
    </xf>
    <xf numFmtId="0" fontId="12" fillId="8" borderId="38" xfId="0" applyFont="1" applyFill="1" applyBorder="1" applyAlignment="1">
      <alignment horizontal="center" vertical="center"/>
    </xf>
    <xf numFmtId="0" fontId="12" fillId="9" borderId="32" xfId="3" applyFont="1" applyFill="1" applyBorder="1" applyAlignment="1">
      <alignment horizontal="center" vertical="center"/>
    </xf>
    <xf numFmtId="0" fontId="12" fillId="10" borderId="32" xfId="2" applyFont="1" applyFill="1" applyBorder="1" applyAlignment="1">
      <alignment horizontal="center" vertical="center"/>
    </xf>
    <xf numFmtId="0" fontId="12" fillId="9" borderId="29" xfId="3" applyFont="1" applyFill="1" applyBorder="1" applyAlignment="1">
      <alignment horizontal="center" vertical="center"/>
    </xf>
    <xf numFmtId="0" fontId="12" fillId="10" borderId="29" xfId="2" applyFont="1" applyFill="1" applyBorder="1" applyAlignment="1">
      <alignment horizontal="center" vertical="center"/>
    </xf>
    <xf numFmtId="0" fontId="12" fillId="9" borderId="8" xfId="3" applyFont="1" applyFill="1" applyBorder="1" applyAlignment="1">
      <alignment horizontal="center" vertical="center"/>
    </xf>
    <xf numFmtId="0" fontId="12" fillId="10" borderId="8" xfId="2" applyFont="1" applyFill="1" applyBorder="1" applyAlignment="1">
      <alignment horizontal="center" vertical="center"/>
    </xf>
    <xf numFmtId="0" fontId="12" fillId="5" borderId="29" xfId="4" applyFont="1" applyBorder="1" applyAlignment="1">
      <alignment horizontal="center" vertical="center"/>
    </xf>
    <xf numFmtId="0" fontId="12" fillId="5" borderId="8" xfId="4" applyFont="1" applyBorder="1" applyAlignment="1">
      <alignment horizontal="center" vertical="center"/>
    </xf>
    <xf numFmtId="0" fontId="12" fillId="5" borderId="32" xfId="4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3" fillId="0" borderId="0" xfId="0" applyFont="1"/>
    <xf numFmtId="0" fontId="12" fillId="5" borderId="2" xfId="4" applyFont="1" applyBorder="1" applyAlignment="1">
      <alignment horizontal="center" vertical="center" wrapText="1"/>
    </xf>
    <xf numFmtId="0" fontId="12" fillId="9" borderId="7" xfId="3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wrapText="1"/>
    </xf>
    <xf numFmtId="0" fontId="10" fillId="11" borderId="43" xfId="0" applyFont="1" applyFill="1" applyBorder="1" applyAlignment="1">
      <alignment horizontal="center" wrapText="1"/>
    </xf>
    <xf numFmtId="0" fontId="5" fillId="0" borderId="71" xfId="0" applyFont="1" applyBorder="1"/>
    <xf numFmtId="0" fontId="5" fillId="0" borderId="11" xfId="0" applyFont="1" applyBorder="1" applyAlignment="1"/>
    <xf numFmtId="0" fontId="12" fillId="5" borderId="39" xfId="4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12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10" borderId="43" xfId="0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/>
    </xf>
    <xf numFmtId="0" fontId="12" fillId="0" borderId="7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7" borderId="0" xfId="0" applyFont="1" applyFill="1"/>
    <xf numFmtId="0" fontId="7" fillId="7" borderId="0" xfId="0" applyFont="1" applyFill="1" applyBorder="1" applyAlignment="1">
      <alignment horizontal="center"/>
    </xf>
    <xf numFmtId="0" fontId="6" fillId="15" borderId="81" xfId="0" applyFont="1" applyFill="1" applyBorder="1" applyAlignment="1">
      <alignment horizontal="center"/>
    </xf>
    <xf numFmtId="0" fontId="7" fillId="13" borderId="8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wrapText="1"/>
    </xf>
    <xf numFmtId="0" fontId="10" fillId="0" borderId="78" xfId="0" applyFont="1" applyBorder="1" applyAlignment="1">
      <alignment horizontal="center" vertical="center" wrapText="1"/>
    </xf>
    <xf numFmtId="0" fontId="17" fillId="0" borderId="36" xfId="0" applyFont="1" applyBorder="1" applyAlignment="1">
      <alignment horizontal="center"/>
    </xf>
    <xf numFmtId="0" fontId="6" fillId="6" borderId="17" xfId="0" applyFont="1" applyFill="1" applyBorder="1"/>
    <xf numFmtId="0" fontId="6" fillId="6" borderId="26" xfId="0" applyFont="1" applyFill="1" applyBorder="1"/>
    <xf numFmtId="0" fontId="5" fillId="6" borderId="0" xfId="0" applyFont="1" applyFill="1" applyBorder="1"/>
    <xf numFmtId="0" fontId="6" fillId="6" borderId="25" xfId="0" applyFont="1" applyFill="1" applyBorder="1"/>
    <xf numFmtId="0" fontId="6" fillId="6" borderId="27" xfId="0" applyFont="1" applyFill="1" applyBorder="1"/>
    <xf numFmtId="0" fontId="5" fillId="6" borderId="68" xfId="0" applyFont="1" applyFill="1" applyBorder="1"/>
    <xf numFmtId="0" fontId="6" fillId="6" borderId="36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14" borderId="0" xfId="0" applyFont="1" applyFill="1"/>
    <xf numFmtId="0" fontId="7" fillId="14" borderId="8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12" xfId="0" applyFont="1" applyFill="1" applyBorder="1" applyAlignment="1">
      <alignment horizontal="center"/>
    </xf>
    <xf numFmtId="0" fontId="7" fillId="14" borderId="5" xfId="0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/>
    </xf>
    <xf numFmtId="0" fontId="5" fillId="17" borderId="2" xfId="0" applyFont="1" applyFill="1" applyBorder="1" applyAlignment="1">
      <alignment horizontal="center" vertical="top"/>
    </xf>
    <xf numFmtId="0" fontId="5" fillId="17" borderId="3" xfId="0" applyFont="1" applyFill="1" applyBorder="1" applyAlignment="1">
      <alignment horizontal="center" vertical="top"/>
    </xf>
    <xf numFmtId="0" fontId="6" fillId="17" borderId="5" xfId="0" applyFont="1" applyFill="1" applyBorder="1" applyAlignment="1">
      <alignment horizontal="center"/>
    </xf>
    <xf numFmtId="0" fontId="6" fillId="17" borderId="6" xfId="0" applyFont="1" applyFill="1" applyBorder="1" applyAlignment="1">
      <alignment horizontal="center"/>
    </xf>
    <xf numFmtId="0" fontId="6" fillId="17" borderId="34" xfId="0" applyFont="1" applyFill="1" applyBorder="1" applyAlignment="1"/>
    <xf numFmtId="0" fontId="6" fillId="17" borderId="70" xfId="0" applyFont="1" applyFill="1" applyBorder="1" applyAlignment="1"/>
    <xf numFmtId="0" fontId="6" fillId="17" borderId="8" xfId="0" applyFont="1" applyFill="1" applyBorder="1"/>
    <xf numFmtId="0" fontId="6" fillId="17" borderId="8" xfId="0" applyFont="1" applyFill="1" applyBorder="1" applyAlignment="1">
      <alignment horizontal="center" vertical="center"/>
    </xf>
    <xf numFmtId="0" fontId="6" fillId="14" borderId="11" xfId="0" applyFont="1" applyFill="1" applyBorder="1"/>
    <xf numFmtId="0" fontId="6" fillId="14" borderId="11" xfId="0" applyFont="1" applyFill="1" applyBorder="1" applyAlignment="1">
      <alignment wrapText="1"/>
    </xf>
    <xf numFmtId="0" fontId="6" fillId="14" borderId="11" xfId="0" applyFont="1" applyFill="1" applyBorder="1" applyAlignment="1">
      <alignment horizontal="center"/>
    </xf>
    <xf numFmtId="0" fontId="6" fillId="14" borderId="29" xfId="0" applyFont="1" applyFill="1" applyBorder="1"/>
    <xf numFmtId="0" fontId="6" fillId="14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6" fillId="9" borderId="0" xfId="0" applyFont="1" applyFill="1" applyAlignment="1">
      <alignment horizontal="center"/>
    </xf>
    <xf numFmtId="0" fontId="9" fillId="12" borderId="0" xfId="0" applyFont="1" applyFill="1" applyAlignment="1">
      <alignment horizontal="center" wrapText="1"/>
    </xf>
    <xf numFmtId="0" fontId="6" fillId="17" borderId="14" xfId="0" applyFont="1" applyFill="1" applyBorder="1" applyAlignment="1">
      <alignment horizontal="left" vertical="center" wrapText="1"/>
    </xf>
    <xf numFmtId="0" fontId="6" fillId="17" borderId="41" xfId="0" applyFont="1" applyFill="1" applyBorder="1" applyAlignment="1">
      <alignment horizontal="left" vertical="center" wrapText="1"/>
    </xf>
    <xf numFmtId="0" fontId="6" fillId="17" borderId="20" xfId="0" applyFont="1" applyFill="1" applyBorder="1" applyAlignment="1">
      <alignment horizontal="left" vertical="center" wrapText="1"/>
    </xf>
    <xf numFmtId="0" fontId="6" fillId="17" borderId="42" xfId="0" applyFont="1" applyFill="1" applyBorder="1" applyAlignment="1">
      <alignment horizontal="left" vertical="center" wrapText="1"/>
    </xf>
    <xf numFmtId="0" fontId="6" fillId="17" borderId="68" xfId="0" applyFont="1" applyFill="1" applyBorder="1" applyAlignment="1">
      <alignment horizontal="left" vertical="center"/>
    </xf>
    <xf numFmtId="0" fontId="6" fillId="17" borderId="69" xfId="0" applyFont="1" applyFill="1" applyBorder="1" applyAlignment="1">
      <alignment horizontal="left" vertical="center"/>
    </xf>
    <xf numFmtId="0" fontId="6" fillId="17" borderId="67" xfId="0" applyFont="1" applyFill="1" applyBorder="1" applyAlignment="1">
      <alignment horizontal="left" vertical="center"/>
    </xf>
    <xf numFmtId="0" fontId="6" fillId="0" borderId="0" xfId="0" applyFont="1" applyAlignment="1">
      <alignment horizontal="center" wrapText="1"/>
    </xf>
    <xf numFmtId="0" fontId="6" fillId="17" borderId="87" xfId="0" applyFont="1" applyFill="1" applyBorder="1" applyAlignment="1">
      <alignment horizontal="center"/>
    </xf>
    <xf numFmtId="0" fontId="6" fillId="17" borderId="63" xfId="0" applyFont="1" applyFill="1" applyBorder="1" applyAlignment="1">
      <alignment horizontal="center"/>
    </xf>
    <xf numFmtId="0" fontId="6" fillId="0" borderId="87" xfId="0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5" fillId="14" borderId="88" xfId="0" applyFont="1" applyFill="1" applyBorder="1" applyAlignment="1">
      <alignment horizontal="center"/>
    </xf>
    <xf numFmtId="0" fontId="5" fillId="14" borderId="89" xfId="0" applyFont="1" applyFill="1" applyBorder="1" applyAlignment="1">
      <alignment horizontal="center"/>
    </xf>
    <xf numFmtId="0" fontId="5" fillId="14" borderId="90" xfId="0" applyFont="1" applyFill="1" applyBorder="1" applyAlignment="1">
      <alignment horizontal="center"/>
    </xf>
    <xf numFmtId="0" fontId="5" fillId="14" borderId="14" xfId="0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/>
    </xf>
    <xf numFmtId="0" fontId="5" fillId="14" borderId="41" xfId="0" applyFont="1" applyFill="1" applyBorder="1" applyAlignment="1">
      <alignment horizontal="center"/>
    </xf>
    <xf numFmtId="0" fontId="5" fillId="14" borderId="20" xfId="0" applyFont="1" applyFill="1" applyBorder="1" applyAlignment="1">
      <alignment horizontal="center"/>
    </xf>
    <xf numFmtId="0" fontId="5" fillId="14" borderId="1" xfId="0" applyFont="1" applyFill="1" applyBorder="1" applyAlignment="1">
      <alignment horizontal="center"/>
    </xf>
    <xf numFmtId="0" fontId="5" fillId="14" borderId="42" xfId="0" applyFont="1" applyFill="1" applyBorder="1" applyAlignment="1">
      <alignment horizontal="center"/>
    </xf>
    <xf numFmtId="0" fontId="6" fillId="14" borderId="68" xfId="0" applyFont="1" applyFill="1" applyBorder="1" applyAlignment="1">
      <alignment horizontal="center"/>
    </xf>
    <xf numFmtId="0" fontId="6" fillId="14" borderId="69" xfId="0" applyFont="1" applyFill="1" applyBorder="1" applyAlignment="1">
      <alignment horizontal="center"/>
    </xf>
    <xf numFmtId="0" fontId="6" fillId="14" borderId="67" xfId="0" applyFont="1" applyFill="1" applyBorder="1" applyAlignment="1">
      <alignment horizontal="center"/>
    </xf>
    <xf numFmtId="0" fontId="5" fillId="14" borderId="68" xfId="0" applyFont="1" applyFill="1" applyBorder="1" applyAlignment="1">
      <alignment horizontal="center"/>
    </xf>
    <xf numFmtId="0" fontId="5" fillId="14" borderId="69" xfId="0" applyFont="1" applyFill="1" applyBorder="1" applyAlignment="1">
      <alignment horizontal="center"/>
    </xf>
    <xf numFmtId="0" fontId="5" fillId="14" borderId="67" xfId="0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6" borderId="69" xfId="0" applyFont="1" applyFill="1" applyBorder="1" applyAlignment="1">
      <alignment horizontal="center"/>
    </xf>
    <xf numFmtId="0" fontId="6" fillId="6" borderId="67" xfId="0" applyFont="1" applyFill="1" applyBorder="1" applyAlignment="1">
      <alignment horizontal="center"/>
    </xf>
    <xf numFmtId="0" fontId="5" fillId="17" borderId="33" xfId="0" applyFont="1" applyFill="1" applyBorder="1" applyAlignment="1">
      <alignment horizontal="center"/>
    </xf>
    <xf numFmtId="0" fontId="5" fillId="17" borderId="31" xfId="0" applyFont="1" applyFill="1" applyBorder="1" applyAlignment="1">
      <alignment horizontal="center"/>
    </xf>
    <xf numFmtId="0" fontId="5" fillId="17" borderId="30" xfId="0" applyFont="1" applyFill="1" applyBorder="1" applyAlignment="1">
      <alignment horizontal="center"/>
    </xf>
    <xf numFmtId="0" fontId="5" fillId="17" borderId="28" xfId="0" applyFont="1" applyFill="1" applyBorder="1" applyAlignment="1">
      <alignment horizontal="center"/>
    </xf>
    <xf numFmtId="0" fontId="5" fillId="17" borderId="0" xfId="0" applyFont="1" applyFill="1" applyBorder="1" applyAlignment="1">
      <alignment horizontal="center"/>
    </xf>
    <xf numFmtId="0" fontId="5" fillId="17" borderId="35" xfId="0" applyFont="1" applyFill="1" applyBorder="1" applyAlignment="1">
      <alignment horizontal="center"/>
    </xf>
    <xf numFmtId="0" fontId="5" fillId="17" borderId="54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5" fillId="17" borderId="56" xfId="0" applyFont="1" applyFill="1" applyBorder="1" applyAlignment="1">
      <alignment horizontal="center"/>
    </xf>
    <xf numFmtId="0" fontId="5" fillId="0" borderId="18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5" fillId="0" borderId="17" xfId="0" applyFont="1" applyBorder="1" applyAlignment="1">
      <alignment horizontal="left" wrapText="1"/>
    </xf>
    <xf numFmtId="0" fontId="5" fillId="0" borderId="18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18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0" fontId="5" fillId="0" borderId="30" xfId="0" applyFont="1" applyBorder="1" applyAlignment="1">
      <alignment horizontal="left" wrapText="1"/>
    </xf>
    <xf numFmtId="0" fontId="6" fillId="6" borderId="68" xfId="0" applyFont="1" applyFill="1" applyBorder="1" applyAlignment="1">
      <alignment horizontal="center"/>
    </xf>
    <xf numFmtId="0" fontId="9" fillId="16" borderId="0" xfId="0" applyFont="1" applyFill="1" applyBorder="1" applyAlignment="1">
      <alignment horizontal="center"/>
    </xf>
    <xf numFmtId="0" fontId="18" fillId="6" borderId="85" xfId="0" applyFont="1" applyFill="1" applyBorder="1" applyAlignment="1">
      <alignment horizontal="center" vertical="center" wrapText="1"/>
    </xf>
    <xf numFmtId="0" fontId="18" fillId="6" borderId="52" xfId="0" applyFont="1" applyFill="1" applyBorder="1" applyAlignment="1">
      <alignment horizontal="center" vertical="center" wrapText="1"/>
    </xf>
    <xf numFmtId="0" fontId="18" fillId="6" borderId="86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6" borderId="4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9" fillId="16" borderId="0" xfId="0" applyFont="1" applyFill="1" applyBorder="1" applyAlignment="1">
      <alignment horizontal="center" wrapText="1"/>
    </xf>
    <xf numFmtId="0" fontId="6" fillId="6" borderId="82" xfId="0" applyFont="1" applyFill="1" applyBorder="1" applyAlignment="1">
      <alignment horizontal="center"/>
    </xf>
    <xf numFmtId="0" fontId="6" fillId="6" borderId="83" xfId="0" applyFon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0" fontId="6" fillId="6" borderId="79" xfId="0" applyFont="1" applyFill="1" applyBorder="1" applyAlignment="1">
      <alignment horizontal="center"/>
    </xf>
    <xf numFmtId="0" fontId="6" fillId="6" borderId="80" xfId="0" applyFont="1" applyFill="1" applyBorder="1" applyAlignment="1">
      <alignment horizontal="center"/>
    </xf>
    <xf numFmtId="0" fontId="7" fillId="6" borderId="33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70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6" fillId="17" borderId="29" xfId="0" applyFont="1" applyFill="1" applyBorder="1" applyAlignment="1">
      <alignment horizontal="center" vertical="center" wrapText="1"/>
    </xf>
    <xf numFmtId="0" fontId="6" fillId="17" borderId="32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7" borderId="44" xfId="0" applyFont="1" applyFill="1" applyBorder="1" applyAlignment="1">
      <alignment horizontal="left" vertical="center" wrapText="1"/>
    </xf>
    <xf numFmtId="0" fontId="11" fillId="7" borderId="45" xfId="0" applyFont="1" applyFill="1" applyBorder="1" applyAlignment="1">
      <alignment horizontal="left" vertical="center" wrapText="1"/>
    </xf>
    <xf numFmtId="0" fontId="9" fillId="12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0" fontId="10" fillId="8" borderId="0" xfId="0" applyFont="1" applyFill="1" applyAlignment="1">
      <alignment horizontal="center"/>
    </xf>
    <xf numFmtId="0" fontId="11" fillId="0" borderId="47" xfId="0" applyFont="1" applyBorder="1" applyAlignment="1">
      <alignment horizontal="left" vertical="center" wrapText="1"/>
    </xf>
    <xf numFmtId="0" fontId="11" fillId="0" borderId="48" xfId="0" applyFont="1" applyBorder="1" applyAlignment="1">
      <alignment horizontal="left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11" borderId="33" xfId="1" applyFont="1" applyFill="1" applyBorder="1" applyAlignment="1">
      <alignment horizontal="center" vertical="center"/>
    </xf>
    <xf numFmtId="0" fontId="12" fillId="11" borderId="60" xfId="1" applyFont="1" applyFill="1" applyBorder="1" applyAlignment="1">
      <alignment horizontal="center" vertical="center"/>
    </xf>
    <xf numFmtId="0" fontId="12" fillId="11" borderId="34" xfId="1" applyFont="1" applyFill="1" applyBorder="1" applyAlignment="1">
      <alignment horizontal="center" vertical="center"/>
    </xf>
    <xf numFmtId="0" fontId="12" fillId="11" borderId="61" xfId="1" applyFont="1" applyFill="1" applyBorder="1" applyAlignment="1">
      <alignment horizontal="center" vertical="center"/>
    </xf>
    <xf numFmtId="0" fontId="12" fillId="10" borderId="33" xfId="2" applyFont="1" applyFill="1" applyBorder="1" applyAlignment="1">
      <alignment horizontal="center" vertical="center"/>
    </xf>
    <xf numFmtId="0" fontId="12" fillId="10" borderId="60" xfId="2" applyFont="1" applyFill="1" applyBorder="1" applyAlignment="1">
      <alignment horizontal="center" vertical="center"/>
    </xf>
    <xf numFmtId="0" fontId="12" fillId="10" borderId="34" xfId="2" applyFont="1" applyFill="1" applyBorder="1" applyAlignment="1">
      <alignment horizontal="center" vertical="center"/>
    </xf>
    <xf numFmtId="0" fontId="12" fillId="10" borderId="61" xfId="2" applyFont="1" applyFill="1" applyBorder="1" applyAlignment="1">
      <alignment horizontal="center" vertical="center"/>
    </xf>
    <xf numFmtId="0" fontId="12" fillId="9" borderId="33" xfId="3" applyFont="1" applyFill="1" applyBorder="1" applyAlignment="1">
      <alignment horizontal="center" vertical="center"/>
    </xf>
    <xf numFmtId="0" fontId="12" fillId="9" borderId="60" xfId="3" applyFont="1" applyFill="1" applyBorder="1" applyAlignment="1">
      <alignment horizontal="center" vertical="center"/>
    </xf>
    <xf numFmtId="0" fontId="12" fillId="9" borderId="28" xfId="3" applyFont="1" applyFill="1" applyBorder="1" applyAlignment="1">
      <alignment horizontal="center" vertical="center"/>
    </xf>
    <xf numFmtId="0" fontId="12" fillId="9" borderId="41" xfId="3" applyFont="1" applyFill="1" applyBorder="1" applyAlignment="1">
      <alignment horizontal="center" vertical="center"/>
    </xf>
    <xf numFmtId="0" fontId="6" fillId="17" borderId="51" xfId="0" applyFont="1" applyFill="1" applyBorder="1" applyAlignment="1">
      <alignment horizontal="center" vertical="center"/>
    </xf>
    <xf numFmtId="0" fontId="6" fillId="17" borderId="52" xfId="0" applyFont="1" applyFill="1" applyBorder="1" applyAlignment="1">
      <alignment horizontal="center" vertical="center"/>
    </xf>
    <xf numFmtId="0" fontId="6" fillId="17" borderId="53" xfId="0" applyFont="1" applyFill="1" applyBorder="1" applyAlignment="1">
      <alignment horizontal="center" vertical="center"/>
    </xf>
    <xf numFmtId="0" fontId="6" fillId="17" borderId="54" xfId="0" applyFont="1" applyFill="1" applyBorder="1" applyAlignment="1">
      <alignment horizontal="center" vertical="center"/>
    </xf>
    <xf numFmtId="0" fontId="6" fillId="17" borderId="55" xfId="0" applyFont="1" applyFill="1" applyBorder="1" applyAlignment="1">
      <alignment horizontal="center" vertical="center"/>
    </xf>
    <xf numFmtId="0" fontId="6" fillId="17" borderId="56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top"/>
    </xf>
    <xf numFmtId="0" fontId="6" fillId="0" borderId="73" xfId="0" applyFont="1" applyBorder="1" applyAlignment="1">
      <alignment horizontal="center" vertical="top"/>
    </xf>
    <xf numFmtId="0" fontId="6" fillId="0" borderId="74" xfId="0" applyFont="1" applyBorder="1" applyAlignment="1">
      <alignment horizontal="center" vertical="top"/>
    </xf>
    <xf numFmtId="0" fontId="6" fillId="6" borderId="27" xfId="0" applyFont="1" applyFill="1" applyBorder="1" applyAlignment="1">
      <alignment horizontal="center"/>
    </xf>
    <xf numFmtId="0" fontId="6" fillId="6" borderId="25" xfId="0" applyFont="1" applyFill="1" applyBorder="1" applyAlignment="1">
      <alignment horizontal="center"/>
    </xf>
    <xf numFmtId="0" fontId="6" fillId="6" borderId="23" xfId="0" applyFont="1" applyFill="1" applyBorder="1" applyAlignment="1">
      <alignment horizontal="center"/>
    </xf>
    <xf numFmtId="0" fontId="6" fillId="6" borderId="65" xfId="0" applyFont="1" applyFill="1" applyBorder="1" applyAlignment="1">
      <alignment horizontal="center"/>
    </xf>
    <xf numFmtId="0" fontId="5" fillId="6" borderId="23" xfId="0" applyFont="1" applyFill="1" applyBorder="1" applyAlignment="1">
      <alignment horizontal="center"/>
    </xf>
    <xf numFmtId="0" fontId="5" fillId="6" borderId="24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6" borderId="22" xfId="0" applyFont="1" applyFill="1" applyBorder="1" applyAlignment="1">
      <alignment horizontal="center"/>
    </xf>
    <xf numFmtId="0" fontId="12" fillId="11" borderId="28" xfId="1" applyFont="1" applyFill="1" applyBorder="1" applyAlignment="1">
      <alignment horizontal="center" vertical="center"/>
    </xf>
    <xf numFmtId="0" fontId="12" fillId="11" borderId="41" xfId="1" applyFont="1" applyFill="1" applyBorder="1" applyAlignment="1">
      <alignment horizontal="center" vertical="center"/>
    </xf>
    <xf numFmtId="0" fontId="6" fillId="17" borderId="49" xfId="0" applyFont="1" applyFill="1" applyBorder="1" applyAlignment="1">
      <alignment horizontal="center"/>
    </xf>
    <xf numFmtId="0" fontId="6" fillId="17" borderId="50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 vertical="center"/>
    </xf>
    <xf numFmtId="0" fontId="12" fillId="8" borderId="63" xfId="0" applyFont="1" applyFill="1" applyBorder="1" applyAlignment="1">
      <alignment horizontal="center" vertical="center"/>
    </xf>
    <xf numFmtId="0" fontId="12" fillId="8" borderId="64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6" fillId="6" borderId="66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6" fillId="6" borderId="19" xfId="0" applyFont="1" applyFill="1" applyBorder="1" applyAlignment="1">
      <alignment horizontal="center"/>
    </xf>
    <xf numFmtId="0" fontId="6" fillId="0" borderId="75" xfId="0" applyFont="1" applyBorder="1" applyAlignment="1">
      <alignment horizontal="center" vertical="top"/>
    </xf>
    <xf numFmtId="0" fontId="6" fillId="0" borderId="76" xfId="0" applyFont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5" fillId="7" borderId="0" xfId="0" applyFont="1" applyFill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5" fillId="0" borderId="57" xfId="0" applyFont="1" applyBorder="1" applyAlignment="1">
      <alignment horizontal="left"/>
    </xf>
    <xf numFmtId="0" fontId="5" fillId="0" borderId="58" xfId="0" applyFont="1" applyBorder="1" applyAlignment="1">
      <alignment horizontal="left"/>
    </xf>
    <xf numFmtId="0" fontId="5" fillId="0" borderId="5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14" borderId="0" xfId="0" applyFont="1" applyFill="1" applyAlignment="1">
      <alignment horizontal="left" vertical="center"/>
    </xf>
    <xf numFmtId="0" fontId="6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left" vertical="center" wrapText="1"/>
    </xf>
    <xf numFmtId="0" fontId="5" fillId="14" borderId="0" xfId="0" applyFont="1" applyFill="1" applyAlignment="1">
      <alignment horizontal="left" vertical="top" wrapText="1"/>
    </xf>
    <xf numFmtId="0" fontId="5" fillId="14" borderId="0" xfId="0" applyFont="1" applyFill="1" applyAlignment="1">
      <alignment horizontal="left" vertical="top"/>
    </xf>
    <xf numFmtId="0" fontId="5" fillId="17" borderId="33" xfId="0" applyFont="1" applyFill="1" applyBorder="1" applyAlignment="1">
      <alignment horizontal="left" vertical="top" wrapText="1"/>
    </xf>
    <xf numFmtId="0" fontId="5" fillId="17" borderId="31" xfId="0" applyFont="1" applyFill="1" applyBorder="1" applyAlignment="1">
      <alignment horizontal="left" vertical="top" wrapText="1"/>
    </xf>
    <xf numFmtId="0" fontId="5" fillId="17" borderId="30" xfId="0" applyFont="1" applyFill="1" applyBorder="1" applyAlignment="1">
      <alignment horizontal="left" vertical="top" wrapText="1"/>
    </xf>
    <xf numFmtId="0" fontId="5" fillId="17" borderId="28" xfId="0" applyFont="1" applyFill="1" applyBorder="1" applyAlignment="1">
      <alignment horizontal="left" vertical="top" wrapText="1"/>
    </xf>
    <xf numFmtId="0" fontId="5" fillId="17" borderId="0" xfId="0" applyFont="1" applyFill="1" applyBorder="1" applyAlignment="1">
      <alignment horizontal="left" vertical="top" wrapText="1"/>
    </xf>
    <xf numFmtId="0" fontId="5" fillId="17" borderId="35" xfId="0" applyFont="1" applyFill="1" applyBorder="1" applyAlignment="1">
      <alignment horizontal="left" vertical="top" wrapText="1"/>
    </xf>
    <xf numFmtId="0" fontId="5" fillId="17" borderId="54" xfId="0" applyFont="1" applyFill="1" applyBorder="1" applyAlignment="1">
      <alignment horizontal="left" vertical="top" wrapText="1"/>
    </xf>
    <xf numFmtId="0" fontId="5" fillId="17" borderId="55" xfId="0" applyFont="1" applyFill="1" applyBorder="1" applyAlignment="1">
      <alignment horizontal="left" vertical="top" wrapText="1"/>
    </xf>
    <xf numFmtId="0" fontId="5" fillId="17" borderId="56" xfId="0" applyFont="1" applyFill="1" applyBorder="1" applyAlignment="1">
      <alignment horizontal="left" vertical="top" wrapText="1"/>
    </xf>
    <xf numFmtId="0" fontId="5" fillId="14" borderId="68" xfId="0" applyFont="1" applyFill="1" applyBorder="1" applyAlignment="1">
      <alignment horizontal="center" wrapText="1"/>
    </xf>
    <xf numFmtId="0" fontId="5" fillId="14" borderId="69" xfId="0" applyFont="1" applyFill="1" applyBorder="1" applyAlignment="1">
      <alignment horizontal="center" wrapText="1"/>
    </xf>
    <xf numFmtId="0" fontId="5" fillId="14" borderId="67" xfId="0" applyFont="1" applyFill="1" applyBorder="1" applyAlignment="1">
      <alignment horizontal="center" wrapText="1"/>
    </xf>
    <xf numFmtId="0" fontId="5" fillId="14" borderId="88" xfId="0" applyFont="1" applyFill="1" applyBorder="1" applyAlignment="1">
      <alignment horizontal="center" wrapText="1"/>
    </xf>
    <xf numFmtId="0" fontId="5" fillId="14" borderId="89" xfId="0" applyFont="1" applyFill="1" applyBorder="1" applyAlignment="1">
      <alignment horizontal="center" wrapText="1"/>
    </xf>
    <xf numFmtId="0" fontId="5" fillId="14" borderId="90" xfId="0" applyFont="1" applyFill="1" applyBorder="1" applyAlignment="1">
      <alignment horizontal="center" wrapText="1"/>
    </xf>
    <xf numFmtId="0" fontId="5" fillId="14" borderId="14" xfId="0" applyFont="1" applyFill="1" applyBorder="1" applyAlignment="1">
      <alignment horizontal="center" wrapText="1"/>
    </xf>
    <xf numFmtId="0" fontId="5" fillId="14" borderId="0" xfId="0" applyFont="1" applyFill="1" applyBorder="1" applyAlignment="1">
      <alignment horizontal="center" wrapText="1"/>
    </xf>
    <xf numFmtId="0" fontId="5" fillId="14" borderId="41" xfId="0" applyFont="1" applyFill="1" applyBorder="1" applyAlignment="1">
      <alignment horizontal="center" wrapText="1"/>
    </xf>
    <xf numFmtId="0" fontId="5" fillId="14" borderId="20" xfId="0" applyFont="1" applyFill="1" applyBorder="1" applyAlignment="1">
      <alignment horizontal="center" wrapText="1"/>
    </xf>
    <xf numFmtId="0" fontId="5" fillId="14" borderId="1" xfId="0" applyFont="1" applyFill="1" applyBorder="1" applyAlignment="1">
      <alignment horizontal="center" wrapText="1"/>
    </xf>
    <xf numFmtId="0" fontId="5" fillId="14" borderId="42" xfId="0" applyFont="1" applyFill="1" applyBorder="1" applyAlignment="1">
      <alignment horizontal="center" wrapText="1"/>
    </xf>
    <xf numFmtId="14" fontId="6" fillId="14" borderId="68" xfId="0" applyNumberFormat="1" applyFont="1" applyFill="1" applyBorder="1" applyAlignment="1">
      <alignment horizontal="center"/>
    </xf>
    <xf numFmtId="0" fontId="5" fillId="14" borderId="0" xfId="0" applyFont="1" applyFill="1" applyAlignment="1">
      <alignment horizontal="left" wrapText="1"/>
    </xf>
  </cellXfs>
  <cellStyles count="5">
    <cellStyle name="40% - Énfasis4" xfId="3" builtinId="43"/>
    <cellStyle name="60% - Énfasis2" xfId="2" builtinId="36"/>
    <cellStyle name="Énfasis6" xfId="4" builtinId="49"/>
    <cellStyle name="Incorrecto" xfId="1" builtinId="27"/>
    <cellStyle name="Normal" xfId="0" builtinId="0"/>
  </cellStyles>
  <dxfs count="56"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 tint="-0.499984740745262"/>
        </patternFill>
      </fill>
    </dxf>
    <dxf>
      <font>
        <color theme="1"/>
      </font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workbookViewId="0">
      <selection activeCell="D22" sqref="D22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17.8554687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269" t="s">
        <v>102</v>
      </c>
      <c r="C1" s="269"/>
      <c r="D1" s="269"/>
      <c r="E1" s="269"/>
      <c r="F1" s="269"/>
      <c r="G1" s="269"/>
    </row>
    <row r="2" spans="2:7" ht="21" x14ac:dyDescent="0.35">
      <c r="B2" s="269" t="s">
        <v>103</v>
      </c>
      <c r="C2" s="269"/>
      <c r="D2" s="269"/>
      <c r="E2" s="269"/>
      <c r="F2" s="269"/>
      <c r="G2" s="269"/>
    </row>
    <row r="3" spans="2:7" ht="21" x14ac:dyDescent="0.35">
      <c r="B3" s="31"/>
      <c r="C3" s="31"/>
      <c r="D3" s="31"/>
      <c r="E3" s="31"/>
      <c r="F3" s="31"/>
      <c r="G3" s="31"/>
    </row>
    <row r="4" spans="2:7" ht="21" x14ac:dyDescent="0.35">
      <c r="B4" s="205" t="s">
        <v>117</v>
      </c>
      <c r="C4" s="205"/>
      <c r="D4" s="205"/>
      <c r="E4" s="205"/>
      <c r="F4" s="205"/>
      <c r="G4" s="205"/>
    </row>
    <row r="5" spans="2:7" ht="21" x14ac:dyDescent="0.35">
      <c r="B5" s="31"/>
      <c r="C5" s="31"/>
      <c r="D5" s="31"/>
      <c r="E5" s="31"/>
      <c r="F5" s="31"/>
      <c r="G5" s="31"/>
    </row>
    <row r="6" spans="2:7" ht="21" x14ac:dyDescent="0.35">
      <c r="B6" s="31"/>
      <c r="C6" s="31"/>
      <c r="D6" s="31"/>
      <c r="E6" s="31"/>
      <c r="F6" s="31"/>
      <c r="G6" s="31"/>
    </row>
    <row r="8" spans="2:7" x14ac:dyDescent="0.3">
      <c r="B8" s="2" t="s">
        <v>0</v>
      </c>
      <c r="C8" s="274">
        <v>1</v>
      </c>
      <c r="D8" s="274"/>
      <c r="E8" s="274"/>
      <c r="F8" s="274"/>
      <c r="G8" s="274"/>
    </row>
    <row r="9" spans="2:7" ht="24.75" customHeight="1" x14ac:dyDescent="0.3">
      <c r="B9" s="3" t="s">
        <v>67</v>
      </c>
      <c r="C9" s="278" t="s">
        <v>2</v>
      </c>
      <c r="D9" s="278"/>
      <c r="E9" s="278"/>
      <c r="F9" s="278"/>
      <c r="G9" s="278"/>
    </row>
    <row r="10" spans="2:7" ht="39.75" customHeight="1" x14ac:dyDescent="0.3">
      <c r="B10" s="3" t="s">
        <v>63</v>
      </c>
      <c r="C10" s="275" t="s">
        <v>2</v>
      </c>
      <c r="D10" s="275"/>
      <c r="E10" s="275"/>
      <c r="F10" s="275"/>
      <c r="G10" s="275"/>
    </row>
    <row r="11" spans="2:7" ht="43.5" customHeight="1" x14ac:dyDescent="0.3">
      <c r="B11" s="3" t="s">
        <v>64</v>
      </c>
      <c r="C11" s="276" t="s">
        <v>2</v>
      </c>
      <c r="D11" s="276"/>
      <c r="E11" s="276"/>
      <c r="F11" s="276"/>
      <c r="G11" s="276"/>
    </row>
    <row r="12" spans="2:7" ht="56.25" customHeight="1" x14ac:dyDescent="0.3">
      <c r="B12" s="3" t="s">
        <v>65</v>
      </c>
      <c r="C12" s="277" t="s">
        <v>2</v>
      </c>
      <c r="D12" s="277"/>
      <c r="E12" s="277"/>
      <c r="F12" s="277"/>
      <c r="G12" s="277"/>
    </row>
    <row r="13" spans="2:7" x14ac:dyDescent="0.3">
      <c r="B13" s="3" t="s">
        <v>66</v>
      </c>
      <c r="C13" s="89" t="s">
        <v>2</v>
      </c>
      <c r="D13" s="89" t="s">
        <v>2</v>
      </c>
      <c r="E13" s="89"/>
      <c r="F13" s="89"/>
      <c r="G13" s="89"/>
    </row>
    <row r="14" spans="2:7" x14ac:dyDescent="0.3">
      <c r="B14" s="3"/>
      <c r="C14" s="89"/>
      <c r="D14" s="89"/>
      <c r="E14" s="89"/>
      <c r="F14" s="89"/>
      <c r="G14" s="89"/>
    </row>
    <row r="15" spans="2:7" x14ac:dyDescent="0.3">
      <c r="B15" s="3"/>
      <c r="C15" s="89"/>
      <c r="D15" s="89"/>
      <c r="E15" s="89"/>
      <c r="F15" s="89"/>
      <c r="G15" s="89"/>
    </row>
    <row r="17" spans="2:7" ht="21" x14ac:dyDescent="0.35">
      <c r="B17" s="205" t="s">
        <v>118</v>
      </c>
      <c r="C17" s="205"/>
      <c r="D17" s="205"/>
      <c r="E17" s="205"/>
      <c r="F17" s="205"/>
      <c r="G17" s="205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70" t="s">
        <v>107</v>
      </c>
      <c r="C19" s="270"/>
      <c r="D19" s="270"/>
      <c r="E19" s="270"/>
      <c r="F19" s="270"/>
      <c r="G19" s="270"/>
    </row>
    <row r="20" spans="2:7" x14ac:dyDescent="0.3">
      <c r="B20" s="5"/>
      <c r="C20" s="5"/>
      <c r="D20" s="5"/>
      <c r="E20" s="5"/>
      <c r="F20" s="5"/>
      <c r="G20" s="5"/>
    </row>
    <row r="21" spans="2:7" x14ac:dyDescent="0.3">
      <c r="B21" s="189" t="s">
        <v>1</v>
      </c>
      <c r="C21" s="189"/>
      <c r="D21" s="189"/>
      <c r="E21" s="189"/>
      <c r="F21" s="189"/>
      <c r="G21" s="189"/>
    </row>
    <row r="22" spans="2:7" x14ac:dyDescent="0.3">
      <c r="B22" s="5"/>
      <c r="C22" s="5"/>
      <c r="D22" s="5"/>
      <c r="E22" s="5"/>
      <c r="F22" s="5"/>
      <c r="G22" s="5"/>
    </row>
    <row r="23" spans="2:7" ht="17.25" thickBot="1" x14ac:dyDescent="0.35">
      <c r="B23" s="6" t="s">
        <v>2</v>
      </c>
      <c r="C23" s="6"/>
      <c r="D23" s="6"/>
      <c r="E23" s="6"/>
      <c r="F23" s="6"/>
      <c r="G23" s="6"/>
    </row>
    <row r="24" spans="2:7" x14ac:dyDescent="0.3">
      <c r="B24" s="96" t="s">
        <v>0</v>
      </c>
      <c r="C24" s="227" t="s">
        <v>47</v>
      </c>
      <c r="D24" s="228"/>
      <c r="E24" s="229"/>
      <c r="F24" s="254" t="s">
        <v>3</v>
      </c>
      <c r="G24" s="255"/>
    </row>
    <row r="25" spans="2:7" ht="17.25" thickBot="1" x14ac:dyDescent="0.35">
      <c r="B25" s="97"/>
      <c r="C25" s="230"/>
      <c r="D25" s="231"/>
      <c r="E25" s="232"/>
      <c r="F25" s="98" t="s">
        <v>4</v>
      </c>
      <c r="G25" s="99" t="s">
        <v>5</v>
      </c>
    </row>
    <row r="26" spans="2:7" ht="18.75" thickTop="1" x14ac:dyDescent="0.35">
      <c r="B26" s="25">
        <v>1</v>
      </c>
      <c r="C26" s="8" t="s">
        <v>6</v>
      </c>
      <c r="D26" s="8"/>
      <c r="E26" s="8"/>
      <c r="F26" s="90" t="s">
        <v>2</v>
      </c>
      <c r="G26" s="91"/>
    </row>
    <row r="27" spans="2:7" ht="18" x14ac:dyDescent="0.35">
      <c r="B27" s="26">
        <v>2</v>
      </c>
      <c r="C27" s="10" t="s">
        <v>7</v>
      </c>
      <c r="D27" s="10"/>
      <c r="E27" s="10"/>
      <c r="F27" s="92" t="s">
        <v>2</v>
      </c>
      <c r="G27" s="93"/>
    </row>
    <row r="28" spans="2:7" ht="18" x14ac:dyDescent="0.35">
      <c r="B28" s="26">
        <v>3</v>
      </c>
      <c r="C28" s="10" t="s">
        <v>8</v>
      </c>
      <c r="D28" s="10"/>
      <c r="E28" s="10"/>
      <c r="F28" s="92" t="s">
        <v>2</v>
      </c>
      <c r="G28" s="93" t="s">
        <v>2</v>
      </c>
    </row>
    <row r="29" spans="2:7" ht="18" x14ac:dyDescent="0.35">
      <c r="B29" s="26">
        <v>4</v>
      </c>
      <c r="C29" s="10" t="s">
        <v>9</v>
      </c>
      <c r="D29" s="10"/>
      <c r="E29" s="10"/>
      <c r="F29" s="92" t="s">
        <v>2</v>
      </c>
      <c r="G29" s="93" t="s">
        <v>2</v>
      </c>
    </row>
    <row r="30" spans="2:7" ht="18" x14ac:dyDescent="0.35">
      <c r="B30" s="26">
        <v>5</v>
      </c>
      <c r="C30" s="10" t="s">
        <v>10</v>
      </c>
      <c r="D30" s="10"/>
      <c r="E30" s="10"/>
      <c r="F30" s="92" t="s">
        <v>2</v>
      </c>
      <c r="G30" s="93"/>
    </row>
    <row r="31" spans="2:7" ht="18" x14ac:dyDescent="0.35">
      <c r="B31" s="26">
        <v>6</v>
      </c>
      <c r="C31" s="10" t="s">
        <v>11</v>
      </c>
      <c r="D31" s="10"/>
      <c r="E31" s="10"/>
      <c r="F31" s="92" t="s">
        <v>2</v>
      </c>
      <c r="G31" s="93"/>
    </row>
    <row r="32" spans="2:7" ht="18" x14ac:dyDescent="0.35">
      <c r="B32" s="26">
        <v>7</v>
      </c>
      <c r="C32" s="10" t="s">
        <v>12</v>
      </c>
      <c r="D32" s="10"/>
      <c r="E32" s="10"/>
      <c r="F32" s="92" t="s">
        <v>2</v>
      </c>
      <c r="G32" s="93"/>
    </row>
    <row r="33" spans="2:7" ht="51.75" customHeight="1" x14ac:dyDescent="0.35">
      <c r="B33" s="26">
        <v>8</v>
      </c>
      <c r="C33" s="164" t="s">
        <v>13</v>
      </c>
      <c r="D33" s="165"/>
      <c r="E33" s="166"/>
      <c r="F33" s="92" t="s">
        <v>2</v>
      </c>
      <c r="G33" s="93" t="s">
        <v>2</v>
      </c>
    </row>
    <row r="34" spans="2:7" ht="18" x14ac:dyDescent="0.35">
      <c r="B34" s="26">
        <v>9</v>
      </c>
      <c r="C34" s="24" t="s">
        <v>14</v>
      </c>
      <c r="D34" s="24"/>
      <c r="E34" s="24"/>
      <c r="F34" s="92" t="s">
        <v>2</v>
      </c>
      <c r="G34" s="93"/>
    </row>
    <row r="35" spans="2:7" ht="18" x14ac:dyDescent="0.35">
      <c r="B35" s="26">
        <v>10</v>
      </c>
      <c r="C35" s="24" t="s">
        <v>15</v>
      </c>
      <c r="D35" s="24"/>
      <c r="E35" s="24"/>
      <c r="F35" s="92" t="s">
        <v>2</v>
      </c>
      <c r="G35" s="93"/>
    </row>
    <row r="36" spans="2:7" ht="18" x14ac:dyDescent="0.35">
      <c r="B36" s="26">
        <v>11</v>
      </c>
      <c r="C36" s="167" t="s">
        <v>16</v>
      </c>
      <c r="D36" s="168"/>
      <c r="E36" s="169"/>
      <c r="F36" s="92" t="s">
        <v>2</v>
      </c>
      <c r="G36" s="93"/>
    </row>
    <row r="37" spans="2:7" ht="18" x14ac:dyDescent="0.35">
      <c r="B37" s="26">
        <v>12</v>
      </c>
      <c r="C37" s="167" t="s">
        <v>17</v>
      </c>
      <c r="D37" s="168"/>
      <c r="E37" s="169"/>
      <c r="F37" s="92" t="s">
        <v>2</v>
      </c>
      <c r="G37" s="93"/>
    </row>
    <row r="38" spans="2:7" ht="18" x14ac:dyDescent="0.35">
      <c r="B38" s="26">
        <v>13</v>
      </c>
      <c r="C38" s="167" t="s">
        <v>18</v>
      </c>
      <c r="D38" s="168"/>
      <c r="E38" s="169"/>
      <c r="F38" s="92" t="s">
        <v>2</v>
      </c>
      <c r="G38" s="93"/>
    </row>
    <row r="39" spans="2:7" ht="18" x14ac:dyDescent="0.35">
      <c r="B39" s="26">
        <v>14</v>
      </c>
      <c r="C39" s="167" t="s">
        <v>19</v>
      </c>
      <c r="D39" s="168"/>
      <c r="E39" s="169"/>
      <c r="F39" s="92" t="s">
        <v>2</v>
      </c>
      <c r="G39" s="93"/>
    </row>
    <row r="40" spans="2:7" ht="18" x14ac:dyDescent="0.35">
      <c r="B40" s="26">
        <v>15</v>
      </c>
      <c r="C40" s="167" t="s">
        <v>20</v>
      </c>
      <c r="D40" s="168"/>
      <c r="E40" s="169"/>
      <c r="F40" s="92" t="s">
        <v>2</v>
      </c>
      <c r="G40" s="93" t="s">
        <v>2</v>
      </c>
    </row>
    <row r="41" spans="2:7" ht="18" x14ac:dyDescent="0.35">
      <c r="B41" s="26">
        <v>16</v>
      </c>
      <c r="C41" s="167" t="s">
        <v>21</v>
      </c>
      <c r="D41" s="168"/>
      <c r="E41" s="169"/>
      <c r="F41" s="92" t="s">
        <v>2</v>
      </c>
      <c r="G41" s="93" t="s">
        <v>2</v>
      </c>
    </row>
    <row r="42" spans="2:7" ht="18" x14ac:dyDescent="0.35">
      <c r="B42" s="26">
        <v>17</v>
      </c>
      <c r="C42" s="167" t="s">
        <v>22</v>
      </c>
      <c r="D42" s="168"/>
      <c r="E42" s="169"/>
      <c r="F42" s="92" t="s">
        <v>2</v>
      </c>
      <c r="G42" s="93" t="s">
        <v>2</v>
      </c>
    </row>
    <row r="43" spans="2:7" ht="18.75" thickBot="1" x14ac:dyDescent="0.4">
      <c r="B43" s="27">
        <v>18</v>
      </c>
      <c r="C43" s="271" t="s">
        <v>23</v>
      </c>
      <c r="D43" s="272"/>
      <c r="E43" s="273"/>
      <c r="F43" s="94"/>
      <c r="G43" s="95" t="s">
        <v>2</v>
      </c>
    </row>
    <row r="44" spans="2:7" ht="17.25" thickTop="1" x14ac:dyDescent="0.3">
      <c r="B44" s="13" t="s">
        <v>2</v>
      </c>
      <c r="C44" s="246" t="s">
        <v>24</v>
      </c>
      <c r="D44" s="246"/>
      <c r="E44" s="247"/>
      <c r="F44" s="14">
        <f>COUNTIF(F26:F43,"X")</f>
        <v>0</v>
      </c>
      <c r="G44" s="15">
        <f>COUNTIF(G26:G43,"X")</f>
        <v>0</v>
      </c>
    </row>
    <row r="45" spans="2:7" x14ac:dyDescent="0.3">
      <c r="B45" s="16"/>
      <c r="C45" s="80" t="s">
        <v>25</v>
      </c>
      <c r="D45" s="81"/>
      <c r="E45" s="81"/>
      <c r="F45" s="261" t="str">
        <f>(IF(F44&lt;6,"Moderado",(IF(F44&gt;11,"Catastrófico","Mayor"))))</f>
        <v>Moderado</v>
      </c>
      <c r="G45" s="262"/>
    </row>
    <row r="46" spans="2:7" ht="17.25" thickBot="1" x14ac:dyDescent="0.35">
      <c r="B46" s="17"/>
      <c r="C46" s="244" t="s">
        <v>26</v>
      </c>
      <c r="D46" s="244"/>
      <c r="E46" s="245"/>
      <c r="F46" s="250">
        <f>(IF(F45="Moderado",5,(IF(F45="Catastrófico",20,10))))</f>
        <v>5</v>
      </c>
      <c r="G46" s="251"/>
    </row>
    <row r="47" spans="2:7" x14ac:dyDescent="0.3">
      <c r="B47" s="18"/>
    </row>
    <row r="48" spans="2:7" x14ac:dyDescent="0.3">
      <c r="B48" s="18"/>
    </row>
    <row r="49" spans="2:7" x14ac:dyDescent="0.3">
      <c r="B49" s="270" t="s">
        <v>108</v>
      </c>
      <c r="C49" s="270"/>
      <c r="D49" s="270"/>
      <c r="E49" s="270"/>
      <c r="F49" s="270"/>
      <c r="G49" s="27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66" t="s">
        <v>50</v>
      </c>
      <c r="C51" s="266"/>
      <c r="D51" s="266"/>
      <c r="E51" s="266"/>
      <c r="F51" s="266"/>
      <c r="G51" s="266"/>
    </row>
    <row r="52" spans="2:7" x14ac:dyDescent="0.3">
      <c r="B52" s="266"/>
      <c r="C52" s="266"/>
      <c r="D52" s="266"/>
      <c r="E52" s="266"/>
      <c r="F52" s="266"/>
      <c r="G52" s="266"/>
    </row>
    <row r="53" spans="2:7" ht="17.25" thickBot="1" x14ac:dyDescent="0.35">
      <c r="B53" s="18"/>
    </row>
    <row r="54" spans="2:7" x14ac:dyDescent="0.3">
      <c r="B54" s="96" t="s">
        <v>0</v>
      </c>
      <c r="C54" s="227" t="s">
        <v>46</v>
      </c>
      <c r="D54" s="228"/>
      <c r="E54" s="229"/>
      <c r="F54" s="254" t="s">
        <v>3</v>
      </c>
      <c r="G54" s="255"/>
    </row>
    <row r="55" spans="2:7" ht="17.25" thickBot="1" x14ac:dyDescent="0.35">
      <c r="B55" s="97"/>
      <c r="C55" s="230"/>
      <c r="D55" s="231"/>
      <c r="E55" s="232"/>
      <c r="F55" s="98" t="s">
        <v>4</v>
      </c>
      <c r="G55" s="99" t="s">
        <v>5</v>
      </c>
    </row>
    <row r="56" spans="2:7" ht="18.75" thickTop="1" x14ac:dyDescent="0.35">
      <c r="B56" s="7">
        <v>1</v>
      </c>
      <c r="C56" s="8" t="s">
        <v>27</v>
      </c>
      <c r="D56" s="8"/>
      <c r="E56" s="8"/>
      <c r="F56" s="90" t="s">
        <v>2</v>
      </c>
      <c r="G56" s="91" t="s">
        <v>2</v>
      </c>
    </row>
    <row r="57" spans="2:7" ht="18" x14ac:dyDescent="0.35">
      <c r="B57" s="9">
        <v>2</v>
      </c>
      <c r="C57" s="10" t="s">
        <v>28</v>
      </c>
      <c r="D57" s="10"/>
      <c r="E57" s="10"/>
      <c r="F57" s="92" t="s">
        <v>2</v>
      </c>
      <c r="G57" s="93" t="s">
        <v>2</v>
      </c>
    </row>
    <row r="58" spans="2:7" ht="18" x14ac:dyDescent="0.35">
      <c r="B58" s="9">
        <v>3</v>
      </c>
      <c r="C58" s="10" t="s">
        <v>29</v>
      </c>
      <c r="D58" s="10"/>
      <c r="E58" s="10"/>
      <c r="F58" s="92" t="s">
        <v>2</v>
      </c>
      <c r="G58" s="93" t="s">
        <v>2</v>
      </c>
    </row>
    <row r="59" spans="2:7" ht="18" x14ac:dyDescent="0.35">
      <c r="B59" s="9">
        <v>4</v>
      </c>
      <c r="C59" s="10" t="s">
        <v>10</v>
      </c>
      <c r="D59" s="10"/>
      <c r="E59" s="10"/>
      <c r="F59" s="92" t="s">
        <v>2</v>
      </c>
      <c r="G59" s="93" t="s">
        <v>2</v>
      </c>
    </row>
    <row r="60" spans="2:7" ht="18.75" thickBot="1" x14ac:dyDescent="0.4">
      <c r="B60" s="11">
        <v>5</v>
      </c>
      <c r="C60" s="12" t="s">
        <v>30</v>
      </c>
      <c r="D60" s="12"/>
      <c r="E60" s="12"/>
      <c r="F60" s="94" t="s">
        <v>2</v>
      </c>
      <c r="G60" s="95" t="s">
        <v>2</v>
      </c>
    </row>
    <row r="61" spans="2:7" ht="17.25" thickTop="1" x14ac:dyDescent="0.3">
      <c r="B61" s="13"/>
      <c r="C61" s="82" t="s">
        <v>31</v>
      </c>
      <c r="D61" s="82"/>
      <c r="E61" s="82"/>
      <c r="F61" s="248" t="str">
        <f>(IF(F56="X",1,(IF(F57="X",2,(IF(F58="X",3,(IF(F59="X",4,(IF(F60="X",5,"Por valorar"))))))))))</f>
        <v>Por valorar</v>
      </c>
      <c r="G61" s="249"/>
    </row>
    <row r="62" spans="2:7" ht="17.25" thickBot="1" x14ac:dyDescent="0.35">
      <c r="B62" s="17"/>
      <c r="C62" s="83" t="s">
        <v>25</v>
      </c>
      <c r="D62" s="84"/>
      <c r="E62" s="84"/>
      <c r="F62" s="250" t="str">
        <f>(IF(F61=1,"Rara Vez",(IF(F61=2,"Improbable",(IF(F61=3,"Posible",(IF(F61=4,"Probable",(IF(F61=5,"Casi Seguro","Por  Valorar"))))))))))</f>
        <v>Por  Valorar</v>
      </c>
      <c r="G62" s="251"/>
    </row>
    <row r="63" spans="2:7" ht="17.25" thickBot="1" x14ac:dyDescent="0.35">
      <c r="B63" s="17"/>
      <c r="C63" s="244" t="s">
        <v>26</v>
      </c>
      <c r="D63" s="244"/>
      <c r="E63" s="245"/>
      <c r="F63" s="260" t="str">
        <f>F61</f>
        <v>Por valorar</v>
      </c>
      <c r="G63" s="154"/>
    </row>
    <row r="64" spans="2:7" ht="17.25" thickBot="1" x14ac:dyDescent="0.35">
      <c r="B64" s="18"/>
    </row>
    <row r="65" spans="2:7" ht="17.25" thickBot="1" x14ac:dyDescent="0.35">
      <c r="B65" s="241" t="s">
        <v>48</v>
      </c>
      <c r="C65" s="242"/>
      <c r="D65" s="242"/>
      <c r="E65" s="243"/>
      <c r="F65" s="153" t="e">
        <f>F63*F46</f>
        <v>#VALUE!</v>
      </c>
      <c r="G65" s="154"/>
    </row>
    <row r="66" spans="2:7" ht="17.25" thickBot="1" x14ac:dyDescent="0.35">
      <c r="B66" s="263" t="s">
        <v>49</v>
      </c>
      <c r="C66" s="264"/>
      <c r="D66" s="264"/>
      <c r="E66" s="265"/>
      <c r="F66" s="267" t="e">
        <f>IF(F65&lt;14,"BAJA",(IF(F65=15,"MODERADA",(IF(F65=20,"MODERADA",(IF(F65=25,"MODERADA",(IF(F65=30,"ALTA",(IF(F65=40,"ALTA",(IF(F65=50,"ALTA",(IF(F65&gt;50,"EXTREMA","GGGG")))))))))))))))</f>
        <v>#VALUE!</v>
      </c>
      <c r="G66" s="268"/>
    </row>
    <row r="67" spans="2:7" x14ac:dyDescent="0.3">
      <c r="B67" s="29"/>
      <c r="C67" s="29"/>
      <c r="D67" s="29"/>
      <c r="E67" s="29"/>
      <c r="F67" s="30"/>
      <c r="G67" s="30"/>
    </row>
    <row r="68" spans="2:7" x14ac:dyDescent="0.3">
      <c r="B68" s="259" t="s">
        <v>51</v>
      </c>
      <c r="C68" s="259"/>
      <c r="D68" s="259"/>
      <c r="E68" s="259"/>
      <c r="F68" s="259"/>
      <c r="G68" s="259"/>
    </row>
    <row r="69" spans="2:7" ht="4.5" customHeight="1" x14ac:dyDescent="0.3">
      <c r="B69" s="29"/>
      <c r="C69" s="29"/>
      <c r="D69" s="29"/>
      <c r="E69" s="29"/>
      <c r="F69" s="29"/>
      <c r="G69" s="29"/>
    </row>
    <row r="70" spans="2:7" x14ac:dyDescent="0.3">
      <c r="B70" s="192" t="e">
        <f>(IF(F66="BAJA",C93,(IF(F66="MODERADA",C94,(IF(F66="ALTA",C95,(IF(F66="EXTREMA",C96,"TTTT"))))))))</f>
        <v>#VALUE!</v>
      </c>
      <c r="C70" s="193"/>
      <c r="D70" s="193"/>
      <c r="E70" s="193"/>
      <c r="F70" s="193"/>
      <c r="G70" s="194"/>
    </row>
    <row r="71" spans="2:7" x14ac:dyDescent="0.3">
      <c r="B71" s="195"/>
      <c r="C71" s="196"/>
      <c r="D71" s="196"/>
      <c r="E71" s="196"/>
      <c r="F71" s="196"/>
      <c r="G71" s="197"/>
    </row>
    <row r="72" spans="2:7" x14ac:dyDescent="0.3">
      <c r="B72" s="21"/>
      <c r="C72" s="21"/>
      <c r="D72" s="21"/>
      <c r="E72" s="21"/>
      <c r="F72" s="19" t="s">
        <v>2</v>
      </c>
    </row>
    <row r="74" spans="2:7" x14ac:dyDescent="0.3">
      <c r="B74" s="207" t="s">
        <v>61</v>
      </c>
      <c r="C74" s="207"/>
      <c r="D74" s="207"/>
      <c r="E74" s="207"/>
      <c r="F74" s="207"/>
      <c r="G74" s="207"/>
    </row>
    <row r="75" spans="2:7" ht="17.25" thickBot="1" x14ac:dyDescent="0.35">
      <c r="B75" s="32"/>
      <c r="C75" s="32"/>
      <c r="D75" s="32"/>
      <c r="E75" s="32"/>
      <c r="F75" s="32"/>
      <c r="G75" s="32"/>
    </row>
    <row r="76" spans="2:7" s="28" customFormat="1" ht="24.75" customHeight="1" thickBot="1" x14ac:dyDescent="0.4">
      <c r="B76" s="33" t="s">
        <v>32</v>
      </c>
      <c r="C76" s="34" t="s">
        <v>33</v>
      </c>
      <c r="D76" s="256" t="s">
        <v>34</v>
      </c>
      <c r="E76" s="257"/>
      <c r="F76" s="257"/>
      <c r="G76" s="258"/>
    </row>
    <row r="77" spans="2:7" s="28" customFormat="1" ht="18.75" thickTop="1" x14ac:dyDescent="0.35">
      <c r="B77" s="212" t="s">
        <v>35</v>
      </c>
      <c r="C77" s="240">
        <v>5</v>
      </c>
      <c r="D77" s="35">
        <v>25</v>
      </c>
      <c r="E77" s="36">
        <v>50</v>
      </c>
      <c r="F77" s="252">
        <v>100</v>
      </c>
      <c r="G77" s="253"/>
    </row>
    <row r="78" spans="2:7" s="28" customFormat="1" ht="18" x14ac:dyDescent="0.35">
      <c r="B78" s="211"/>
      <c r="C78" s="238"/>
      <c r="D78" s="35" t="s">
        <v>40</v>
      </c>
      <c r="E78" s="36" t="s">
        <v>41</v>
      </c>
      <c r="F78" s="217" t="s">
        <v>42</v>
      </c>
      <c r="G78" s="218"/>
    </row>
    <row r="79" spans="2:7" s="28" customFormat="1" ht="18" x14ac:dyDescent="0.35">
      <c r="B79" s="210" t="s">
        <v>36</v>
      </c>
      <c r="C79" s="235">
        <v>4</v>
      </c>
      <c r="D79" s="37">
        <v>20</v>
      </c>
      <c r="E79" s="38">
        <v>40</v>
      </c>
      <c r="F79" s="215">
        <v>80</v>
      </c>
      <c r="G79" s="216"/>
    </row>
    <row r="80" spans="2:7" s="28" customFormat="1" ht="18" x14ac:dyDescent="0.35">
      <c r="B80" s="211"/>
      <c r="C80" s="236"/>
      <c r="D80" s="39" t="s">
        <v>40</v>
      </c>
      <c r="E80" s="40" t="s">
        <v>41</v>
      </c>
      <c r="F80" s="217" t="s">
        <v>42</v>
      </c>
      <c r="G80" s="218"/>
    </row>
    <row r="81" spans="2:7" s="28" customFormat="1" ht="18" x14ac:dyDescent="0.35">
      <c r="B81" s="210" t="s">
        <v>37</v>
      </c>
      <c r="C81" s="237">
        <v>3</v>
      </c>
      <c r="D81" s="37">
        <v>15</v>
      </c>
      <c r="E81" s="38">
        <v>30</v>
      </c>
      <c r="F81" s="215">
        <v>60</v>
      </c>
      <c r="G81" s="216"/>
    </row>
    <row r="82" spans="2:7" s="28" customFormat="1" ht="18" x14ac:dyDescent="0.35">
      <c r="B82" s="211"/>
      <c r="C82" s="238"/>
      <c r="D82" s="39" t="s">
        <v>40</v>
      </c>
      <c r="E82" s="40" t="s">
        <v>41</v>
      </c>
      <c r="F82" s="217" t="s">
        <v>42</v>
      </c>
      <c r="G82" s="218"/>
    </row>
    <row r="83" spans="2:7" s="28" customFormat="1" ht="18" x14ac:dyDescent="0.35">
      <c r="B83" s="210" t="s">
        <v>38</v>
      </c>
      <c r="C83" s="239">
        <v>2</v>
      </c>
      <c r="D83" s="41">
        <v>10</v>
      </c>
      <c r="E83" s="37">
        <v>20</v>
      </c>
      <c r="F83" s="219">
        <v>40</v>
      </c>
      <c r="G83" s="220"/>
    </row>
    <row r="84" spans="2:7" s="28" customFormat="1" ht="18" x14ac:dyDescent="0.35">
      <c r="B84" s="211"/>
      <c r="C84" s="239"/>
      <c r="D84" s="42" t="s">
        <v>43</v>
      </c>
      <c r="E84" s="39" t="s">
        <v>40</v>
      </c>
      <c r="F84" s="221" t="s">
        <v>41</v>
      </c>
      <c r="G84" s="222"/>
    </row>
    <row r="85" spans="2:7" s="28" customFormat="1" ht="18" x14ac:dyDescent="0.35">
      <c r="B85" s="210" t="s">
        <v>39</v>
      </c>
      <c r="C85" s="237">
        <v>1</v>
      </c>
      <c r="D85" s="41">
        <v>5</v>
      </c>
      <c r="E85" s="41">
        <v>10</v>
      </c>
      <c r="F85" s="223">
        <v>20</v>
      </c>
      <c r="G85" s="224"/>
    </row>
    <row r="86" spans="2:7" s="28" customFormat="1" ht="18.75" thickBot="1" x14ac:dyDescent="0.4">
      <c r="B86" s="212"/>
      <c r="C86" s="240"/>
      <c r="D86" s="43" t="s">
        <v>43</v>
      </c>
      <c r="E86" s="43" t="s">
        <v>43</v>
      </c>
      <c r="F86" s="225" t="s">
        <v>40</v>
      </c>
      <c r="G86" s="226"/>
    </row>
    <row r="87" spans="2:7" s="28" customFormat="1" ht="18" x14ac:dyDescent="0.35">
      <c r="B87" s="44" t="s">
        <v>44</v>
      </c>
      <c r="C87" s="45"/>
      <c r="D87" s="45" t="s">
        <v>45</v>
      </c>
      <c r="E87" s="45" t="s">
        <v>97</v>
      </c>
      <c r="F87" s="233" t="s">
        <v>98</v>
      </c>
      <c r="G87" s="234"/>
    </row>
    <row r="88" spans="2:7" s="28" customFormat="1" ht="18.75" thickBot="1" x14ac:dyDescent="0.4">
      <c r="B88" s="46" t="s">
        <v>26</v>
      </c>
      <c r="C88" s="47"/>
      <c r="D88" s="47">
        <v>5</v>
      </c>
      <c r="E88" s="47">
        <v>10</v>
      </c>
      <c r="F88" s="213">
        <v>20</v>
      </c>
      <c r="G88" s="214"/>
    </row>
    <row r="89" spans="2:7" s="28" customFormat="1" ht="18" x14ac:dyDescent="0.35">
      <c r="B89" s="48"/>
      <c r="C89" s="48"/>
      <c r="D89" s="48"/>
      <c r="E89" s="48"/>
      <c r="F89" s="48"/>
      <c r="G89" s="48"/>
    </row>
    <row r="90" spans="2:7" x14ac:dyDescent="0.3">
      <c r="B90" s="32"/>
      <c r="C90" s="32"/>
      <c r="D90" s="32"/>
      <c r="E90" s="32"/>
      <c r="F90" s="32"/>
      <c r="G90" s="32"/>
    </row>
    <row r="91" spans="2:7" x14ac:dyDescent="0.3">
      <c r="B91" s="207" t="s">
        <v>52</v>
      </c>
      <c r="C91" s="207"/>
      <c r="D91" s="207"/>
      <c r="E91" s="207"/>
      <c r="F91" s="207"/>
      <c r="G91" s="207"/>
    </row>
    <row r="92" spans="2:7" ht="17.25" thickBot="1" x14ac:dyDescent="0.35">
      <c r="B92" s="32"/>
      <c r="C92" s="32"/>
      <c r="D92" s="32"/>
      <c r="E92" s="32"/>
      <c r="F92" s="32"/>
      <c r="G92" s="32"/>
    </row>
    <row r="93" spans="2:7" ht="35.25" customHeight="1" x14ac:dyDescent="0.3">
      <c r="B93" s="49" t="s">
        <v>53</v>
      </c>
      <c r="C93" s="208" t="s">
        <v>57</v>
      </c>
      <c r="D93" s="208"/>
      <c r="E93" s="208"/>
      <c r="F93" s="208"/>
      <c r="G93" s="209"/>
    </row>
    <row r="94" spans="2:7" ht="35.25" customHeight="1" x14ac:dyDescent="0.3">
      <c r="B94" s="50" t="s">
        <v>54</v>
      </c>
      <c r="C94" s="201" t="s">
        <v>58</v>
      </c>
      <c r="D94" s="201"/>
      <c r="E94" s="201"/>
      <c r="F94" s="201"/>
      <c r="G94" s="202"/>
    </row>
    <row r="95" spans="2:7" ht="35.25" customHeight="1" x14ac:dyDescent="0.3">
      <c r="B95" s="51" t="s">
        <v>55</v>
      </c>
      <c r="C95" s="201" t="s">
        <v>59</v>
      </c>
      <c r="D95" s="201"/>
      <c r="E95" s="201"/>
      <c r="F95" s="201"/>
      <c r="G95" s="202"/>
    </row>
    <row r="96" spans="2:7" ht="35.25" customHeight="1" thickBot="1" x14ac:dyDescent="0.35">
      <c r="B96" s="52" t="s">
        <v>56</v>
      </c>
      <c r="C96" s="203" t="s">
        <v>60</v>
      </c>
      <c r="D96" s="203"/>
      <c r="E96" s="203"/>
      <c r="F96" s="203"/>
      <c r="G96" s="204"/>
    </row>
    <row r="97" spans="2:7" x14ac:dyDescent="0.3">
      <c r="B97" s="1" t="s">
        <v>2</v>
      </c>
    </row>
    <row r="98" spans="2:7" x14ac:dyDescent="0.3">
      <c r="D98" s="53"/>
    </row>
    <row r="99" spans="2:7" ht="21" x14ac:dyDescent="0.35">
      <c r="B99" s="205" t="s">
        <v>115</v>
      </c>
      <c r="C99" s="205"/>
      <c r="D99" s="205"/>
      <c r="E99" s="205"/>
      <c r="F99" s="205"/>
      <c r="G99" s="205"/>
    </row>
    <row r="101" spans="2:7" ht="33.75" customHeight="1" x14ac:dyDescent="0.3">
      <c r="B101" s="188" t="s">
        <v>62</v>
      </c>
      <c r="C101" s="188"/>
      <c r="D101" s="188"/>
      <c r="E101" s="188"/>
      <c r="F101" s="188"/>
      <c r="G101" s="188"/>
    </row>
    <row r="103" spans="2:7" x14ac:dyDescent="0.3">
      <c r="B103" s="206" t="s">
        <v>69</v>
      </c>
      <c r="C103" s="206"/>
      <c r="D103" s="206"/>
      <c r="E103" s="206"/>
      <c r="F103" s="206"/>
      <c r="G103" s="206"/>
    </row>
    <row r="105" spans="2:7" x14ac:dyDescent="0.3">
      <c r="B105" s="198" t="s">
        <v>87</v>
      </c>
      <c r="C105" s="155"/>
      <c r="D105" s="156"/>
      <c r="E105" s="156"/>
      <c r="F105" s="156"/>
      <c r="G105" s="157"/>
    </row>
    <row r="106" spans="2:7" x14ac:dyDescent="0.3">
      <c r="B106" s="199"/>
      <c r="C106" s="158"/>
      <c r="D106" s="159"/>
      <c r="E106" s="159"/>
      <c r="F106" s="159"/>
      <c r="G106" s="160"/>
    </row>
    <row r="107" spans="2:7" ht="17.25" thickBot="1" x14ac:dyDescent="0.35">
      <c r="B107" s="200"/>
      <c r="C107" s="161"/>
      <c r="D107" s="162"/>
      <c r="E107" s="162"/>
      <c r="F107" s="162"/>
      <c r="G107" s="163"/>
    </row>
    <row r="108" spans="2:7" ht="23.25" customHeight="1" thickTop="1" x14ac:dyDescent="0.3">
      <c r="B108" s="100" t="s">
        <v>68</v>
      </c>
      <c r="C108" s="101"/>
      <c r="D108" s="101"/>
      <c r="E108" s="101"/>
      <c r="F108" s="102" t="s">
        <v>88</v>
      </c>
      <c r="G108" s="103" t="s">
        <v>95</v>
      </c>
    </row>
    <row r="109" spans="2:7" ht="49.5" x14ac:dyDescent="0.3">
      <c r="B109" s="22" t="s">
        <v>70</v>
      </c>
      <c r="C109" s="23"/>
      <c r="D109" s="23"/>
      <c r="E109" s="23"/>
      <c r="F109" s="104" t="s">
        <v>74</v>
      </c>
      <c r="G109" s="105" t="str">
        <f>(IF(F109="Preventivo","Avanza hacia abajo y a la izquierda",(IF(F109="Detectivo","Avanza hacia abajo ",(IF(F109="Detectivo","Avanza hacia la izquierda ","Definir la naturaleza del control"))))))</f>
        <v>Definir la naturaleza del control</v>
      </c>
    </row>
    <row r="110" spans="2:7" x14ac:dyDescent="0.3">
      <c r="B110" s="54" t="s">
        <v>75</v>
      </c>
      <c r="C110" s="54"/>
      <c r="D110" s="54"/>
      <c r="E110" s="54"/>
      <c r="F110" s="104" t="s">
        <v>84</v>
      </c>
      <c r="G110" s="106">
        <f>(IF(F110="Sí",15,(0)))</f>
        <v>15</v>
      </c>
    </row>
    <row r="111" spans="2:7" ht="16.5" customHeight="1" x14ac:dyDescent="0.3">
      <c r="B111" s="164" t="s">
        <v>76</v>
      </c>
      <c r="C111" s="165"/>
      <c r="D111" s="165"/>
      <c r="E111" s="166"/>
      <c r="F111" s="104" t="s">
        <v>84</v>
      </c>
      <c r="G111" s="106">
        <f>(IF(F111="Sí",5,(0)))</f>
        <v>5</v>
      </c>
    </row>
    <row r="112" spans="2:7" x14ac:dyDescent="0.3">
      <c r="B112" s="167" t="s">
        <v>77</v>
      </c>
      <c r="C112" s="168"/>
      <c r="D112" s="168"/>
      <c r="E112" s="169"/>
      <c r="F112" s="104" t="s">
        <v>80</v>
      </c>
      <c r="G112" s="106">
        <f>(IF(F112="Manual",10,(IF(F112="Automático",15,0))))</f>
        <v>15</v>
      </c>
    </row>
    <row r="113" spans="2:7" ht="16.5" customHeight="1" x14ac:dyDescent="0.3">
      <c r="B113" s="170" t="s">
        <v>81</v>
      </c>
      <c r="C113" s="171"/>
      <c r="D113" s="171"/>
      <c r="E113" s="172"/>
      <c r="F113" s="104" t="s">
        <v>84</v>
      </c>
      <c r="G113" s="106">
        <f>(IF(F113="Sí",15,(0)))</f>
        <v>15</v>
      </c>
    </row>
    <row r="114" spans="2:7" ht="16.5" customHeight="1" x14ac:dyDescent="0.3">
      <c r="B114" s="164" t="s">
        <v>82</v>
      </c>
      <c r="C114" s="165"/>
      <c r="D114" s="165"/>
      <c r="E114" s="166"/>
      <c r="F114" s="104" t="s">
        <v>84</v>
      </c>
      <c r="G114" s="106">
        <f>(IF(F114="Sí",10,(0)))</f>
        <v>10</v>
      </c>
    </row>
    <row r="115" spans="2:7" ht="17.25" customHeight="1" thickBot="1" x14ac:dyDescent="0.35">
      <c r="B115" s="173" t="s">
        <v>83</v>
      </c>
      <c r="C115" s="174"/>
      <c r="D115" s="174"/>
      <c r="E115" s="175"/>
      <c r="F115" s="107" t="s">
        <v>85</v>
      </c>
      <c r="G115" s="108">
        <f>(IF(F115="Sí",30,(0)))</f>
        <v>0</v>
      </c>
    </row>
    <row r="116" spans="2:7" ht="17.25" thickBot="1" x14ac:dyDescent="0.35">
      <c r="B116" s="85"/>
      <c r="C116" s="153" t="s">
        <v>86</v>
      </c>
      <c r="D116" s="153"/>
      <c r="E116" s="153"/>
      <c r="F116" s="154"/>
      <c r="G116" s="86">
        <f>SUM(G110:G115)</f>
        <v>60</v>
      </c>
    </row>
    <row r="117" spans="2:7" ht="17.25" thickBot="1" x14ac:dyDescent="0.35"/>
    <row r="118" spans="2:7" ht="17.25" thickBot="1" x14ac:dyDescent="0.35">
      <c r="B118" s="176" t="s">
        <v>94</v>
      </c>
      <c r="C118" s="153"/>
      <c r="D118" s="153"/>
      <c r="E118" s="153"/>
      <c r="F118" s="154"/>
      <c r="G118" s="86">
        <f>(IF(G116&lt;51,0,(IF(G116&gt;75,2,1))))</f>
        <v>1</v>
      </c>
    </row>
    <row r="119" spans="2:7" x14ac:dyDescent="0.3">
      <c r="B119" s="30"/>
      <c r="C119" s="30"/>
      <c r="D119" s="30"/>
      <c r="E119" s="30"/>
      <c r="F119" s="30"/>
      <c r="G119" s="30"/>
    </row>
    <row r="120" spans="2:7" x14ac:dyDescent="0.3">
      <c r="B120" s="30"/>
      <c r="C120" s="30"/>
      <c r="D120" s="30"/>
      <c r="E120" s="30"/>
      <c r="F120" s="30"/>
      <c r="G120" s="30"/>
    </row>
    <row r="121" spans="2:7" x14ac:dyDescent="0.3">
      <c r="B121" s="30"/>
      <c r="C121" s="30"/>
      <c r="D121" s="30"/>
      <c r="E121" s="30"/>
      <c r="F121" s="30"/>
      <c r="G121" s="30"/>
    </row>
    <row r="122" spans="2:7" ht="21" x14ac:dyDescent="0.35">
      <c r="B122" s="177" t="s">
        <v>116</v>
      </c>
      <c r="C122" s="177"/>
      <c r="D122" s="177"/>
      <c r="E122" s="177"/>
      <c r="F122" s="177"/>
      <c r="G122" s="177"/>
    </row>
    <row r="123" spans="2:7" s="69" customFormat="1" ht="18.75" thickBot="1" x14ac:dyDescent="0.4">
      <c r="B123" s="70"/>
      <c r="C123" s="70"/>
      <c r="D123" s="70"/>
      <c r="E123" s="70"/>
      <c r="F123" s="70"/>
      <c r="G123" s="70"/>
    </row>
    <row r="124" spans="2:7" ht="17.25" customHeight="1" thickBot="1" x14ac:dyDescent="0.35">
      <c r="B124" s="186" t="s">
        <v>32</v>
      </c>
      <c r="C124" s="187"/>
      <c r="D124" s="187"/>
      <c r="E124" s="187"/>
      <c r="F124" s="187"/>
      <c r="G124" s="72" t="str">
        <f>IF(AND(F109="Detectivo",F62=E140,G118=2),E142,IF(AND(F109="Detectivo",F62=E140,G118=1),(E141),(IF(AND(F109="Detectivo",F62=E140,G118=0),(E140),(IF(AND(F109="Detectivo",F62=E141,G118=2),E143,IF(AND(F109="Detectivo",F62=E141,G118=1),(E142),(IF(AND(F109="Detectivo",F62=E141,G118=0),(E141),((IF(AND(F109="Detectivo",F62=E142,G118=2),E144,IF(AND(F109="Detectivo",F62=E142,G118=1),(E143),(IF(AND(F109="Detectivo",F62=E142,G118=0),(E142),(((IF(AND(F109="Detectivo",F62=E143,G118=2),(E144),IF(AND(F109="Detectivo",F62=E143,G118=1),(E144),(IF(AND(F109="Detectivo",F62=E143,G118=0),(E143),(((IF(AND(F109="Detectivo",F62=E144),E144,IF(AND(F109="Preventivo",F62=E140,G118=2),E142,IF(AND(F109="Preventivo",F62=E140,G118=1),(E141),(IF(AND(F109="Preventivo",F62=E140,G118=0),(E140),(IF(AND(F109="Preventivo",F62=E141,G118=2),E143,IF(AND(F109="Preventivo",F62=E141,G118=1),(E142),(IF(AND(F109="Preventivo",F62=E141,G118=0),(E141),((IF(AND(F109="Preventivo",F62=E142,G118=2),E144,IF(AND(F109="Preventivo",F62=E142,G118=1),(E143),(IF(AND(F109="Preventivo",F62=E142,G118=0),(E142),(((IF(AND(F109="Preventivo",F62=E143,G118=2),(E144),IF(AND(F109="Preventivo",F62=E143,G118=1),(E144),(IF(AND(F109="Preventivo",F62=E143,G118=0),(E143),(((IF(AND(F109="Preventivo",F62=E144),E144,F62))))))))))))))))))))))))))))))))))))))))))))))))))))</f>
        <v>Por  Valorar</v>
      </c>
    </row>
    <row r="125" spans="2:7" ht="17.25" thickBot="1" x14ac:dyDescent="0.35">
      <c r="B125" s="190" t="s">
        <v>99</v>
      </c>
      <c r="C125" s="191"/>
      <c r="D125" s="191"/>
      <c r="E125" s="191"/>
      <c r="F125" s="191"/>
      <c r="G125" s="71" t="str">
        <f>(IF(AND(F109="Correctivo",F45=F144,G118=2),(F140),(IF(AND(F109="Correctivo",F45=F144,G118=1),(F142),((IF(AND(F109="Correctivo",F45=F144,G118=0),(F144),((IF(AND(F109="Correctivo",F45=F140,G118=0),(F140),((IF(AND(F109="Correctivo",F45=F142,G118=2),(F140),(IF(AND(F109="Correctivo",F45=F142,G118=1),(F140),((IF(AND(F109="Correctivo",F45=F142,G118=0),(F142),((IF(AND(F109="Preventivo",F45=F144,G118=2),(F140),(IF(AND(F109="Preventivo",F45=F144,G118=1),(F142),((IF(AND(F109="Preventivo",F45=F144,G118=0),(F144),((IF(AND(F109="Preventivo",F45=F140,G118=0),(F140),((IF(AND(F109="Preventivo",F45=F142,G118=2),(F140),(IF(AND(F109="Preventivo",F45=F142,G118=1),(F140),((IF(AND(F109="Preventivo",F45=F142,G118=0),(F142),(F45))))))))))))))))))))))))))))))))))))))</f>
        <v>Moderado</v>
      </c>
    </row>
    <row r="126" spans="2:7" ht="17.25" thickBot="1" x14ac:dyDescent="0.35">
      <c r="G126" s="1" t="s">
        <v>2</v>
      </c>
    </row>
    <row r="127" spans="2:7" ht="17.25" thickBot="1" x14ac:dyDescent="0.35">
      <c r="B127" s="176" t="s">
        <v>100</v>
      </c>
      <c r="C127" s="153"/>
      <c r="D127" s="153"/>
      <c r="E127" s="153"/>
      <c r="F127" s="154"/>
      <c r="G127" s="79" t="str">
        <f>IF(AND(G124="Casi Seguro",G125="Catastrófico"),("EXTREMA"),(IF(AND(G124="Probable",G125="Catastrófico"),("EXTREMA"),(IF(AND(G124="Posible",G125="Catastrófico"),("EXTREMA"),((IF(AND(G124="Probable",G125="Mayor"),("ALTA"),(IF(AND(G124="Posible",G125="Mayor"),("ALTA"),(IF(AND(G124="Improbable",G125="Catastrófico"),("ALTA"),(IF(AND(G124="Casi Seguro",G125="MAYOR"),("ALTA"),(IF(AND(G124="Rara vez",G125="Catastrófico"),("MODERADA"),(IF(AND(G124="Improbable",G125="MAYOR"),("MODERADA"),(IF(OR(G124="Improbable",G125="MODERADO"),("MODERADA"),(IF(AND(G124="Rara vez",G125="MAYOR"),("BAJA"),(IF(AND(G124="Rara Vez",G125="MODERADO"),("BAJA"),("ERROR")))))))))))))))))))))))))</f>
        <v>MODERADA</v>
      </c>
    </row>
    <row r="128" spans="2:7" x14ac:dyDescent="0.3">
      <c r="B128" s="87"/>
      <c r="C128" s="87"/>
      <c r="D128" s="87"/>
      <c r="E128" s="87"/>
      <c r="F128" s="87"/>
      <c r="G128" s="88"/>
    </row>
    <row r="129" spans="1:18" x14ac:dyDescent="0.3">
      <c r="B129" s="87"/>
      <c r="C129" s="87"/>
      <c r="D129" s="87"/>
      <c r="E129" s="87"/>
      <c r="F129" s="87"/>
      <c r="G129" s="88"/>
    </row>
    <row r="131" spans="1:18" ht="21" customHeight="1" x14ac:dyDescent="0.3">
      <c r="B131" s="185" t="s">
        <v>109</v>
      </c>
      <c r="C131" s="185"/>
      <c r="D131" s="185"/>
      <c r="E131" s="185"/>
      <c r="F131" s="185"/>
      <c r="G131" s="185"/>
    </row>
    <row r="132" spans="1:18" ht="21" customHeight="1" x14ac:dyDescent="0.3">
      <c r="B132" s="185"/>
      <c r="C132" s="185"/>
      <c r="D132" s="185"/>
      <c r="E132" s="185"/>
      <c r="F132" s="185"/>
      <c r="G132" s="185"/>
    </row>
    <row r="133" spans="1:18" ht="17.25" thickBot="1" x14ac:dyDescent="0.35">
      <c r="A133" s="57"/>
      <c r="B133" s="57"/>
      <c r="C133" s="57"/>
      <c r="D133" s="57"/>
      <c r="E133" s="57"/>
      <c r="F133" s="57"/>
      <c r="G133" s="56"/>
    </row>
    <row r="134" spans="1:18" ht="16.5" customHeight="1" x14ac:dyDescent="0.3">
      <c r="B134" s="178" t="str">
        <f>(IF(G127="BAJA",C93,(IF(G127="MODERADA",C94,(IF(G127="ALTA",C95,(IF(G127="EXTREMA",C96,"Valor"))))))))</f>
        <v>Deben tomarse medidas para  llevar el riesgo a la zona baja o eliminarse</v>
      </c>
      <c r="C134" s="179"/>
      <c r="D134" s="179"/>
      <c r="E134" s="179"/>
      <c r="F134" s="179"/>
      <c r="G134" s="180"/>
      <c r="H134" s="1" t="s">
        <v>2</v>
      </c>
      <c r="I134" s="188" t="s">
        <v>2</v>
      </c>
      <c r="J134" s="188"/>
      <c r="K134" s="188"/>
      <c r="L134" s="188"/>
      <c r="M134" s="4"/>
      <c r="N134" s="4"/>
      <c r="O134" s="4"/>
      <c r="P134" s="4"/>
      <c r="Q134" s="4"/>
      <c r="R134" s="4"/>
    </row>
    <row r="135" spans="1:18" ht="18.75" customHeight="1" thickBot="1" x14ac:dyDescent="0.35">
      <c r="B135" s="181"/>
      <c r="C135" s="182"/>
      <c r="D135" s="182"/>
      <c r="E135" s="182"/>
      <c r="F135" s="182"/>
      <c r="G135" s="183"/>
      <c r="I135" s="189" t="s">
        <v>2</v>
      </c>
      <c r="J135" s="189"/>
      <c r="K135" s="189"/>
    </row>
    <row r="137" spans="1:18" x14ac:dyDescent="0.3">
      <c r="B137" s="184" t="s">
        <v>101</v>
      </c>
      <c r="C137" s="184"/>
      <c r="D137" s="184"/>
      <c r="E137" s="184"/>
      <c r="F137" s="184"/>
      <c r="G137" s="184"/>
    </row>
    <row r="138" spans="1:18" ht="17.25" thickBot="1" x14ac:dyDescent="0.35">
      <c r="B138" s="73"/>
      <c r="C138" s="73"/>
      <c r="D138" s="73"/>
      <c r="E138" s="73"/>
      <c r="F138" s="73"/>
      <c r="G138" s="149" t="s">
        <v>2</v>
      </c>
      <c r="H138" s="150"/>
      <c r="I138" s="150"/>
      <c r="J138" s="150"/>
      <c r="K138" s="150"/>
      <c r="L138" s="150"/>
      <c r="M138" s="150"/>
      <c r="N138" s="150"/>
      <c r="O138" s="150"/>
      <c r="P138" s="150"/>
    </row>
    <row r="139" spans="1:18" ht="33.75" thickBot="1" x14ac:dyDescent="0.35">
      <c r="B139" s="77" t="s">
        <v>90</v>
      </c>
      <c r="C139" s="78" t="s">
        <v>91</v>
      </c>
      <c r="D139" s="32"/>
      <c r="E139" s="65" t="s">
        <v>96</v>
      </c>
      <c r="F139" s="66" t="s">
        <v>44</v>
      </c>
      <c r="G139" s="149"/>
      <c r="H139" s="150"/>
      <c r="I139" s="150"/>
      <c r="J139" s="150"/>
      <c r="K139" s="150"/>
      <c r="L139" s="150"/>
      <c r="M139" s="150"/>
      <c r="N139" s="150"/>
      <c r="O139" s="150"/>
      <c r="P139" s="150"/>
    </row>
    <row r="140" spans="1:18" ht="16.5" customHeight="1" thickTop="1" x14ac:dyDescent="0.3">
      <c r="B140" s="55" t="s">
        <v>89</v>
      </c>
      <c r="C140" s="74">
        <v>0</v>
      </c>
      <c r="D140" s="32"/>
      <c r="E140" s="67" t="s">
        <v>35</v>
      </c>
      <c r="F140" s="151" t="s">
        <v>45</v>
      </c>
      <c r="G140" s="149"/>
      <c r="H140" s="150"/>
      <c r="I140" s="150"/>
      <c r="J140" s="150"/>
      <c r="K140" s="150"/>
      <c r="L140" s="150"/>
      <c r="M140" s="150"/>
      <c r="N140" s="150"/>
      <c r="O140" s="150"/>
      <c r="P140" s="150"/>
    </row>
    <row r="141" spans="1:18" ht="16.5" customHeight="1" x14ac:dyDescent="0.3">
      <c r="B141" s="50" t="s">
        <v>92</v>
      </c>
      <c r="C141" s="75">
        <v>1</v>
      </c>
      <c r="D141" s="32"/>
      <c r="E141" s="68" t="s">
        <v>36</v>
      </c>
      <c r="F141" s="15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8" ht="16.5" customHeight="1" thickBot="1" x14ac:dyDescent="0.35">
      <c r="B142" s="64" t="s">
        <v>93</v>
      </c>
      <c r="C142" s="76">
        <v>2</v>
      </c>
      <c r="D142" s="32"/>
      <c r="E142" s="68" t="s">
        <v>37</v>
      </c>
      <c r="F142" s="152" t="s">
        <v>97</v>
      </c>
      <c r="G142" s="32" t="s">
        <v>2</v>
      </c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x14ac:dyDescent="0.3">
      <c r="B143" s="32"/>
      <c r="C143" s="32"/>
      <c r="D143" s="32"/>
      <c r="E143" s="68" t="s">
        <v>38</v>
      </c>
      <c r="F143" s="15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thickBot="1" x14ac:dyDescent="0.35">
      <c r="B144" s="32"/>
      <c r="C144" s="32" t="s">
        <v>2</v>
      </c>
      <c r="D144" s="32"/>
      <c r="E144" s="46" t="s">
        <v>39</v>
      </c>
      <c r="F144" s="58" t="s">
        <v>98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7" ht="16.5" customHeight="1" x14ac:dyDescent="0.3">
      <c r="G145" s="1" t="s">
        <v>2</v>
      </c>
    </row>
    <row r="146" spans="2:7" ht="16.5" customHeight="1" x14ac:dyDescent="0.3">
      <c r="E146" s="1" t="s">
        <v>2</v>
      </c>
      <c r="F146" s="1" t="s">
        <v>2</v>
      </c>
    </row>
    <row r="147" spans="2:7" x14ac:dyDescent="0.3">
      <c r="B147" s="1" t="s">
        <v>2</v>
      </c>
    </row>
    <row r="148" spans="2:7" ht="45.75" customHeight="1" x14ac:dyDescent="0.35">
      <c r="B148" s="120" t="s">
        <v>110</v>
      </c>
      <c r="C148" s="120"/>
      <c r="D148" s="120"/>
      <c r="E148" s="120"/>
      <c r="F148" s="120"/>
      <c r="G148" s="120"/>
    </row>
    <row r="150" spans="2:7" ht="37.5" customHeight="1" x14ac:dyDescent="0.3">
      <c r="B150" s="128" t="s">
        <v>111</v>
      </c>
      <c r="C150" s="128"/>
      <c r="D150" s="128"/>
      <c r="E150" s="128"/>
      <c r="F150" s="128"/>
      <c r="G150" s="128"/>
    </row>
    <row r="151" spans="2:7" ht="17.25" thickBot="1" x14ac:dyDescent="0.35"/>
    <row r="152" spans="2:7" ht="17.25" thickBot="1" x14ac:dyDescent="0.35">
      <c r="B152" s="129" t="s">
        <v>113</v>
      </c>
      <c r="C152" s="130"/>
      <c r="D152" s="131" t="s">
        <v>112</v>
      </c>
      <c r="E152" s="132"/>
      <c r="F152" s="132"/>
      <c r="G152" s="133"/>
    </row>
    <row r="153" spans="2:7" ht="16.5" customHeight="1" thickTop="1" x14ac:dyDescent="0.3">
      <c r="B153" s="121" t="s">
        <v>104</v>
      </c>
      <c r="C153" s="122"/>
      <c r="D153" s="134"/>
      <c r="E153" s="135"/>
      <c r="F153" s="135"/>
      <c r="G153" s="136"/>
    </row>
    <row r="154" spans="2:7" x14ac:dyDescent="0.3">
      <c r="B154" s="121"/>
      <c r="C154" s="122"/>
      <c r="D154" s="137"/>
      <c r="E154" s="138"/>
      <c r="F154" s="138"/>
      <c r="G154" s="139"/>
    </row>
    <row r="155" spans="2:7" ht="17.25" thickBot="1" x14ac:dyDescent="0.35">
      <c r="B155" s="123"/>
      <c r="C155" s="124"/>
      <c r="D155" s="140"/>
      <c r="E155" s="141"/>
      <c r="F155" s="141"/>
      <c r="G155" s="142"/>
    </row>
    <row r="156" spans="2:7" ht="33.75" customHeight="1" thickBot="1" x14ac:dyDescent="0.35">
      <c r="B156" s="125" t="s">
        <v>105</v>
      </c>
      <c r="C156" s="127"/>
      <c r="D156" s="143"/>
      <c r="E156" s="144"/>
      <c r="F156" s="144"/>
      <c r="G156" s="145"/>
    </row>
    <row r="157" spans="2:7" ht="31.5" customHeight="1" thickBot="1" x14ac:dyDescent="0.35">
      <c r="B157" s="125" t="s">
        <v>106</v>
      </c>
      <c r="C157" s="126"/>
      <c r="D157" s="146"/>
      <c r="E157" s="147"/>
      <c r="F157" s="147"/>
      <c r="G157" s="148"/>
    </row>
    <row r="161" spans="1:8" x14ac:dyDescent="0.3">
      <c r="A161" s="119" t="s">
        <v>114</v>
      </c>
      <c r="B161" s="119"/>
      <c r="C161" s="119"/>
      <c r="D161" s="119"/>
      <c r="E161" s="119"/>
      <c r="F161" s="119"/>
      <c r="G161" s="119"/>
      <c r="H161" s="119"/>
    </row>
    <row r="162" spans="1:8" x14ac:dyDescent="0.3">
      <c r="B162" s="1" t="s">
        <v>71</v>
      </c>
    </row>
    <row r="163" spans="1:8" x14ac:dyDescent="0.3">
      <c r="B163" s="1" t="s">
        <v>72</v>
      </c>
    </row>
    <row r="164" spans="1:8" x14ac:dyDescent="0.3">
      <c r="B164" s="1" t="s">
        <v>73</v>
      </c>
    </row>
    <row r="165" spans="1:8" x14ac:dyDescent="0.3">
      <c r="B165" s="1" t="s">
        <v>74</v>
      </c>
    </row>
    <row r="167" spans="1:8" x14ac:dyDescent="0.3">
      <c r="B167" s="1" t="s">
        <v>78</v>
      </c>
    </row>
    <row r="168" spans="1:8" x14ac:dyDescent="0.3">
      <c r="B168" s="1" t="s">
        <v>79</v>
      </c>
    </row>
    <row r="169" spans="1:8" x14ac:dyDescent="0.3">
      <c r="B169" s="1" t="s">
        <v>80</v>
      </c>
    </row>
    <row r="172" spans="1:8" x14ac:dyDescent="0.3">
      <c r="B172" s="1" t="s">
        <v>3</v>
      </c>
    </row>
    <row r="173" spans="1:8" x14ac:dyDescent="0.3">
      <c r="B173" s="1" t="s">
        <v>84</v>
      </c>
    </row>
    <row r="174" spans="1:8" x14ac:dyDescent="0.3">
      <c r="B174" s="1" t="s">
        <v>85</v>
      </c>
    </row>
  </sheetData>
  <mergeCells count="104">
    <mergeCell ref="B1:G1"/>
    <mergeCell ref="B2:G2"/>
    <mergeCell ref="B17:G17"/>
    <mergeCell ref="B19:G19"/>
    <mergeCell ref="B21:G21"/>
    <mergeCell ref="B49:G49"/>
    <mergeCell ref="C43:E43"/>
    <mergeCell ref="C8:G8"/>
    <mergeCell ref="B4:G4"/>
    <mergeCell ref="F24:G24"/>
    <mergeCell ref="C10:G10"/>
    <mergeCell ref="C11:G11"/>
    <mergeCell ref="C12:G12"/>
    <mergeCell ref="C9:G9"/>
    <mergeCell ref="F87:G87"/>
    <mergeCell ref="C79:C80"/>
    <mergeCell ref="C81:C82"/>
    <mergeCell ref="C83:C84"/>
    <mergeCell ref="C85:C86"/>
    <mergeCell ref="C77:C78"/>
    <mergeCell ref="B65:E65"/>
    <mergeCell ref="C46:E46"/>
    <mergeCell ref="C44:E44"/>
    <mergeCell ref="F61:G61"/>
    <mergeCell ref="F62:G62"/>
    <mergeCell ref="B77:B78"/>
    <mergeCell ref="F77:G77"/>
    <mergeCell ref="F78:G78"/>
    <mergeCell ref="C63:E63"/>
    <mergeCell ref="F54:G54"/>
    <mergeCell ref="D76:G76"/>
    <mergeCell ref="B68:G68"/>
    <mergeCell ref="F63:G63"/>
    <mergeCell ref="F46:G46"/>
    <mergeCell ref="F45:G45"/>
    <mergeCell ref="B66:E66"/>
    <mergeCell ref="B51:G52"/>
    <mergeCell ref="F66:G66"/>
    <mergeCell ref="F65:G65"/>
    <mergeCell ref="C54:E55"/>
    <mergeCell ref="C24:E25"/>
    <mergeCell ref="C33:E33"/>
    <mergeCell ref="C36:E36"/>
    <mergeCell ref="C37:E37"/>
    <mergeCell ref="C38:E38"/>
    <mergeCell ref="C39:E39"/>
    <mergeCell ref="C40:E40"/>
    <mergeCell ref="C41:E41"/>
    <mergeCell ref="C42:E42"/>
    <mergeCell ref="B70:G71"/>
    <mergeCell ref="B105:B107"/>
    <mergeCell ref="C95:G95"/>
    <mergeCell ref="C96:G96"/>
    <mergeCell ref="B99:G99"/>
    <mergeCell ref="B101:G101"/>
    <mergeCell ref="B103:G103"/>
    <mergeCell ref="B91:G91"/>
    <mergeCell ref="C93:G93"/>
    <mergeCell ref="C94:G94"/>
    <mergeCell ref="B79:B80"/>
    <mergeCell ref="B81:B82"/>
    <mergeCell ref="B83:B84"/>
    <mergeCell ref="B85:B86"/>
    <mergeCell ref="F88:G88"/>
    <mergeCell ref="F79:G79"/>
    <mergeCell ref="F80:G80"/>
    <mergeCell ref="F81:G81"/>
    <mergeCell ref="F82:G82"/>
    <mergeCell ref="F83:G83"/>
    <mergeCell ref="F84:G84"/>
    <mergeCell ref="B74:G74"/>
    <mergeCell ref="F85:G85"/>
    <mergeCell ref="F86:G86"/>
    <mergeCell ref="G138:P140"/>
    <mergeCell ref="F140:F141"/>
    <mergeCell ref="F142:F143"/>
    <mergeCell ref="C116:F116"/>
    <mergeCell ref="C105:G107"/>
    <mergeCell ref="B111:E111"/>
    <mergeCell ref="B112:E112"/>
    <mergeCell ref="B113:E113"/>
    <mergeCell ref="B114:E114"/>
    <mergeCell ref="B115:E115"/>
    <mergeCell ref="B118:F118"/>
    <mergeCell ref="B122:G122"/>
    <mergeCell ref="B127:F127"/>
    <mergeCell ref="B134:G135"/>
    <mergeCell ref="B137:G137"/>
    <mergeCell ref="B131:G132"/>
    <mergeCell ref="B124:F124"/>
    <mergeCell ref="I134:L134"/>
    <mergeCell ref="I135:K135"/>
    <mergeCell ref="B125:F125"/>
    <mergeCell ref="A161:H161"/>
    <mergeCell ref="B148:G148"/>
    <mergeCell ref="B153:C155"/>
    <mergeCell ref="B157:C157"/>
    <mergeCell ref="B156:C156"/>
    <mergeCell ref="B150:G150"/>
    <mergeCell ref="B152:C152"/>
    <mergeCell ref="D152:G152"/>
    <mergeCell ref="D153:G155"/>
    <mergeCell ref="D156:G156"/>
    <mergeCell ref="D157:G157"/>
  </mergeCells>
  <conditionalFormatting sqref="F45">
    <cfRule type="containsText" dxfId="55" priority="13" operator="containsText" text="Catastrófico">
      <formula>NOT(ISERROR(SEARCH("Catastrófico",F45)))</formula>
    </cfRule>
    <cfRule type="cellIs" dxfId="54" priority="14" operator="equal">
      <formula>"Mayor"</formula>
    </cfRule>
    <cfRule type="cellIs" dxfId="53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ntainsText" dxfId="52" priority="9" operator="containsText" text="Catastrófico">
      <formula>NOT(ISERROR(SEARCH("Catastrófico",F62)))</formula>
    </cfRule>
    <cfRule type="cellIs" dxfId="51" priority="10" operator="equal">
      <formula>"Mayor"</formula>
    </cfRule>
    <cfRule type="cellIs" dxfId="50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ntainsText" dxfId="49" priority="5" operator="containsText" text="EXTREMA">
      <formula>NOT(ISERROR(SEARCH("EXTREMA",F66)))</formula>
    </cfRule>
    <cfRule type="containsText" dxfId="48" priority="6" operator="containsText" text="ALTA">
      <formula>NOT(ISERROR(SEARCH("ALTA",F66)))</formula>
    </cfRule>
    <cfRule type="containsText" dxfId="47" priority="7" operator="containsText" text="MODERADA">
      <formula>NOT(ISERROR(SEARCH("MODERADA",F66)))</formula>
    </cfRule>
    <cfRule type="containsText" dxfId="46" priority="8" operator="containsText" text="BAJA">
      <formula>NOT(ISERROR(SEARCH("BAJA",F66)))</formula>
    </cfRule>
  </conditionalFormatting>
  <conditionalFormatting sqref="G127:G129">
    <cfRule type="containsText" dxfId="45" priority="1" operator="containsText" text="EXTREMA">
      <formula>NOT(ISERROR(SEARCH("EXTREMA",G127)))</formula>
    </cfRule>
    <cfRule type="containsText" dxfId="44" priority="2" operator="containsText" text="ALTA">
      <formula>NOT(ISERROR(SEARCH("ALTA",G127)))</formula>
    </cfRule>
    <cfRule type="containsText" dxfId="43" priority="3" operator="containsText" text="MODERADA">
      <formula>NOT(ISERROR(SEARCH("MODERADA",G127)))</formula>
    </cfRule>
    <cfRule type="containsText" dxfId="42" priority="4" operator="containsText" text="BAJA">
      <formula>NOT(ISERROR(SEARCH("BAJA",G127)))</formula>
    </cfRule>
  </conditionalFormatting>
  <dataValidations xWindow="709" yWindow="556" count="3"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09">
      <formula1>$B$163:$B$165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2">
      <formula1>$B$168:$B$170</formula1>
    </dataValidation>
    <dataValidation type="list" allowBlank="1" showInputMessage="1" showErrorMessage="1" sqref="F113:F115 F110:F111">
      <formula1>$B$173:$B$174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topLeftCell="A10" workbookViewId="0">
      <selection activeCell="D157" sqref="D157:G157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29.570312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269" t="s">
        <v>102</v>
      </c>
      <c r="C1" s="269"/>
      <c r="D1" s="269"/>
      <c r="E1" s="269"/>
      <c r="F1" s="269"/>
      <c r="G1" s="269"/>
    </row>
    <row r="2" spans="2:7" ht="21" x14ac:dyDescent="0.35">
      <c r="B2" s="269" t="s">
        <v>103</v>
      </c>
      <c r="C2" s="269"/>
      <c r="D2" s="269"/>
      <c r="E2" s="269"/>
      <c r="F2" s="269"/>
      <c r="G2" s="269"/>
    </row>
    <row r="3" spans="2:7" ht="21" x14ac:dyDescent="0.35">
      <c r="B3" s="114"/>
      <c r="C3" s="114"/>
      <c r="D3" s="114"/>
      <c r="E3" s="114"/>
      <c r="F3" s="114"/>
      <c r="G3" s="114"/>
    </row>
    <row r="4" spans="2:7" ht="21" x14ac:dyDescent="0.35">
      <c r="B4" s="205" t="s">
        <v>117</v>
      </c>
      <c r="C4" s="205"/>
      <c r="D4" s="205"/>
      <c r="E4" s="205"/>
      <c r="F4" s="205"/>
      <c r="G4" s="205"/>
    </row>
    <row r="5" spans="2:7" ht="21" x14ac:dyDescent="0.35">
      <c r="B5" s="114"/>
      <c r="C5" s="114"/>
      <c r="D5" s="114"/>
      <c r="E5" s="114"/>
      <c r="F5" s="114"/>
      <c r="G5" s="114"/>
    </row>
    <row r="6" spans="2:7" ht="21" x14ac:dyDescent="0.35">
      <c r="B6" s="114"/>
      <c r="C6" s="114"/>
      <c r="D6" s="114"/>
      <c r="E6" s="114"/>
      <c r="F6" s="114"/>
      <c r="G6" s="114"/>
    </row>
    <row r="8" spans="2:7" x14ac:dyDescent="0.3">
      <c r="B8" s="2" t="s">
        <v>0</v>
      </c>
      <c r="C8" s="274">
        <v>1</v>
      </c>
      <c r="D8" s="274"/>
      <c r="E8" s="274"/>
      <c r="F8" s="274"/>
      <c r="G8" s="274"/>
    </row>
    <row r="9" spans="2:7" ht="24.75" customHeight="1" x14ac:dyDescent="0.3">
      <c r="B9" s="3" t="s">
        <v>67</v>
      </c>
      <c r="C9" s="278" t="s">
        <v>120</v>
      </c>
      <c r="D9" s="278"/>
      <c r="E9" s="278"/>
      <c r="F9" s="278"/>
      <c r="G9" s="278"/>
    </row>
    <row r="10" spans="2:7" ht="39.75" customHeight="1" x14ac:dyDescent="0.3">
      <c r="B10" s="3" t="s">
        <v>63</v>
      </c>
      <c r="C10" s="278" t="s">
        <v>133</v>
      </c>
      <c r="D10" s="279"/>
      <c r="E10" s="279"/>
      <c r="F10" s="279"/>
      <c r="G10" s="279"/>
    </row>
    <row r="11" spans="2:7" ht="43.5" customHeight="1" x14ac:dyDescent="0.3">
      <c r="B11" s="3" t="s">
        <v>64</v>
      </c>
      <c r="C11" s="276" t="s">
        <v>134</v>
      </c>
      <c r="D11" s="276"/>
      <c r="E11" s="276"/>
      <c r="F11" s="276"/>
      <c r="G11" s="276"/>
    </row>
    <row r="12" spans="2:7" ht="56.25" customHeight="1" x14ac:dyDescent="0.3">
      <c r="B12" s="3" t="s">
        <v>65</v>
      </c>
      <c r="C12" s="277" t="s">
        <v>143</v>
      </c>
      <c r="D12" s="277"/>
      <c r="E12" s="277"/>
      <c r="F12" s="277"/>
      <c r="G12" s="277"/>
    </row>
    <row r="13" spans="2:7" x14ac:dyDescent="0.3">
      <c r="B13" s="3" t="s">
        <v>66</v>
      </c>
      <c r="C13" s="278" t="s">
        <v>123</v>
      </c>
      <c r="D13" s="279"/>
      <c r="E13" s="279"/>
      <c r="F13" s="279"/>
      <c r="G13" s="279"/>
    </row>
    <row r="14" spans="2:7" x14ac:dyDescent="0.3">
      <c r="B14" s="3"/>
      <c r="C14" s="89"/>
      <c r="D14" s="89"/>
      <c r="E14" s="89"/>
      <c r="F14" s="89"/>
      <c r="G14" s="89"/>
    </row>
    <row r="15" spans="2:7" x14ac:dyDescent="0.3">
      <c r="B15" s="3"/>
      <c r="C15" s="89"/>
      <c r="D15" s="89"/>
      <c r="E15" s="89"/>
      <c r="F15" s="89"/>
      <c r="G15" s="89"/>
    </row>
    <row r="17" spans="2:7" ht="21" x14ac:dyDescent="0.35">
      <c r="B17" s="205" t="s">
        <v>118</v>
      </c>
      <c r="C17" s="205"/>
      <c r="D17" s="205"/>
      <c r="E17" s="205"/>
      <c r="F17" s="205"/>
      <c r="G17" s="205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70" t="s">
        <v>107</v>
      </c>
      <c r="C19" s="270"/>
      <c r="D19" s="270"/>
      <c r="E19" s="270"/>
      <c r="F19" s="270"/>
      <c r="G19" s="270"/>
    </row>
    <row r="20" spans="2:7" x14ac:dyDescent="0.3">
      <c r="B20" s="56"/>
      <c r="C20" s="56"/>
      <c r="D20" s="56"/>
      <c r="E20" s="56"/>
      <c r="F20" s="56"/>
      <c r="G20" s="56"/>
    </row>
    <row r="21" spans="2:7" x14ac:dyDescent="0.3">
      <c r="B21" s="189" t="s">
        <v>1</v>
      </c>
      <c r="C21" s="189"/>
      <c r="D21" s="189"/>
      <c r="E21" s="189"/>
      <c r="F21" s="189"/>
      <c r="G21" s="189"/>
    </row>
    <row r="22" spans="2:7" x14ac:dyDescent="0.3">
      <c r="B22" s="56"/>
      <c r="C22" s="56"/>
      <c r="D22" s="56"/>
      <c r="E22" s="56"/>
      <c r="F22" s="56"/>
      <c r="G22" s="56"/>
    </row>
    <row r="23" spans="2:7" ht="17.25" thickBot="1" x14ac:dyDescent="0.35">
      <c r="B23" s="116" t="s">
        <v>2</v>
      </c>
      <c r="C23" s="116"/>
      <c r="D23" s="116"/>
      <c r="E23" s="116"/>
      <c r="F23" s="116"/>
      <c r="G23" s="116"/>
    </row>
    <row r="24" spans="2:7" x14ac:dyDescent="0.3">
      <c r="B24" s="96" t="s">
        <v>0</v>
      </c>
      <c r="C24" s="227" t="s">
        <v>47</v>
      </c>
      <c r="D24" s="228"/>
      <c r="E24" s="229"/>
      <c r="F24" s="254" t="s">
        <v>3</v>
      </c>
      <c r="G24" s="255"/>
    </row>
    <row r="25" spans="2:7" ht="17.25" thickBot="1" x14ac:dyDescent="0.35">
      <c r="B25" s="97"/>
      <c r="C25" s="230"/>
      <c r="D25" s="231"/>
      <c r="E25" s="232"/>
      <c r="F25" s="98" t="s">
        <v>4</v>
      </c>
      <c r="G25" s="99" t="s">
        <v>5</v>
      </c>
    </row>
    <row r="26" spans="2:7" ht="18.75" thickTop="1" x14ac:dyDescent="0.35">
      <c r="B26" s="25">
        <v>1</v>
      </c>
      <c r="C26" s="8" t="s">
        <v>6</v>
      </c>
      <c r="D26" s="8"/>
      <c r="E26" s="8"/>
      <c r="F26" s="90" t="s">
        <v>135</v>
      </c>
      <c r="G26" s="91"/>
    </row>
    <row r="27" spans="2:7" ht="18" x14ac:dyDescent="0.35">
      <c r="B27" s="26">
        <v>2</v>
      </c>
      <c r="C27" s="10" t="s">
        <v>7</v>
      </c>
      <c r="D27" s="10"/>
      <c r="E27" s="10"/>
      <c r="F27" s="92"/>
      <c r="G27" s="93" t="s">
        <v>135</v>
      </c>
    </row>
    <row r="28" spans="2:7" ht="18" x14ac:dyDescent="0.35">
      <c r="B28" s="26">
        <v>3</v>
      </c>
      <c r="C28" s="10" t="s">
        <v>8</v>
      </c>
      <c r="D28" s="10"/>
      <c r="E28" s="10"/>
      <c r="F28" s="92"/>
      <c r="G28" s="93" t="s">
        <v>135</v>
      </c>
    </row>
    <row r="29" spans="2:7" ht="18" x14ac:dyDescent="0.35">
      <c r="B29" s="26">
        <v>4</v>
      </c>
      <c r="C29" s="10" t="s">
        <v>9</v>
      </c>
      <c r="D29" s="10"/>
      <c r="E29" s="10"/>
      <c r="F29" s="92"/>
      <c r="G29" s="93" t="s">
        <v>135</v>
      </c>
    </row>
    <row r="30" spans="2:7" ht="18" x14ac:dyDescent="0.35">
      <c r="B30" s="26">
        <v>5</v>
      </c>
      <c r="C30" s="10" t="s">
        <v>10</v>
      </c>
      <c r="D30" s="10"/>
      <c r="E30" s="10"/>
      <c r="F30" s="92" t="s">
        <v>135</v>
      </c>
      <c r="G30" s="93"/>
    </row>
    <row r="31" spans="2:7" ht="18" x14ac:dyDescent="0.35">
      <c r="B31" s="26">
        <v>6</v>
      </c>
      <c r="C31" s="10" t="s">
        <v>11</v>
      </c>
      <c r="D31" s="10"/>
      <c r="E31" s="10"/>
      <c r="F31" s="92" t="s">
        <v>135</v>
      </c>
      <c r="G31" s="93"/>
    </row>
    <row r="32" spans="2:7" ht="18" x14ac:dyDescent="0.35">
      <c r="B32" s="26">
        <v>7</v>
      </c>
      <c r="C32" s="10" t="s">
        <v>12</v>
      </c>
      <c r="D32" s="10"/>
      <c r="E32" s="10"/>
      <c r="F32" s="92" t="s">
        <v>2</v>
      </c>
      <c r="G32" s="93" t="s">
        <v>135</v>
      </c>
    </row>
    <row r="33" spans="2:7" ht="51.75" customHeight="1" x14ac:dyDescent="0.35">
      <c r="B33" s="26">
        <v>8</v>
      </c>
      <c r="C33" s="164" t="s">
        <v>13</v>
      </c>
      <c r="D33" s="165"/>
      <c r="E33" s="166"/>
      <c r="F33" s="92" t="s">
        <v>135</v>
      </c>
      <c r="G33" s="93" t="s">
        <v>2</v>
      </c>
    </row>
    <row r="34" spans="2:7" ht="18" x14ac:dyDescent="0.35">
      <c r="B34" s="26">
        <v>9</v>
      </c>
      <c r="C34" s="24" t="s">
        <v>14</v>
      </c>
      <c r="D34" s="24"/>
      <c r="E34" s="24"/>
      <c r="F34" s="92" t="s">
        <v>2</v>
      </c>
      <c r="G34" s="93" t="s">
        <v>135</v>
      </c>
    </row>
    <row r="35" spans="2:7" ht="18" x14ac:dyDescent="0.35">
      <c r="B35" s="26">
        <v>10</v>
      </c>
      <c r="C35" s="24" t="s">
        <v>15</v>
      </c>
      <c r="D35" s="24"/>
      <c r="E35" s="24"/>
      <c r="F35" s="92" t="s">
        <v>135</v>
      </c>
      <c r="G35" s="93"/>
    </row>
    <row r="36" spans="2:7" ht="18" x14ac:dyDescent="0.35">
      <c r="B36" s="26">
        <v>11</v>
      </c>
      <c r="C36" s="167" t="s">
        <v>16</v>
      </c>
      <c r="D36" s="168"/>
      <c r="E36" s="169"/>
      <c r="F36" s="92" t="s">
        <v>135</v>
      </c>
      <c r="G36" s="93"/>
    </row>
    <row r="37" spans="2:7" ht="18" x14ac:dyDescent="0.35">
      <c r="B37" s="26">
        <v>12</v>
      </c>
      <c r="C37" s="167" t="s">
        <v>17</v>
      </c>
      <c r="D37" s="168"/>
      <c r="E37" s="169"/>
      <c r="F37" s="92" t="s">
        <v>135</v>
      </c>
      <c r="G37" s="93"/>
    </row>
    <row r="38" spans="2:7" ht="18" x14ac:dyDescent="0.35">
      <c r="B38" s="26">
        <v>13</v>
      </c>
      <c r="C38" s="167" t="s">
        <v>18</v>
      </c>
      <c r="D38" s="168"/>
      <c r="E38" s="169"/>
      <c r="F38" s="92" t="s">
        <v>135</v>
      </c>
      <c r="G38" s="93"/>
    </row>
    <row r="39" spans="2:7" ht="18" x14ac:dyDescent="0.35">
      <c r="B39" s="26">
        <v>14</v>
      </c>
      <c r="C39" s="167" t="s">
        <v>19</v>
      </c>
      <c r="D39" s="168"/>
      <c r="E39" s="169"/>
      <c r="F39" s="92" t="s">
        <v>135</v>
      </c>
      <c r="G39" s="93"/>
    </row>
    <row r="40" spans="2:7" ht="18" x14ac:dyDescent="0.35">
      <c r="B40" s="26">
        <v>15</v>
      </c>
      <c r="C40" s="167" t="s">
        <v>20</v>
      </c>
      <c r="D40" s="168"/>
      <c r="E40" s="169"/>
      <c r="F40" s="92" t="s">
        <v>135</v>
      </c>
      <c r="G40" s="93" t="s">
        <v>2</v>
      </c>
    </row>
    <row r="41" spans="2:7" ht="18" x14ac:dyDescent="0.35">
      <c r="B41" s="26">
        <v>16</v>
      </c>
      <c r="C41" s="167" t="s">
        <v>21</v>
      </c>
      <c r="D41" s="168"/>
      <c r="E41" s="169"/>
      <c r="F41" s="92" t="s">
        <v>2</v>
      </c>
      <c r="G41" s="93" t="s">
        <v>135</v>
      </c>
    </row>
    <row r="42" spans="2:7" ht="18" x14ac:dyDescent="0.35">
      <c r="B42" s="26">
        <v>17</v>
      </c>
      <c r="C42" s="167" t="s">
        <v>22</v>
      </c>
      <c r="D42" s="168"/>
      <c r="E42" s="169"/>
      <c r="F42" s="92"/>
      <c r="G42" s="93" t="s">
        <v>135</v>
      </c>
    </row>
    <row r="43" spans="2:7" ht="18.75" thickBot="1" x14ac:dyDescent="0.4">
      <c r="B43" s="27">
        <v>18</v>
      </c>
      <c r="C43" s="271" t="s">
        <v>23</v>
      </c>
      <c r="D43" s="272"/>
      <c r="E43" s="273"/>
      <c r="F43" s="94"/>
      <c r="G43" s="95" t="s">
        <v>135</v>
      </c>
    </row>
    <row r="44" spans="2:7" ht="17.25" thickTop="1" x14ac:dyDescent="0.3">
      <c r="B44" s="13" t="s">
        <v>2</v>
      </c>
      <c r="C44" s="246" t="s">
        <v>24</v>
      </c>
      <c r="D44" s="246"/>
      <c r="E44" s="247"/>
      <c r="F44" s="14">
        <f>COUNTIF(F26:F43,"X")</f>
        <v>10</v>
      </c>
      <c r="G44" s="15">
        <f>COUNTIF(G26:G43,"X")</f>
        <v>8</v>
      </c>
    </row>
    <row r="45" spans="2:7" x14ac:dyDescent="0.3">
      <c r="B45" s="16"/>
      <c r="C45" s="80" t="s">
        <v>25</v>
      </c>
      <c r="D45" s="81"/>
      <c r="E45" s="81"/>
      <c r="F45" s="261" t="str">
        <f>(IF(F44&lt;6,"Moderado",(IF(F44&gt;11,"Catastrófico","Mayor"))))</f>
        <v>Mayor</v>
      </c>
      <c r="G45" s="262"/>
    </row>
    <row r="46" spans="2:7" ht="17.25" thickBot="1" x14ac:dyDescent="0.35">
      <c r="B46" s="17"/>
      <c r="C46" s="244" t="s">
        <v>26</v>
      </c>
      <c r="D46" s="244"/>
      <c r="E46" s="245"/>
      <c r="F46" s="250">
        <f>(IF(F45="Moderado",5,(IF(F45="Catastrófico",20,10))))</f>
        <v>10</v>
      </c>
      <c r="G46" s="251"/>
    </row>
    <row r="47" spans="2:7" x14ac:dyDescent="0.3">
      <c r="B47" s="18"/>
    </row>
    <row r="48" spans="2:7" x14ac:dyDescent="0.3">
      <c r="B48" s="18"/>
    </row>
    <row r="49" spans="2:7" x14ac:dyDescent="0.3">
      <c r="B49" s="270" t="s">
        <v>108</v>
      </c>
      <c r="C49" s="270"/>
      <c r="D49" s="270"/>
      <c r="E49" s="270"/>
      <c r="F49" s="270"/>
      <c r="G49" s="27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66" t="s">
        <v>50</v>
      </c>
      <c r="C51" s="266"/>
      <c r="D51" s="266"/>
      <c r="E51" s="266"/>
      <c r="F51" s="266"/>
      <c r="G51" s="266"/>
    </row>
    <row r="52" spans="2:7" x14ac:dyDescent="0.3">
      <c r="B52" s="266"/>
      <c r="C52" s="266"/>
      <c r="D52" s="266"/>
      <c r="E52" s="266"/>
      <c r="F52" s="266"/>
      <c r="G52" s="266"/>
    </row>
    <row r="53" spans="2:7" ht="17.25" thickBot="1" x14ac:dyDescent="0.35">
      <c r="B53" s="18"/>
    </row>
    <row r="54" spans="2:7" x14ac:dyDescent="0.3">
      <c r="B54" s="96" t="s">
        <v>0</v>
      </c>
      <c r="C54" s="227" t="s">
        <v>46</v>
      </c>
      <c r="D54" s="228"/>
      <c r="E54" s="229"/>
      <c r="F54" s="254" t="s">
        <v>3</v>
      </c>
      <c r="G54" s="255"/>
    </row>
    <row r="55" spans="2:7" ht="17.25" thickBot="1" x14ac:dyDescent="0.35">
      <c r="B55" s="97"/>
      <c r="C55" s="230"/>
      <c r="D55" s="231"/>
      <c r="E55" s="232"/>
      <c r="F55" s="98" t="s">
        <v>4</v>
      </c>
      <c r="G55" s="99" t="s">
        <v>5</v>
      </c>
    </row>
    <row r="56" spans="2:7" ht="18.75" thickTop="1" x14ac:dyDescent="0.35">
      <c r="B56" s="7">
        <v>1</v>
      </c>
      <c r="C56" s="8" t="s">
        <v>27</v>
      </c>
      <c r="D56" s="8"/>
      <c r="E56" s="8"/>
      <c r="F56" s="90" t="s">
        <v>135</v>
      </c>
      <c r="G56" s="91" t="s">
        <v>2</v>
      </c>
    </row>
    <row r="57" spans="2:7" ht="18" x14ac:dyDescent="0.35">
      <c r="B57" s="9">
        <v>2</v>
      </c>
      <c r="C57" s="10" t="s">
        <v>144</v>
      </c>
      <c r="D57" s="10"/>
      <c r="E57" s="10"/>
      <c r="F57" s="92"/>
      <c r="G57" s="93" t="s">
        <v>135</v>
      </c>
    </row>
    <row r="58" spans="2:7" ht="18" x14ac:dyDescent="0.35">
      <c r="B58" s="9">
        <v>3</v>
      </c>
      <c r="C58" s="10" t="s">
        <v>28</v>
      </c>
      <c r="D58" s="10"/>
      <c r="E58" s="10"/>
      <c r="F58" s="92" t="s">
        <v>2</v>
      </c>
      <c r="G58" s="93" t="s">
        <v>135</v>
      </c>
    </row>
    <row r="59" spans="2:7" ht="18" x14ac:dyDescent="0.35">
      <c r="B59" s="9">
        <v>4</v>
      </c>
      <c r="C59" s="10" t="s">
        <v>29</v>
      </c>
      <c r="D59" s="10"/>
      <c r="E59" s="10"/>
      <c r="F59" s="92" t="s">
        <v>2</v>
      </c>
      <c r="G59" s="93" t="s">
        <v>135</v>
      </c>
    </row>
    <row r="60" spans="2:7" ht="18.75" thickBot="1" x14ac:dyDescent="0.4">
      <c r="B60" s="11">
        <v>5</v>
      </c>
      <c r="C60" s="12" t="s">
        <v>30</v>
      </c>
      <c r="D60" s="12"/>
      <c r="E60" s="12"/>
      <c r="F60" s="94" t="s">
        <v>2</v>
      </c>
      <c r="G60" s="95" t="s">
        <v>135</v>
      </c>
    </row>
    <row r="61" spans="2:7" ht="17.25" thickTop="1" x14ac:dyDescent="0.3">
      <c r="B61" s="13"/>
      <c r="C61" s="82" t="s">
        <v>31</v>
      </c>
      <c r="D61" s="82"/>
      <c r="E61" s="82"/>
      <c r="F61" s="248">
        <f>(IF(F56="X",1,(IF(F57="X",2,(IF(F58="X",3,(IF(F59="X",4,(IF(F60="X",5,"Por valorar"))))))))))</f>
        <v>1</v>
      </c>
      <c r="G61" s="249"/>
    </row>
    <row r="62" spans="2:7" ht="17.25" thickBot="1" x14ac:dyDescent="0.35">
      <c r="B62" s="17"/>
      <c r="C62" s="83" t="s">
        <v>25</v>
      </c>
      <c r="D62" s="84"/>
      <c r="E62" s="84"/>
      <c r="F62" s="250" t="str">
        <f>(IF(F61=1,"Rara Vez",(IF(F61=2,"Improbable",(IF(F61=3,"Posible",(IF(F61=4,"Probable",(IF(F61=5,"Casi Seguro","Por  Valorar"))))))))))</f>
        <v>Rara Vez</v>
      </c>
      <c r="G62" s="251"/>
    </row>
    <row r="63" spans="2:7" ht="17.25" thickBot="1" x14ac:dyDescent="0.35">
      <c r="B63" s="17"/>
      <c r="C63" s="244" t="s">
        <v>26</v>
      </c>
      <c r="D63" s="244"/>
      <c r="E63" s="245"/>
      <c r="F63" s="260">
        <f>F61</f>
        <v>1</v>
      </c>
      <c r="G63" s="154"/>
    </row>
    <row r="64" spans="2:7" ht="17.25" thickBot="1" x14ac:dyDescent="0.35">
      <c r="B64" s="18"/>
    </row>
    <row r="65" spans="2:7" ht="17.25" thickBot="1" x14ac:dyDescent="0.35">
      <c r="B65" s="241" t="s">
        <v>48</v>
      </c>
      <c r="C65" s="242"/>
      <c r="D65" s="242"/>
      <c r="E65" s="243"/>
      <c r="F65" s="153">
        <f>F63*F46</f>
        <v>10</v>
      </c>
      <c r="G65" s="154"/>
    </row>
    <row r="66" spans="2:7" ht="17.25" thickBot="1" x14ac:dyDescent="0.35">
      <c r="B66" s="263" t="s">
        <v>49</v>
      </c>
      <c r="C66" s="264"/>
      <c r="D66" s="264"/>
      <c r="E66" s="265"/>
      <c r="F66" s="267" t="str">
        <f>IF(F65&lt;14,"BAJA",(IF(F65=15,"MODERADA",(IF(F65=20,"MODERADA",(IF(F65=25,"MODERADA",(IF(F65=30,"ALTA",(IF(F65=40,"ALTA",(IF(F65=50,"ALTA",(IF(F65&gt;50,"EXTREMA","GGGG")))))))))))))))</f>
        <v>BAJA</v>
      </c>
      <c r="G66" s="268"/>
    </row>
    <row r="67" spans="2:7" x14ac:dyDescent="0.3">
      <c r="B67" s="57"/>
      <c r="C67" s="57"/>
      <c r="D67" s="57"/>
      <c r="E67" s="57"/>
      <c r="F67" s="30"/>
      <c r="G67" s="30"/>
    </row>
    <row r="68" spans="2:7" x14ac:dyDescent="0.3">
      <c r="B68" s="259" t="s">
        <v>51</v>
      </c>
      <c r="C68" s="259"/>
      <c r="D68" s="259"/>
      <c r="E68" s="259"/>
      <c r="F68" s="259"/>
      <c r="G68" s="259"/>
    </row>
    <row r="69" spans="2:7" ht="4.5" customHeight="1" x14ac:dyDescent="0.3">
      <c r="B69" s="57"/>
      <c r="C69" s="57"/>
      <c r="D69" s="57"/>
      <c r="E69" s="57"/>
      <c r="F69" s="57"/>
      <c r="G69" s="57"/>
    </row>
    <row r="70" spans="2:7" x14ac:dyDescent="0.3">
      <c r="B70" s="192" t="str">
        <f>(IF(F66="BAJA",C93,(IF(F66="MODERADA",C94,(IF(F66="ALTA",C95,(IF(F66="EXTREMA",C96,"TTTT"))))))))</f>
        <v xml:space="preserve">Se encuenta en un nivel que se puede  elimar o reducir facilmente con los controles </v>
      </c>
      <c r="C70" s="193"/>
      <c r="D70" s="193"/>
      <c r="E70" s="193"/>
      <c r="F70" s="193"/>
      <c r="G70" s="194"/>
    </row>
    <row r="71" spans="2:7" x14ac:dyDescent="0.3">
      <c r="B71" s="195"/>
      <c r="C71" s="196"/>
      <c r="D71" s="196"/>
      <c r="E71" s="196"/>
      <c r="F71" s="196"/>
      <c r="G71" s="197"/>
    </row>
    <row r="72" spans="2:7" x14ac:dyDescent="0.3">
      <c r="B72" s="21"/>
      <c r="C72" s="21"/>
      <c r="D72" s="21"/>
      <c r="E72" s="21"/>
      <c r="F72" s="19" t="s">
        <v>2</v>
      </c>
    </row>
    <row r="74" spans="2:7" x14ac:dyDescent="0.3">
      <c r="B74" s="207" t="s">
        <v>61</v>
      </c>
      <c r="C74" s="207"/>
      <c r="D74" s="207"/>
      <c r="E74" s="207"/>
      <c r="F74" s="207"/>
      <c r="G74" s="207"/>
    </row>
    <row r="75" spans="2:7" ht="17.25" thickBot="1" x14ac:dyDescent="0.35">
      <c r="B75" s="32"/>
      <c r="C75" s="32"/>
      <c r="D75" s="32"/>
      <c r="E75" s="32"/>
      <c r="F75" s="32"/>
      <c r="G75" s="32"/>
    </row>
    <row r="76" spans="2:7" s="28" customFormat="1" ht="24.75" customHeight="1" thickBot="1" x14ac:dyDescent="0.4">
      <c r="B76" s="33" t="s">
        <v>32</v>
      </c>
      <c r="C76" s="34" t="s">
        <v>33</v>
      </c>
      <c r="D76" s="256" t="s">
        <v>34</v>
      </c>
      <c r="E76" s="257"/>
      <c r="F76" s="257"/>
      <c r="G76" s="258"/>
    </row>
    <row r="77" spans="2:7" s="28" customFormat="1" ht="18.75" thickTop="1" x14ac:dyDescent="0.35">
      <c r="B77" s="212" t="s">
        <v>35</v>
      </c>
      <c r="C77" s="240">
        <v>5</v>
      </c>
      <c r="D77" s="35">
        <v>25</v>
      </c>
      <c r="E77" s="36">
        <v>50</v>
      </c>
      <c r="F77" s="252">
        <v>100</v>
      </c>
      <c r="G77" s="253"/>
    </row>
    <row r="78" spans="2:7" s="28" customFormat="1" ht="18" x14ac:dyDescent="0.35">
      <c r="B78" s="211"/>
      <c r="C78" s="238"/>
      <c r="D78" s="35" t="s">
        <v>40</v>
      </c>
      <c r="E78" s="36" t="s">
        <v>41</v>
      </c>
      <c r="F78" s="217" t="s">
        <v>42</v>
      </c>
      <c r="G78" s="218"/>
    </row>
    <row r="79" spans="2:7" s="28" customFormat="1" ht="18" x14ac:dyDescent="0.35">
      <c r="B79" s="210" t="s">
        <v>36</v>
      </c>
      <c r="C79" s="235">
        <v>4</v>
      </c>
      <c r="D79" s="37">
        <v>20</v>
      </c>
      <c r="E79" s="38">
        <v>40</v>
      </c>
      <c r="F79" s="215">
        <v>80</v>
      </c>
      <c r="G79" s="216"/>
    </row>
    <row r="80" spans="2:7" s="28" customFormat="1" ht="18" x14ac:dyDescent="0.35">
      <c r="B80" s="211"/>
      <c r="C80" s="236"/>
      <c r="D80" s="39" t="s">
        <v>40</v>
      </c>
      <c r="E80" s="40" t="s">
        <v>41</v>
      </c>
      <c r="F80" s="217" t="s">
        <v>42</v>
      </c>
      <c r="G80" s="218"/>
    </row>
    <row r="81" spans="2:7" s="28" customFormat="1" ht="18" x14ac:dyDescent="0.35">
      <c r="B81" s="210" t="s">
        <v>37</v>
      </c>
      <c r="C81" s="237">
        <v>3</v>
      </c>
      <c r="D81" s="37">
        <v>15</v>
      </c>
      <c r="E81" s="38">
        <v>30</v>
      </c>
      <c r="F81" s="215">
        <v>60</v>
      </c>
      <c r="G81" s="216"/>
    </row>
    <row r="82" spans="2:7" s="28" customFormat="1" ht="18" x14ac:dyDescent="0.35">
      <c r="B82" s="211"/>
      <c r="C82" s="238"/>
      <c r="D82" s="39" t="s">
        <v>40</v>
      </c>
      <c r="E82" s="40" t="s">
        <v>41</v>
      </c>
      <c r="F82" s="217" t="s">
        <v>42</v>
      </c>
      <c r="G82" s="218"/>
    </row>
    <row r="83" spans="2:7" s="28" customFormat="1" ht="18" x14ac:dyDescent="0.35">
      <c r="B83" s="210" t="s">
        <v>38</v>
      </c>
      <c r="C83" s="239">
        <v>2</v>
      </c>
      <c r="D83" s="41">
        <v>10</v>
      </c>
      <c r="E83" s="37">
        <v>20</v>
      </c>
      <c r="F83" s="219">
        <v>40</v>
      </c>
      <c r="G83" s="220"/>
    </row>
    <row r="84" spans="2:7" s="28" customFormat="1" ht="18" x14ac:dyDescent="0.35">
      <c r="B84" s="211"/>
      <c r="C84" s="239"/>
      <c r="D84" s="42" t="s">
        <v>43</v>
      </c>
      <c r="E84" s="39" t="s">
        <v>40</v>
      </c>
      <c r="F84" s="221" t="s">
        <v>41</v>
      </c>
      <c r="G84" s="222"/>
    </row>
    <row r="85" spans="2:7" s="28" customFormat="1" ht="18" x14ac:dyDescent="0.35">
      <c r="B85" s="210" t="s">
        <v>39</v>
      </c>
      <c r="C85" s="237">
        <v>1</v>
      </c>
      <c r="D85" s="41">
        <v>5</v>
      </c>
      <c r="E85" s="41">
        <v>10</v>
      </c>
      <c r="F85" s="223">
        <v>20</v>
      </c>
      <c r="G85" s="224"/>
    </row>
    <row r="86" spans="2:7" s="28" customFormat="1" ht="18.75" thickBot="1" x14ac:dyDescent="0.4">
      <c r="B86" s="212"/>
      <c r="C86" s="240"/>
      <c r="D86" s="43" t="s">
        <v>43</v>
      </c>
      <c r="E86" s="43" t="s">
        <v>43</v>
      </c>
      <c r="F86" s="225" t="s">
        <v>40</v>
      </c>
      <c r="G86" s="226"/>
    </row>
    <row r="87" spans="2:7" s="28" customFormat="1" ht="18" x14ac:dyDescent="0.35">
      <c r="B87" s="44" t="s">
        <v>44</v>
      </c>
      <c r="C87" s="115"/>
      <c r="D87" s="115" t="s">
        <v>45</v>
      </c>
      <c r="E87" s="115" t="s">
        <v>97</v>
      </c>
      <c r="F87" s="233" t="s">
        <v>98</v>
      </c>
      <c r="G87" s="234"/>
    </row>
    <row r="88" spans="2:7" s="28" customFormat="1" ht="18.75" thickBot="1" x14ac:dyDescent="0.4">
      <c r="B88" s="46" t="s">
        <v>26</v>
      </c>
      <c r="C88" s="117"/>
      <c r="D88" s="117">
        <v>5</v>
      </c>
      <c r="E88" s="117">
        <v>10</v>
      </c>
      <c r="F88" s="213">
        <v>20</v>
      </c>
      <c r="G88" s="214"/>
    </row>
    <row r="89" spans="2:7" s="28" customFormat="1" ht="18" x14ac:dyDescent="0.35">
      <c r="B89" s="48"/>
      <c r="C89" s="48"/>
      <c r="D89" s="48"/>
      <c r="E89" s="48"/>
      <c r="F89" s="48"/>
      <c r="G89" s="48"/>
    </row>
    <row r="90" spans="2:7" x14ac:dyDescent="0.3">
      <c r="B90" s="32"/>
      <c r="C90" s="32"/>
      <c r="D90" s="32"/>
      <c r="E90" s="32"/>
      <c r="F90" s="32"/>
      <c r="G90" s="32"/>
    </row>
    <row r="91" spans="2:7" x14ac:dyDescent="0.3">
      <c r="B91" s="207" t="s">
        <v>52</v>
      </c>
      <c r="C91" s="207"/>
      <c r="D91" s="207"/>
      <c r="E91" s="207"/>
      <c r="F91" s="207"/>
      <c r="G91" s="207"/>
    </row>
    <row r="92" spans="2:7" ht="17.25" thickBot="1" x14ac:dyDescent="0.35">
      <c r="B92" s="32"/>
      <c r="C92" s="32"/>
      <c r="D92" s="32"/>
      <c r="E92" s="32"/>
      <c r="F92" s="32"/>
      <c r="G92" s="32"/>
    </row>
    <row r="93" spans="2:7" ht="35.25" customHeight="1" x14ac:dyDescent="0.3">
      <c r="B93" s="49" t="s">
        <v>53</v>
      </c>
      <c r="C93" s="208" t="s">
        <v>57</v>
      </c>
      <c r="D93" s="208"/>
      <c r="E93" s="208"/>
      <c r="F93" s="208"/>
      <c r="G93" s="209"/>
    </row>
    <row r="94" spans="2:7" ht="35.25" customHeight="1" x14ac:dyDescent="0.3">
      <c r="B94" s="50" t="s">
        <v>54</v>
      </c>
      <c r="C94" s="201" t="s">
        <v>58</v>
      </c>
      <c r="D94" s="201"/>
      <c r="E94" s="201"/>
      <c r="F94" s="201"/>
      <c r="G94" s="202"/>
    </row>
    <row r="95" spans="2:7" ht="35.25" customHeight="1" x14ac:dyDescent="0.3">
      <c r="B95" s="51" t="s">
        <v>55</v>
      </c>
      <c r="C95" s="201" t="s">
        <v>59</v>
      </c>
      <c r="D95" s="201"/>
      <c r="E95" s="201"/>
      <c r="F95" s="201"/>
      <c r="G95" s="202"/>
    </row>
    <row r="96" spans="2:7" ht="35.25" customHeight="1" thickBot="1" x14ac:dyDescent="0.35">
      <c r="B96" s="52" t="s">
        <v>56</v>
      </c>
      <c r="C96" s="203" t="s">
        <v>60</v>
      </c>
      <c r="D96" s="203"/>
      <c r="E96" s="203"/>
      <c r="F96" s="203"/>
      <c r="G96" s="204"/>
    </row>
    <row r="97" spans="2:7" x14ac:dyDescent="0.3">
      <c r="B97" s="1" t="s">
        <v>2</v>
      </c>
    </row>
    <row r="98" spans="2:7" x14ac:dyDescent="0.3">
      <c r="D98" s="53"/>
    </row>
    <row r="99" spans="2:7" ht="21" x14ac:dyDescent="0.35">
      <c r="B99" s="205" t="s">
        <v>115</v>
      </c>
      <c r="C99" s="205"/>
      <c r="D99" s="205"/>
      <c r="E99" s="205"/>
      <c r="F99" s="205"/>
      <c r="G99" s="205"/>
    </row>
    <row r="101" spans="2:7" ht="33.75" customHeight="1" x14ac:dyDescent="0.3">
      <c r="B101" s="188" t="s">
        <v>62</v>
      </c>
      <c r="C101" s="188"/>
      <c r="D101" s="188"/>
      <c r="E101" s="188"/>
      <c r="F101" s="188"/>
      <c r="G101" s="188"/>
    </row>
    <row r="103" spans="2:7" x14ac:dyDescent="0.3">
      <c r="B103" s="206" t="s">
        <v>69</v>
      </c>
      <c r="C103" s="206"/>
      <c r="D103" s="206"/>
      <c r="E103" s="206"/>
      <c r="F103" s="206"/>
      <c r="G103" s="206"/>
    </row>
    <row r="105" spans="2:7" x14ac:dyDescent="0.3">
      <c r="B105" s="198" t="s">
        <v>87</v>
      </c>
      <c r="C105" s="280" t="s">
        <v>145</v>
      </c>
      <c r="D105" s="281"/>
      <c r="E105" s="281"/>
      <c r="F105" s="281"/>
      <c r="G105" s="282"/>
    </row>
    <row r="106" spans="2:7" x14ac:dyDescent="0.3">
      <c r="B106" s="199"/>
      <c r="C106" s="283"/>
      <c r="D106" s="284"/>
      <c r="E106" s="284"/>
      <c r="F106" s="284"/>
      <c r="G106" s="285"/>
    </row>
    <row r="107" spans="2:7" ht="17.25" thickBot="1" x14ac:dyDescent="0.35">
      <c r="B107" s="200"/>
      <c r="C107" s="286"/>
      <c r="D107" s="287"/>
      <c r="E107" s="287"/>
      <c r="F107" s="287"/>
      <c r="G107" s="288"/>
    </row>
    <row r="108" spans="2:7" ht="23.25" customHeight="1" thickTop="1" x14ac:dyDescent="0.3">
      <c r="B108" s="100" t="s">
        <v>68</v>
      </c>
      <c r="C108" s="101"/>
      <c r="D108" s="101"/>
      <c r="E108" s="101"/>
      <c r="F108" s="102" t="s">
        <v>88</v>
      </c>
      <c r="G108" s="103" t="s">
        <v>95</v>
      </c>
    </row>
    <row r="109" spans="2:7" ht="49.5" x14ac:dyDescent="0.3">
      <c r="B109" s="22" t="s">
        <v>70</v>
      </c>
      <c r="C109" s="23"/>
      <c r="D109" s="23"/>
      <c r="E109" s="23"/>
      <c r="F109" s="104" t="s">
        <v>72</v>
      </c>
      <c r="G109" s="105" t="str">
        <f>(IF(F109="Preventivo","Avanza hacia abajo y a la izquierda",(IF(F109="Detectivo","Avanza hacia abajo ",(IF(F109="Detectivo","Avanza hacia la izquierda ","Definir la naturaleza del control"))))))</f>
        <v>Avanza hacia abajo y a la izquierda</v>
      </c>
    </row>
    <row r="110" spans="2:7" x14ac:dyDescent="0.3">
      <c r="B110" s="54" t="s">
        <v>75</v>
      </c>
      <c r="C110" s="54"/>
      <c r="D110" s="54"/>
      <c r="E110" s="54"/>
      <c r="F110" s="104" t="s">
        <v>84</v>
      </c>
      <c r="G110" s="106">
        <f>(IF(F110="Sí",15,(0)))</f>
        <v>15</v>
      </c>
    </row>
    <row r="111" spans="2:7" ht="16.5" customHeight="1" x14ac:dyDescent="0.3">
      <c r="B111" s="164" t="s">
        <v>76</v>
      </c>
      <c r="C111" s="165"/>
      <c r="D111" s="165"/>
      <c r="E111" s="166"/>
      <c r="F111" s="104" t="s">
        <v>84</v>
      </c>
      <c r="G111" s="106">
        <f>(IF(F111="Sí",5,(0)))</f>
        <v>5</v>
      </c>
    </row>
    <row r="112" spans="2:7" x14ac:dyDescent="0.3">
      <c r="B112" s="167" t="s">
        <v>77</v>
      </c>
      <c r="C112" s="168"/>
      <c r="D112" s="168"/>
      <c r="E112" s="169"/>
      <c r="F112" s="104" t="s">
        <v>79</v>
      </c>
      <c r="G112" s="106">
        <f>(IF(F112="Manual",10,(IF(F112="Automático",15,0))))</f>
        <v>10</v>
      </c>
    </row>
    <row r="113" spans="2:7" ht="16.5" customHeight="1" x14ac:dyDescent="0.3">
      <c r="B113" s="170" t="s">
        <v>81</v>
      </c>
      <c r="C113" s="171"/>
      <c r="D113" s="171"/>
      <c r="E113" s="172"/>
      <c r="F113" s="104" t="s">
        <v>84</v>
      </c>
      <c r="G113" s="106">
        <f>(IF(F113="Sí",15,(0)))</f>
        <v>15</v>
      </c>
    </row>
    <row r="114" spans="2:7" ht="16.5" customHeight="1" x14ac:dyDescent="0.3">
      <c r="B114" s="164" t="s">
        <v>82</v>
      </c>
      <c r="C114" s="165"/>
      <c r="D114" s="165"/>
      <c r="E114" s="166"/>
      <c r="F114" s="104" t="s">
        <v>84</v>
      </c>
      <c r="G114" s="106">
        <f>(IF(F114="Sí",10,(0)))</f>
        <v>10</v>
      </c>
    </row>
    <row r="115" spans="2:7" ht="17.25" customHeight="1" thickBot="1" x14ac:dyDescent="0.35">
      <c r="B115" s="173" t="s">
        <v>83</v>
      </c>
      <c r="C115" s="174"/>
      <c r="D115" s="174"/>
      <c r="E115" s="175"/>
      <c r="F115" s="107" t="s">
        <v>84</v>
      </c>
      <c r="G115" s="108">
        <f>(IF(F115="Sí",30,(0)))</f>
        <v>30</v>
      </c>
    </row>
    <row r="116" spans="2:7" ht="17.25" thickBot="1" x14ac:dyDescent="0.35">
      <c r="B116" s="85"/>
      <c r="C116" s="153" t="s">
        <v>86</v>
      </c>
      <c r="D116" s="153"/>
      <c r="E116" s="153"/>
      <c r="F116" s="154"/>
      <c r="G116" s="86">
        <f>SUM(G110:G115)</f>
        <v>85</v>
      </c>
    </row>
    <row r="117" spans="2:7" ht="17.25" thickBot="1" x14ac:dyDescent="0.35"/>
    <row r="118" spans="2:7" ht="17.25" thickBot="1" x14ac:dyDescent="0.35">
      <c r="B118" s="176" t="s">
        <v>94</v>
      </c>
      <c r="C118" s="153"/>
      <c r="D118" s="153"/>
      <c r="E118" s="153"/>
      <c r="F118" s="154"/>
      <c r="G118" s="86">
        <f>(IF(G116&lt;51,0,(IF(G116&gt;75,2,1))))</f>
        <v>2</v>
      </c>
    </row>
    <row r="119" spans="2:7" x14ac:dyDescent="0.3">
      <c r="B119" s="30"/>
      <c r="C119" s="30"/>
      <c r="D119" s="30"/>
      <c r="E119" s="30"/>
      <c r="F119" s="30"/>
      <c r="G119" s="30"/>
    </row>
    <row r="120" spans="2:7" x14ac:dyDescent="0.3">
      <c r="B120" s="30"/>
      <c r="C120" s="30"/>
      <c r="D120" s="30"/>
      <c r="E120" s="30"/>
      <c r="F120" s="30"/>
      <c r="G120" s="30"/>
    </row>
    <row r="121" spans="2:7" x14ac:dyDescent="0.3">
      <c r="B121" s="30"/>
      <c r="C121" s="30"/>
      <c r="D121" s="30"/>
      <c r="E121" s="30"/>
      <c r="F121" s="30"/>
      <c r="G121" s="30"/>
    </row>
    <row r="122" spans="2:7" ht="21" x14ac:dyDescent="0.35">
      <c r="B122" s="177" t="s">
        <v>116</v>
      </c>
      <c r="C122" s="177"/>
      <c r="D122" s="177"/>
      <c r="E122" s="177"/>
      <c r="F122" s="177"/>
      <c r="G122" s="177"/>
    </row>
    <row r="123" spans="2:7" s="69" customFormat="1" ht="18.75" thickBot="1" x14ac:dyDescent="0.4">
      <c r="B123" s="70"/>
      <c r="C123" s="70"/>
      <c r="D123" s="70"/>
      <c r="E123" s="70"/>
      <c r="F123" s="70"/>
      <c r="G123" s="70"/>
    </row>
    <row r="124" spans="2:7" ht="17.25" customHeight="1" thickBot="1" x14ac:dyDescent="0.35">
      <c r="B124" s="186" t="s">
        <v>32</v>
      </c>
      <c r="C124" s="187"/>
      <c r="D124" s="187"/>
      <c r="E124" s="187"/>
      <c r="F124" s="187"/>
      <c r="G124" s="72" t="str">
        <f>IF(AND(F109="Detectivo",F62=E140,G118=2),E142,IF(AND(F109="Detectivo",F62=E140,G118=1),(E141),(IF(AND(F109="Detectivo",F62=E140,G118=0),(E140),(IF(AND(F109="Detectivo",F62=E141,G118=2),E143,IF(AND(F109="Detectivo",F62=E141,G118=1),(E142),(IF(AND(F109="Detectivo",F62=E141,G118=0),(E141),((IF(AND(F109="Detectivo",F62=E142,G118=2),E144,IF(AND(F109="Detectivo",F62=E142,G118=1),(E143),(IF(AND(F109="Detectivo",F62=E142,G118=0),(E142),(((IF(AND(F109="Detectivo",F62=E143,G118=2),(E144),IF(AND(F109="Detectivo",F62=E143,G118=1),(E144),(IF(AND(F109="Detectivo",F62=E143,G118=0),(E143),(((IF(AND(F109="Detectivo",F62=E144),E144,IF(AND(F109="Preventivo",F62=E140,G118=2),E142,IF(AND(F109="Preventivo",F62=E140,G118=1),(E141),(IF(AND(F109="Preventivo",F62=E140,G118=0),(E140),(IF(AND(F109="Preventivo",F62=E141,G118=2),E143,IF(AND(F109="Preventivo",F62=E141,G118=1),(E142),(IF(AND(F109="Preventivo",F62=E141,G118=0),(E141),((IF(AND(F109="Preventivo",F62=E142,G118=2),E144,IF(AND(F109="Preventivo",F62=E142,G118=1),(E143),(IF(AND(F109="Preventivo",F62=E142,G118=0),(E142),(((IF(AND(F109="Preventivo",F62=E143,G118=2),(E144),IF(AND(F109="Preventivo",F62=E143,G118=1),(E144),(IF(AND(F109="Preventivo",F62=E143,G118=0),(E143),(((IF(AND(F109="Preventivo",F62=E144),E144,F62))))))))))))))))))))))))))))))))))))))))))))))))))))</f>
        <v>Rara Vez</v>
      </c>
    </row>
    <row r="125" spans="2:7" ht="17.25" thickBot="1" x14ac:dyDescent="0.35">
      <c r="B125" s="190" t="s">
        <v>99</v>
      </c>
      <c r="C125" s="191"/>
      <c r="D125" s="191"/>
      <c r="E125" s="191"/>
      <c r="F125" s="191"/>
      <c r="G125" s="71" t="str">
        <f>(IF(AND(F109="Correctivo",F45=F144,G118=2),(F140),(IF(AND(F109="Correctivo",F45=F144,G118=1),(F142),((IF(AND(F109="Correctivo",F45=F144,G118=0),(F144),((IF(AND(F109="Correctivo",F45=F140,G118=0),(F140),((IF(AND(F109="Correctivo",F45=F142,G118=2),(F140),(IF(AND(F109="Correctivo",F45=F142,G118=1),(F140),((IF(AND(F109="Correctivo",F45=F142,G118=0),(F142),((IF(AND(F109="Preventivo",F45=F144,G118=2),(F140),(IF(AND(F109="Preventivo",F45=F144,G118=1),(F142),((IF(AND(F109="Preventivo",F45=F144,G118=0),(F144),((IF(AND(F109="Preventivo",F45=F140,G118=0),(F140),((IF(AND(F109="Preventivo",F45=F142,G118=2),(F140),(IF(AND(F109="Preventivo",F45=F142,G118=1),(F140),((IF(AND(F109="Preventivo",F45=F142,G118=0),(F142),(F45))))))))))))))))))))))))))))))))))))))</f>
        <v>Moderado</v>
      </c>
    </row>
    <row r="126" spans="2:7" ht="17.25" thickBot="1" x14ac:dyDescent="0.35">
      <c r="G126" s="1" t="s">
        <v>2</v>
      </c>
    </row>
    <row r="127" spans="2:7" ht="17.25" thickBot="1" x14ac:dyDescent="0.35">
      <c r="B127" s="176" t="s">
        <v>100</v>
      </c>
      <c r="C127" s="153"/>
      <c r="D127" s="153"/>
      <c r="E127" s="153"/>
      <c r="F127" s="154"/>
      <c r="G127" s="79" t="str">
        <f>IF(AND(G124="Casi Seguro",G125="Catastrófico"),("EXTREMA"),(IF(AND(G124="Probable",G125="Catastrófico"),("EXTREMA"),(IF(AND(G124="Posible",G125="Catastrófico"),("EXTREMA"),((IF(AND(G124="Probable",G125="Mayor"),("ALTA"),(IF(AND(G124="Posible",G125="Mayor"),("ALTA"),(IF(AND(G124="Improbable",G125="Catastrófico"),("ALTA"),(IF(AND(G124="Casi Seguro",G125="MAYOR"),("ALTA"),(IF(AND(G124="Rara vez",G125="Catastrófico"),("MODERADA"),(IF(AND(G124="Improbable",G125="MAYOR"),("MODERADA"),(IF(OR(G124="Improbable",G125="MODERADO"),(IF(AND(G124="Rara vez",G125="MAYOR"),("BAJA"),(IF(AND(G124="Rara Vez",G125="MODERADO"),("BAJA"),("ERROR")))))))))))))))))))))))))</f>
        <v>BAJA</v>
      </c>
    </row>
    <row r="128" spans="2:7" x14ac:dyDescent="0.3">
      <c r="B128" s="87"/>
      <c r="C128" s="87"/>
      <c r="D128" s="87"/>
      <c r="E128" s="87"/>
      <c r="F128" s="87"/>
      <c r="G128" s="88"/>
    </row>
    <row r="129" spans="1:18" x14ac:dyDescent="0.3">
      <c r="B129" s="87"/>
      <c r="C129" s="87"/>
      <c r="D129" s="87"/>
      <c r="E129" s="87"/>
      <c r="F129" s="87"/>
      <c r="G129" s="88"/>
    </row>
    <row r="131" spans="1:18" ht="21" customHeight="1" x14ac:dyDescent="0.3">
      <c r="B131" s="185" t="s">
        <v>109</v>
      </c>
      <c r="C131" s="185"/>
      <c r="D131" s="185"/>
      <c r="E131" s="185"/>
      <c r="F131" s="185"/>
      <c r="G131" s="185"/>
    </row>
    <row r="132" spans="1:18" ht="21" customHeight="1" x14ac:dyDescent="0.3">
      <c r="B132" s="185"/>
      <c r="C132" s="185"/>
      <c r="D132" s="185"/>
      <c r="E132" s="185"/>
      <c r="F132" s="185"/>
      <c r="G132" s="185"/>
    </row>
    <row r="133" spans="1:18" ht="17.25" thickBot="1" x14ac:dyDescent="0.35">
      <c r="A133" s="57"/>
      <c r="B133" s="57"/>
      <c r="C133" s="57"/>
      <c r="D133" s="57"/>
      <c r="E133" s="57"/>
      <c r="F133" s="57"/>
      <c r="G133" s="56"/>
    </row>
    <row r="134" spans="1:18" ht="16.5" customHeight="1" x14ac:dyDescent="0.3">
      <c r="B134" s="178" t="str">
        <f>(IF(G127="BAJA",C93,(IF(G127="MODERADA",C94,(IF(G127="ALTA",C95,(IF(G127="EXTREMA",C96,"Valor"))))))))</f>
        <v xml:space="preserve">Se encuenta en un nivel que se puede  elimar o reducir facilmente con los controles </v>
      </c>
      <c r="C134" s="179"/>
      <c r="D134" s="179"/>
      <c r="E134" s="179"/>
      <c r="F134" s="179"/>
      <c r="G134" s="180"/>
      <c r="H134" s="1" t="s">
        <v>2</v>
      </c>
      <c r="I134" s="188" t="s">
        <v>2</v>
      </c>
      <c r="J134" s="188"/>
      <c r="K134" s="188"/>
      <c r="L134" s="188"/>
      <c r="M134" s="4"/>
      <c r="N134" s="4"/>
      <c r="O134" s="4"/>
      <c r="P134" s="4"/>
      <c r="Q134" s="4"/>
      <c r="R134" s="4"/>
    </row>
    <row r="135" spans="1:18" ht="18.75" customHeight="1" thickBot="1" x14ac:dyDescent="0.35">
      <c r="B135" s="181"/>
      <c r="C135" s="182"/>
      <c r="D135" s="182"/>
      <c r="E135" s="182"/>
      <c r="F135" s="182"/>
      <c r="G135" s="183"/>
      <c r="I135" s="189" t="s">
        <v>2</v>
      </c>
      <c r="J135" s="189"/>
      <c r="K135" s="189"/>
    </row>
    <row r="137" spans="1:18" x14ac:dyDescent="0.3">
      <c r="B137" s="184" t="s">
        <v>101</v>
      </c>
      <c r="C137" s="184"/>
      <c r="D137" s="184"/>
      <c r="E137" s="184"/>
      <c r="F137" s="184"/>
      <c r="G137" s="184"/>
    </row>
    <row r="138" spans="1:18" ht="17.25" thickBot="1" x14ac:dyDescent="0.35">
      <c r="B138" s="73"/>
      <c r="C138" s="73"/>
      <c r="D138" s="73"/>
      <c r="E138" s="73"/>
      <c r="F138" s="73"/>
      <c r="G138" s="149" t="s">
        <v>2</v>
      </c>
      <c r="H138" s="150"/>
      <c r="I138" s="150"/>
      <c r="J138" s="150"/>
      <c r="K138" s="150"/>
      <c r="L138" s="150"/>
      <c r="M138" s="150"/>
      <c r="N138" s="150"/>
      <c r="O138" s="150"/>
      <c r="P138" s="150"/>
    </row>
    <row r="139" spans="1:18" ht="33.75" thickBot="1" x14ac:dyDescent="0.35">
      <c r="B139" s="77" t="s">
        <v>90</v>
      </c>
      <c r="C139" s="78" t="s">
        <v>91</v>
      </c>
      <c r="D139" s="32"/>
      <c r="E139" s="65" t="s">
        <v>96</v>
      </c>
      <c r="F139" s="66" t="s">
        <v>44</v>
      </c>
      <c r="G139" s="149"/>
      <c r="H139" s="150"/>
      <c r="I139" s="150"/>
      <c r="J139" s="150"/>
      <c r="K139" s="150"/>
      <c r="L139" s="150"/>
      <c r="M139" s="150"/>
      <c r="N139" s="150"/>
      <c r="O139" s="150"/>
      <c r="P139" s="150"/>
    </row>
    <row r="140" spans="1:18" ht="16.5" customHeight="1" thickTop="1" x14ac:dyDescent="0.3">
      <c r="B140" s="55" t="s">
        <v>89</v>
      </c>
      <c r="C140" s="74">
        <v>0</v>
      </c>
      <c r="D140" s="32"/>
      <c r="E140" s="67" t="s">
        <v>35</v>
      </c>
      <c r="F140" s="151" t="s">
        <v>45</v>
      </c>
      <c r="G140" s="149"/>
      <c r="H140" s="150"/>
      <c r="I140" s="150"/>
      <c r="J140" s="150"/>
      <c r="K140" s="150"/>
      <c r="L140" s="150"/>
      <c r="M140" s="150"/>
      <c r="N140" s="150"/>
      <c r="O140" s="150"/>
      <c r="P140" s="150"/>
    </row>
    <row r="141" spans="1:18" ht="16.5" customHeight="1" x14ac:dyDescent="0.3">
      <c r="B141" s="50" t="s">
        <v>92</v>
      </c>
      <c r="C141" s="75">
        <v>1</v>
      </c>
      <c r="D141" s="32"/>
      <c r="E141" s="68" t="s">
        <v>36</v>
      </c>
      <c r="F141" s="15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8" ht="16.5" customHeight="1" thickBot="1" x14ac:dyDescent="0.35">
      <c r="B142" s="64" t="s">
        <v>93</v>
      </c>
      <c r="C142" s="76">
        <v>2</v>
      </c>
      <c r="D142" s="32"/>
      <c r="E142" s="68" t="s">
        <v>37</v>
      </c>
      <c r="F142" s="152" t="s">
        <v>97</v>
      </c>
      <c r="G142" s="32" t="s">
        <v>2</v>
      </c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x14ac:dyDescent="0.3">
      <c r="B143" s="32"/>
      <c r="C143" s="32"/>
      <c r="D143" s="32"/>
      <c r="E143" s="68" t="s">
        <v>38</v>
      </c>
      <c r="F143" s="15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thickBot="1" x14ac:dyDescent="0.35">
      <c r="B144" s="32"/>
      <c r="C144" s="32" t="s">
        <v>2</v>
      </c>
      <c r="D144" s="32"/>
      <c r="E144" s="46" t="s">
        <v>39</v>
      </c>
      <c r="F144" s="118" t="s">
        <v>98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7" ht="16.5" customHeight="1" x14ac:dyDescent="0.3">
      <c r="G145" s="1" t="s">
        <v>2</v>
      </c>
    </row>
    <row r="146" spans="2:7" ht="16.5" customHeight="1" x14ac:dyDescent="0.3">
      <c r="E146" s="1" t="s">
        <v>2</v>
      </c>
      <c r="F146" s="1" t="s">
        <v>2</v>
      </c>
    </row>
    <row r="147" spans="2:7" x14ac:dyDescent="0.3">
      <c r="B147" s="1" t="s">
        <v>2</v>
      </c>
    </row>
    <row r="148" spans="2:7" ht="45.75" customHeight="1" x14ac:dyDescent="0.35">
      <c r="B148" s="120" t="s">
        <v>110</v>
      </c>
      <c r="C148" s="120"/>
      <c r="D148" s="120"/>
      <c r="E148" s="120"/>
      <c r="F148" s="120"/>
      <c r="G148" s="120"/>
    </row>
    <row r="150" spans="2:7" ht="37.5" customHeight="1" x14ac:dyDescent="0.3">
      <c r="B150" s="128" t="s">
        <v>111</v>
      </c>
      <c r="C150" s="128"/>
      <c r="D150" s="128"/>
      <c r="E150" s="128"/>
      <c r="F150" s="128"/>
      <c r="G150" s="128"/>
    </row>
    <row r="151" spans="2:7" ht="17.25" thickBot="1" x14ac:dyDescent="0.35"/>
    <row r="152" spans="2:7" ht="17.25" thickBot="1" x14ac:dyDescent="0.35">
      <c r="B152" s="129" t="s">
        <v>113</v>
      </c>
      <c r="C152" s="130"/>
      <c r="D152" s="131" t="s">
        <v>112</v>
      </c>
      <c r="E152" s="132"/>
      <c r="F152" s="132"/>
      <c r="G152" s="133"/>
    </row>
    <row r="153" spans="2:7" ht="16.5" customHeight="1" thickTop="1" x14ac:dyDescent="0.3">
      <c r="B153" s="121" t="s">
        <v>104</v>
      </c>
      <c r="C153" s="122"/>
      <c r="D153" s="292" t="s">
        <v>146</v>
      </c>
      <c r="E153" s="293"/>
      <c r="F153" s="293"/>
      <c r="G153" s="294"/>
    </row>
    <row r="154" spans="2:7" x14ac:dyDescent="0.3">
      <c r="B154" s="121"/>
      <c r="C154" s="122"/>
      <c r="D154" s="295"/>
      <c r="E154" s="296"/>
      <c r="F154" s="296"/>
      <c r="G154" s="297"/>
    </row>
    <row r="155" spans="2:7" ht="17.25" thickBot="1" x14ac:dyDescent="0.35">
      <c r="B155" s="123"/>
      <c r="C155" s="124"/>
      <c r="D155" s="298"/>
      <c r="E155" s="299"/>
      <c r="F155" s="299"/>
      <c r="G155" s="300"/>
    </row>
    <row r="156" spans="2:7" ht="33.75" customHeight="1" thickBot="1" x14ac:dyDescent="0.35">
      <c r="B156" s="125" t="s">
        <v>105</v>
      </c>
      <c r="C156" s="127"/>
      <c r="D156" s="143" t="s">
        <v>140</v>
      </c>
      <c r="E156" s="144"/>
      <c r="F156" s="144"/>
      <c r="G156" s="145"/>
    </row>
    <row r="157" spans="2:7" ht="31.5" customHeight="1" thickBot="1" x14ac:dyDescent="0.35">
      <c r="B157" s="125" t="s">
        <v>106</v>
      </c>
      <c r="C157" s="126"/>
      <c r="D157" s="289" t="s">
        <v>139</v>
      </c>
      <c r="E157" s="290"/>
      <c r="F157" s="290"/>
      <c r="G157" s="291"/>
    </row>
    <row r="161" spans="1:8" x14ac:dyDescent="0.3">
      <c r="A161" s="119" t="s">
        <v>114</v>
      </c>
      <c r="B161" s="119"/>
      <c r="C161" s="119"/>
      <c r="D161" s="119"/>
      <c r="E161" s="119"/>
      <c r="F161" s="119"/>
      <c r="G161" s="119"/>
      <c r="H161" s="119"/>
    </row>
    <row r="162" spans="1:8" x14ac:dyDescent="0.3">
      <c r="B162" s="1" t="s">
        <v>71</v>
      </c>
    </row>
    <row r="163" spans="1:8" x14ac:dyDescent="0.3">
      <c r="B163" s="1" t="s">
        <v>72</v>
      </c>
    </row>
    <row r="164" spans="1:8" x14ac:dyDescent="0.3">
      <c r="B164" s="1" t="s">
        <v>73</v>
      </c>
    </row>
    <row r="165" spans="1:8" x14ac:dyDescent="0.3">
      <c r="B165" s="1" t="s">
        <v>74</v>
      </c>
    </row>
    <row r="167" spans="1:8" x14ac:dyDescent="0.3">
      <c r="B167" s="1" t="s">
        <v>78</v>
      </c>
    </row>
    <row r="168" spans="1:8" x14ac:dyDescent="0.3">
      <c r="B168" s="1" t="s">
        <v>79</v>
      </c>
    </row>
    <row r="169" spans="1:8" x14ac:dyDescent="0.3">
      <c r="B169" s="1" t="s">
        <v>80</v>
      </c>
    </row>
    <row r="172" spans="1:8" x14ac:dyDescent="0.3">
      <c r="B172" s="1" t="s">
        <v>3</v>
      </c>
    </row>
    <row r="173" spans="1:8" x14ac:dyDescent="0.3">
      <c r="B173" s="1" t="s">
        <v>84</v>
      </c>
    </row>
    <row r="174" spans="1:8" x14ac:dyDescent="0.3">
      <c r="B174" s="1" t="s">
        <v>85</v>
      </c>
    </row>
  </sheetData>
  <mergeCells count="105">
    <mergeCell ref="B157:C157"/>
    <mergeCell ref="D157:G157"/>
    <mergeCell ref="A161:H161"/>
    <mergeCell ref="B152:C152"/>
    <mergeCell ref="D152:G152"/>
    <mergeCell ref="B153:C155"/>
    <mergeCell ref="D153:G155"/>
    <mergeCell ref="B156:C156"/>
    <mergeCell ref="D156:G156"/>
    <mergeCell ref="B137:G137"/>
    <mergeCell ref="G138:P140"/>
    <mergeCell ref="F140:F141"/>
    <mergeCell ref="F142:F143"/>
    <mergeCell ref="B148:G148"/>
    <mergeCell ref="B150:G150"/>
    <mergeCell ref="B124:F124"/>
    <mergeCell ref="B125:F125"/>
    <mergeCell ref="B127:F127"/>
    <mergeCell ref="B131:G132"/>
    <mergeCell ref="B134:G135"/>
    <mergeCell ref="I134:L134"/>
    <mergeCell ref="I135:K135"/>
    <mergeCell ref="B113:E113"/>
    <mergeCell ref="B114:E114"/>
    <mergeCell ref="B115:E115"/>
    <mergeCell ref="C116:F116"/>
    <mergeCell ref="B118:F118"/>
    <mergeCell ref="B122:G122"/>
    <mergeCell ref="B101:G101"/>
    <mergeCell ref="B103:G103"/>
    <mergeCell ref="B105:B107"/>
    <mergeCell ref="C105:G107"/>
    <mergeCell ref="B111:E111"/>
    <mergeCell ref="B112:E112"/>
    <mergeCell ref="B91:G91"/>
    <mergeCell ref="C93:G93"/>
    <mergeCell ref="C94:G94"/>
    <mergeCell ref="C95:G95"/>
    <mergeCell ref="C96:G96"/>
    <mergeCell ref="B99:G99"/>
    <mergeCell ref="B85:B86"/>
    <mergeCell ref="C85:C86"/>
    <mergeCell ref="F85:G85"/>
    <mergeCell ref="F86:G86"/>
    <mergeCell ref="F87:G87"/>
    <mergeCell ref="F88:G88"/>
    <mergeCell ref="B81:B82"/>
    <mergeCell ref="C81:C82"/>
    <mergeCell ref="F81:G81"/>
    <mergeCell ref="F82:G82"/>
    <mergeCell ref="B83:B84"/>
    <mergeCell ref="C83:C84"/>
    <mergeCell ref="F83:G83"/>
    <mergeCell ref="F84:G84"/>
    <mergeCell ref="B77:B78"/>
    <mergeCell ref="C77:C78"/>
    <mergeCell ref="F77:G77"/>
    <mergeCell ref="F78:G78"/>
    <mergeCell ref="B79:B80"/>
    <mergeCell ref="C79:C80"/>
    <mergeCell ref="F79:G79"/>
    <mergeCell ref="F80:G80"/>
    <mergeCell ref="B66:E66"/>
    <mergeCell ref="F66:G66"/>
    <mergeCell ref="B68:G68"/>
    <mergeCell ref="B70:G71"/>
    <mergeCell ref="B74:G74"/>
    <mergeCell ref="D76:G76"/>
    <mergeCell ref="F61:G61"/>
    <mergeCell ref="F62:G62"/>
    <mergeCell ref="C63:E63"/>
    <mergeCell ref="F63:G63"/>
    <mergeCell ref="B65:E65"/>
    <mergeCell ref="F65:G65"/>
    <mergeCell ref="F45:G45"/>
    <mergeCell ref="C46:E46"/>
    <mergeCell ref="F46:G46"/>
    <mergeCell ref="B49:G49"/>
    <mergeCell ref="B51:G52"/>
    <mergeCell ref="C54:E55"/>
    <mergeCell ref="F54:G54"/>
    <mergeCell ref="C39:E39"/>
    <mergeCell ref="C40:E40"/>
    <mergeCell ref="C41:E41"/>
    <mergeCell ref="C42:E42"/>
    <mergeCell ref="C43:E43"/>
    <mergeCell ref="C44:E44"/>
    <mergeCell ref="C36:E36"/>
    <mergeCell ref="C37:E37"/>
    <mergeCell ref="C38:E38"/>
    <mergeCell ref="C11:G11"/>
    <mergeCell ref="C12:G12"/>
    <mergeCell ref="C13:G13"/>
    <mergeCell ref="B17:G17"/>
    <mergeCell ref="B19:G19"/>
    <mergeCell ref="B21:G21"/>
    <mergeCell ref="B1:G1"/>
    <mergeCell ref="B2:G2"/>
    <mergeCell ref="B4:G4"/>
    <mergeCell ref="C8:G8"/>
    <mergeCell ref="C9:G9"/>
    <mergeCell ref="C10:G10"/>
    <mergeCell ref="C24:E25"/>
    <mergeCell ref="F24:G24"/>
    <mergeCell ref="C33:E33"/>
  </mergeCells>
  <conditionalFormatting sqref="F45">
    <cfRule type="containsText" dxfId="41" priority="13" operator="containsText" text="Catastrófico">
      <formula>NOT(ISERROR(SEARCH("Catastrófico",F45)))</formula>
    </cfRule>
    <cfRule type="cellIs" dxfId="40" priority="14" operator="equal">
      <formula>"Mayor"</formula>
    </cfRule>
    <cfRule type="cellIs" dxfId="39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ntainsText" dxfId="38" priority="9" operator="containsText" text="Catastrófico">
      <formula>NOT(ISERROR(SEARCH("Catastrófico",F62)))</formula>
    </cfRule>
    <cfRule type="cellIs" dxfId="37" priority="10" operator="equal">
      <formula>"Mayor"</formula>
    </cfRule>
    <cfRule type="cellIs" dxfId="36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ntainsText" dxfId="35" priority="5" operator="containsText" text="EXTREMA">
      <formula>NOT(ISERROR(SEARCH("EXTREMA",F66)))</formula>
    </cfRule>
    <cfRule type="containsText" dxfId="34" priority="6" operator="containsText" text="ALTA">
      <formula>NOT(ISERROR(SEARCH("ALTA",F66)))</formula>
    </cfRule>
    <cfRule type="containsText" dxfId="33" priority="7" operator="containsText" text="MODERADA">
      <formula>NOT(ISERROR(SEARCH("MODERADA",F66)))</formula>
    </cfRule>
    <cfRule type="containsText" dxfId="32" priority="8" operator="containsText" text="BAJA">
      <formula>NOT(ISERROR(SEARCH("BAJA",F66)))</formula>
    </cfRule>
  </conditionalFormatting>
  <conditionalFormatting sqref="G127:G129">
    <cfRule type="containsText" dxfId="31" priority="1" operator="containsText" text="EXTREMA">
      <formula>NOT(ISERROR(SEARCH("EXTREMA",G127)))</formula>
    </cfRule>
    <cfRule type="containsText" dxfId="30" priority="2" operator="containsText" text="ALTA">
      <formula>NOT(ISERROR(SEARCH("ALTA",G127)))</formula>
    </cfRule>
    <cfRule type="containsText" dxfId="29" priority="3" operator="containsText" text="MODERADA">
      <formula>NOT(ISERROR(SEARCH("MODERADA",G127)))</formula>
    </cfRule>
    <cfRule type="containsText" dxfId="28" priority="4" operator="containsText" text="BAJA">
      <formula>NOT(ISERROR(SEARCH("BAJA",G127)))</formula>
    </cfRule>
  </conditionalFormatting>
  <dataValidations count="3">
    <dataValidation type="list" allowBlank="1" showInputMessage="1" showErrorMessage="1" sqref="F113:F115 F110:F111">
      <formula1>$B$173:$B$174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2">
      <formula1>$B$168:$B$170</formula1>
    </dataValidation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09">
      <formula1>$B$163:$B$165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topLeftCell="A157" workbookViewId="0">
      <selection activeCell="G127" sqref="G127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17.8554687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269" t="s">
        <v>102</v>
      </c>
      <c r="C1" s="269"/>
      <c r="D1" s="269"/>
      <c r="E1" s="269"/>
      <c r="F1" s="269"/>
      <c r="G1" s="269"/>
    </row>
    <row r="2" spans="2:7" ht="21" x14ac:dyDescent="0.35">
      <c r="B2" s="269" t="s">
        <v>103</v>
      </c>
      <c r="C2" s="269"/>
      <c r="D2" s="269"/>
      <c r="E2" s="269"/>
      <c r="F2" s="269"/>
      <c r="G2" s="269"/>
    </row>
    <row r="3" spans="2:7" ht="21" x14ac:dyDescent="0.35">
      <c r="B3" s="59"/>
      <c r="C3" s="59"/>
      <c r="D3" s="59"/>
      <c r="E3" s="59"/>
      <c r="F3" s="59"/>
      <c r="G3" s="59"/>
    </row>
    <row r="4" spans="2:7" ht="21" x14ac:dyDescent="0.35">
      <c r="B4" s="205" t="s">
        <v>117</v>
      </c>
      <c r="C4" s="205"/>
      <c r="D4" s="205"/>
      <c r="E4" s="205"/>
      <c r="F4" s="205"/>
      <c r="G4" s="205"/>
    </row>
    <row r="5" spans="2:7" ht="21" x14ac:dyDescent="0.35">
      <c r="B5" s="59"/>
      <c r="C5" s="59"/>
      <c r="D5" s="59"/>
      <c r="E5" s="59"/>
      <c r="F5" s="59"/>
      <c r="G5" s="59"/>
    </row>
    <row r="6" spans="2:7" ht="21" x14ac:dyDescent="0.35">
      <c r="B6" s="59"/>
      <c r="C6" s="59"/>
      <c r="D6" s="59"/>
      <c r="E6" s="59"/>
      <c r="F6" s="59"/>
      <c r="G6" s="59"/>
    </row>
    <row r="8" spans="2:7" x14ac:dyDescent="0.3">
      <c r="B8" s="2" t="s">
        <v>0</v>
      </c>
      <c r="C8" s="274">
        <v>1</v>
      </c>
      <c r="D8" s="274"/>
      <c r="E8" s="274"/>
      <c r="F8" s="274"/>
      <c r="G8" s="274"/>
    </row>
    <row r="9" spans="2:7" ht="24.75" customHeight="1" x14ac:dyDescent="0.3">
      <c r="B9" s="3" t="s">
        <v>67</v>
      </c>
      <c r="C9" s="278" t="s">
        <v>120</v>
      </c>
      <c r="D9" s="278"/>
      <c r="E9" s="278"/>
      <c r="F9" s="278"/>
      <c r="G9" s="278"/>
    </row>
    <row r="10" spans="2:7" ht="72.75" customHeight="1" x14ac:dyDescent="0.3">
      <c r="B10" s="3" t="s">
        <v>63</v>
      </c>
      <c r="C10" s="278" t="s">
        <v>124</v>
      </c>
      <c r="D10" s="279"/>
      <c r="E10" s="279"/>
      <c r="F10" s="279"/>
      <c r="G10" s="279"/>
    </row>
    <row r="11" spans="2:7" ht="53.25" customHeight="1" x14ac:dyDescent="0.3">
      <c r="B11" s="3" t="s">
        <v>64</v>
      </c>
      <c r="C11" s="276" t="s">
        <v>127</v>
      </c>
      <c r="D11" s="276"/>
      <c r="E11" s="276"/>
      <c r="F11" s="276"/>
      <c r="G11" s="276"/>
    </row>
    <row r="12" spans="2:7" ht="56.25" customHeight="1" x14ac:dyDescent="0.3">
      <c r="B12" s="3" t="s">
        <v>65</v>
      </c>
      <c r="C12" s="277" t="s">
        <v>125</v>
      </c>
      <c r="D12" s="277"/>
      <c r="E12" s="277"/>
      <c r="F12" s="277"/>
      <c r="G12" s="277"/>
    </row>
    <row r="13" spans="2:7" ht="53.25" customHeight="1" x14ac:dyDescent="0.3">
      <c r="B13" s="3" t="s">
        <v>66</v>
      </c>
      <c r="C13" s="277" t="s">
        <v>121</v>
      </c>
      <c r="D13" s="277"/>
      <c r="E13" s="277"/>
      <c r="F13" s="277"/>
      <c r="G13" s="277"/>
    </row>
    <row r="14" spans="2:7" x14ac:dyDescent="0.3">
      <c r="B14" s="3"/>
      <c r="C14" s="89"/>
      <c r="D14" s="89"/>
      <c r="E14" s="89"/>
      <c r="F14" s="89"/>
      <c r="G14" s="89"/>
    </row>
    <row r="15" spans="2:7" x14ac:dyDescent="0.3">
      <c r="B15" s="3"/>
      <c r="C15" s="89"/>
      <c r="D15" s="89"/>
      <c r="E15" s="89"/>
      <c r="F15" s="89"/>
      <c r="G15" s="89"/>
    </row>
    <row r="17" spans="2:7" ht="21" x14ac:dyDescent="0.35">
      <c r="B17" s="205" t="s">
        <v>118</v>
      </c>
      <c r="C17" s="205"/>
      <c r="D17" s="205"/>
      <c r="E17" s="205"/>
      <c r="F17" s="205"/>
      <c r="G17" s="205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70" t="s">
        <v>107</v>
      </c>
      <c r="C19" s="270"/>
      <c r="D19" s="270"/>
      <c r="E19" s="270"/>
      <c r="F19" s="270"/>
      <c r="G19" s="270"/>
    </row>
    <row r="20" spans="2:7" x14ac:dyDescent="0.3">
      <c r="B20" s="56"/>
      <c r="C20" s="56"/>
      <c r="D20" s="56"/>
      <c r="E20" s="56"/>
      <c r="F20" s="56"/>
      <c r="G20" s="56"/>
    </row>
    <row r="21" spans="2:7" x14ac:dyDescent="0.3">
      <c r="B21" s="189" t="s">
        <v>1</v>
      </c>
      <c r="C21" s="189"/>
      <c r="D21" s="189"/>
      <c r="E21" s="189"/>
      <c r="F21" s="189"/>
      <c r="G21" s="189"/>
    </row>
    <row r="22" spans="2:7" x14ac:dyDescent="0.3">
      <c r="B22" s="56"/>
      <c r="C22" s="56"/>
      <c r="D22" s="56"/>
      <c r="E22" s="56"/>
      <c r="F22" s="56"/>
      <c r="G22" s="56"/>
    </row>
    <row r="23" spans="2:7" ht="17.25" thickBot="1" x14ac:dyDescent="0.35">
      <c r="B23" s="63" t="s">
        <v>2</v>
      </c>
      <c r="C23" s="63"/>
      <c r="D23" s="63"/>
      <c r="E23" s="63"/>
      <c r="F23" s="63"/>
      <c r="G23" s="63"/>
    </row>
    <row r="24" spans="2:7" x14ac:dyDescent="0.3">
      <c r="B24" s="96" t="s">
        <v>0</v>
      </c>
      <c r="C24" s="227" t="s">
        <v>47</v>
      </c>
      <c r="D24" s="228"/>
      <c r="E24" s="229"/>
      <c r="F24" s="254" t="s">
        <v>3</v>
      </c>
      <c r="G24" s="255"/>
    </row>
    <row r="25" spans="2:7" ht="17.25" thickBot="1" x14ac:dyDescent="0.35">
      <c r="B25" s="97"/>
      <c r="C25" s="230"/>
      <c r="D25" s="231"/>
      <c r="E25" s="232"/>
      <c r="F25" s="98" t="s">
        <v>4</v>
      </c>
      <c r="G25" s="99" t="s">
        <v>5</v>
      </c>
    </row>
    <row r="26" spans="2:7" ht="18.75" thickTop="1" x14ac:dyDescent="0.35">
      <c r="B26" s="25">
        <v>1</v>
      </c>
      <c r="C26" s="8" t="s">
        <v>6</v>
      </c>
      <c r="D26" s="8"/>
      <c r="E26" s="8"/>
      <c r="F26" s="90" t="s">
        <v>126</v>
      </c>
      <c r="G26" s="91"/>
    </row>
    <row r="27" spans="2:7" ht="18" x14ac:dyDescent="0.35">
      <c r="B27" s="26">
        <v>2</v>
      </c>
      <c r="C27" s="10" t="s">
        <v>7</v>
      </c>
      <c r="D27" s="10"/>
      <c r="E27" s="10"/>
      <c r="F27" s="92" t="s">
        <v>126</v>
      </c>
      <c r="G27" s="93"/>
    </row>
    <row r="28" spans="2:7" ht="18" x14ac:dyDescent="0.35">
      <c r="B28" s="26">
        <v>3</v>
      </c>
      <c r="C28" s="10" t="s">
        <v>8</v>
      </c>
      <c r="D28" s="10"/>
      <c r="E28" s="10"/>
      <c r="F28" s="92" t="s">
        <v>126</v>
      </c>
      <c r="G28" s="93" t="s">
        <v>2</v>
      </c>
    </row>
    <row r="29" spans="2:7" ht="18" x14ac:dyDescent="0.35">
      <c r="B29" s="26">
        <v>4</v>
      </c>
      <c r="C29" s="10" t="s">
        <v>9</v>
      </c>
      <c r="D29" s="10"/>
      <c r="E29" s="10"/>
      <c r="F29" s="92" t="s">
        <v>126</v>
      </c>
      <c r="G29" s="93" t="s">
        <v>2</v>
      </c>
    </row>
    <row r="30" spans="2:7" ht="18" x14ac:dyDescent="0.35">
      <c r="B30" s="26">
        <v>5</v>
      </c>
      <c r="C30" s="10" t="s">
        <v>10</v>
      </c>
      <c r="D30" s="10"/>
      <c r="E30" s="10"/>
      <c r="F30" s="92" t="s">
        <v>126</v>
      </c>
      <c r="G30" s="93"/>
    </row>
    <row r="31" spans="2:7" ht="18" x14ac:dyDescent="0.35">
      <c r="B31" s="26">
        <v>6</v>
      </c>
      <c r="C31" s="10" t="s">
        <v>11</v>
      </c>
      <c r="D31" s="10"/>
      <c r="E31" s="10"/>
      <c r="F31" s="92" t="s">
        <v>126</v>
      </c>
      <c r="G31" s="93"/>
    </row>
    <row r="32" spans="2:7" ht="18" x14ac:dyDescent="0.35">
      <c r="B32" s="26">
        <v>7</v>
      </c>
      <c r="C32" s="10" t="s">
        <v>12</v>
      </c>
      <c r="D32" s="10"/>
      <c r="E32" s="10"/>
      <c r="F32" s="92" t="s">
        <v>2</v>
      </c>
      <c r="G32" s="93" t="s">
        <v>126</v>
      </c>
    </row>
    <row r="33" spans="2:7" ht="51.75" customHeight="1" x14ac:dyDescent="0.35">
      <c r="B33" s="26">
        <v>8</v>
      </c>
      <c r="C33" s="164" t="s">
        <v>13</v>
      </c>
      <c r="D33" s="165"/>
      <c r="E33" s="166"/>
      <c r="F33" s="92" t="s">
        <v>2</v>
      </c>
      <c r="G33" s="93" t="s">
        <v>126</v>
      </c>
    </row>
    <row r="34" spans="2:7" ht="18" x14ac:dyDescent="0.35">
      <c r="B34" s="26">
        <v>9</v>
      </c>
      <c r="C34" s="167" t="s">
        <v>14</v>
      </c>
      <c r="D34" s="168"/>
      <c r="E34" s="169"/>
      <c r="F34" s="92" t="s">
        <v>2</v>
      </c>
      <c r="G34" s="93" t="s">
        <v>126</v>
      </c>
    </row>
    <row r="35" spans="2:7" ht="18" x14ac:dyDescent="0.35">
      <c r="B35" s="26">
        <v>10</v>
      </c>
      <c r="C35" s="167" t="s">
        <v>15</v>
      </c>
      <c r="D35" s="168"/>
      <c r="E35" s="169"/>
      <c r="F35" s="92" t="s">
        <v>2</v>
      </c>
      <c r="G35" s="93" t="s">
        <v>126</v>
      </c>
    </row>
    <row r="36" spans="2:7" ht="18" x14ac:dyDescent="0.35">
      <c r="B36" s="26">
        <v>11</v>
      </c>
      <c r="C36" s="167" t="s">
        <v>16</v>
      </c>
      <c r="D36" s="168"/>
      <c r="E36" s="169"/>
      <c r="F36" s="92" t="s">
        <v>2</v>
      </c>
      <c r="G36" s="93" t="s">
        <v>126</v>
      </c>
    </row>
    <row r="37" spans="2:7" ht="18" x14ac:dyDescent="0.35">
      <c r="B37" s="26">
        <v>12</v>
      </c>
      <c r="C37" s="167" t="s">
        <v>17</v>
      </c>
      <c r="D37" s="168"/>
      <c r="E37" s="169"/>
      <c r="F37" s="92" t="s">
        <v>2</v>
      </c>
      <c r="G37" s="93" t="s">
        <v>126</v>
      </c>
    </row>
    <row r="38" spans="2:7" ht="18" x14ac:dyDescent="0.35">
      <c r="B38" s="26">
        <v>13</v>
      </c>
      <c r="C38" s="167" t="s">
        <v>18</v>
      </c>
      <c r="D38" s="168"/>
      <c r="E38" s="169"/>
      <c r="F38" s="92" t="s">
        <v>2</v>
      </c>
      <c r="G38" s="93" t="s">
        <v>126</v>
      </c>
    </row>
    <row r="39" spans="2:7" ht="18" x14ac:dyDescent="0.35">
      <c r="B39" s="26">
        <v>14</v>
      </c>
      <c r="C39" s="167" t="s">
        <v>19</v>
      </c>
      <c r="D39" s="168"/>
      <c r="E39" s="169"/>
      <c r="F39" s="92" t="s">
        <v>2</v>
      </c>
      <c r="G39" s="93" t="s">
        <v>126</v>
      </c>
    </row>
    <row r="40" spans="2:7" ht="18" x14ac:dyDescent="0.35">
      <c r="B40" s="26">
        <v>15</v>
      </c>
      <c r="C40" s="167" t="s">
        <v>20</v>
      </c>
      <c r="D40" s="168"/>
      <c r="E40" s="169"/>
      <c r="F40" s="92" t="s">
        <v>126</v>
      </c>
      <c r="G40" s="93"/>
    </row>
    <row r="41" spans="2:7" ht="18" x14ac:dyDescent="0.35">
      <c r="B41" s="26">
        <v>16</v>
      </c>
      <c r="C41" s="167" t="s">
        <v>21</v>
      </c>
      <c r="D41" s="168"/>
      <c r="E41" s="169"/>
      <c r="F41" s="92" t="s">
        <v>2</v>
      </c>
      <c r="G41" s="93" t="s">
        <v>126</v>
      </c>
    </row>
    <row r="42" spans="2:7" ht="18" x14ac:dyDescent="0.35">
      <c r="B42" s="26">
        <v>17</v>
      </c>
      <c r="C42" s="167" t="s">
        <v>22</v>
      </c>
      <c r="D42" s="168"/>
      <c r="E42" s="169"/>
      <c r="F42" s="92" t="s">
        <v>126</v>
      </c>
      <c r="G42" s="93"/>
    </row>
    <row r="43" spans="2:7" ht="18.75" thickBot="1" x14ac:dyDescent="0.4">
      <c r="B43" s="27">
        <v>18</v>
      </c>
      <c r="C43" s="271" t="s">
        <v>23</v>
      </c>
      <c r="D43" s="272"/>
      <c r="E43" s="273"/>
      <c r="F43" s="94"/>
      <c r="G43" s="95" t="s">
        <v>126</v>
      </c>
    </row>
    <row r="44" spans="2:7" ht="17.25" thickTop="1" x14ac:dyDescent="0.3">
      <c r="B44" s="13" t="s">
        <v>2</v>
      </c>
      <c r="C44" s="246" t="s">
        <v>24</v>
      </c>
      <c r="D44" s="246"/>
      <c r="E44" s="247"/>
      <c r="F44" s="14">
        <f>COUNTIF(F26:F43,"X")</f>
        <v>8</v>
      </c>
      <c r="G44" s="15">
        <f>COUNTIF(G26:G43,"X")</f>
        <v>10</v>
      </c>
    </row>
    <row r="45" spans="2:7" x14ac:dyDescent="0.3">
      <c r="B45" s="16"/>
      <c r="C45" s="80" t="s">
        <v>25</v>
      </c>
      <c r="D45" s="81"/>
      <c r="E45" s="81"/>
      <c r="F45" s="261" t="str">
        <f>(IF(F44&lt;6,"Moderado",(IF(F44&gt;11,"Catastrófico","Mayor"))))</f>
        <v>Mayor</v>
      </c>
      <c r="G45" s="262"/>
    </row>
    <row r="46" spans="2:7" ht="17.25" thickBot="1" x14ac:dyDescent="0.35">
      <c r="B46" s="17"/>
      <c r="C46" s="244" t="s">
        <v>26</v>
      </c>
      <c r="D46" s="244"/>
      <c r="E46" s="245"/>
      <c r="F46" s="250">
        <f>(IF(F45="Moderado",5,(IF(F45="Catastrófico",20,10))))</f>
        <v>10</v>
      </c>
      <c r="G46" s="251"/>
    </row>
    <row r="47" spans="2:7" x14ac:dyDescent="0.3">
      <c r="B47" s="18"/>
    </row>
    <row r="48" spans="2:7" x14ac:dyDescent="0.3">
      <c r="B48" s="18"/>
    </row>
    <row r="49" spans="2:7" x14ac:dyDescent="0.3">
      <c r="B49" s="270" t="s">
        <v>108</v>
      </c>
      <c r="C49" s="270"/>
      <c r="D49" s="270"/>
      <c r="E49" s="270"/>
      <c r="F49" s="270"/>
      <c r="G49" s="27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66" t="s">
        <v>50</v>
      </c>
      <c r="C51" s="266"/>
      <c r="D51" s="266"/>
      <c r="E51" s="266"/>
      <c r="F51" s="266"/>
      <c r="G51" s="266"/>
    </row>
    <row r="52" spans="2:7" x14ac:dyDescent="0.3">
      <c r="B52" s="266"/>
      <c r="C52" s="266"/>
      <c r="D52" s="266"/>
      <c r="E52" s="266"/>
      <c r="F52" s="266"/>
      <c r="G52" s="266"/>
    </row>
    <row r="53" spans="2:7" ht="17.25" thickBot="1" x14ac:dyDescent="0.35">
      <c r="B53" s="18"/>
    </row>
    <row r="54" spans="2:7" x14ac:dyDescent="0.3">
      <c r="B54" s="96" t="s">
        <v>0</v>
      </c>
      <c r="C54" s="227" t="s">
        <v>46</v>
      </c>
      <c r="D54" s="228"/>
      <c r="E54" s="229"/>
      <c r="F54" s="254" t="s">
        <v>3</v>
      </c>
      <c r="G54" s="255"/>
    </row>
    <row r="55" spans="2:7" ht="17.25" thickBot="1" x14ac:dyDescent="0.35">
      <c r="B55" s="97"/>
      <c r="C55" s="230"/>
      <c r="D55" s="231"/>
      <c r="E55" s="232"/>
      <c r="F55" s="98" t="s">
        <v>4</v>
      </c>
      <c r="G55" s="99" t="s">
        <v>5</v>
      </c>
    </row>
    <row r="56" spans="2:7" ht="18.75" thickTop="1" x14ac:dyDescent="0.35">
      <c r="B56" s="7">
        <v>1</v>
      </c>
      <c r="C56" s="8" t="s">
        <v>27</v>
      </c>
      <c r="D56" s="8"/>
      <c r="E56" s="8"/>
      <c r="F56" s="90" t="s">
        <v>126</v>
      </c>
      <c r="G56" s="90"/>
    </row>
    <row r="57" spans="2:7" ht="18" x14ac:dyDescent="0.35">
      <c r="B57" s="9">
        <v>2</v>
      </c>
      <c r="C57" s="10" t="s">
        <v>28</v>
      </c>
      <c r="D57" s="10"/>
      <c r="E57" s="10"/>
      <c r="F57" s="93"/>
      <c r="G57" s="93" t="s">
        <v>126</v>
      </c>
    </row>
    <row r="58" spans="2:7" ht="18" x14ac:dyDescent="0.35">
      <c r="B58" s="9">
        <v>3</v>
      </c>
      <c r="C58" s="10" t="s">
        <v>29</v>
      </c>
      <c r="D58" s="10"/>
      <c r="E58" s="10"/>
      <c r="F58" s="93"/>
      <c r="G58" s="93" t="s">
        <v>126</v>
      </c>
    </row>
    <row r="59" spans="2:7" ht="18" x14ac:dyDescent="0.35">
      <c r="B59" s="9">
        <v>4</v>
      </c>
      <c r="C59" s="10" t="s">
        <v>10</v>
      </c>
      <c r="D59" s="10"/>
      <c r="E59" s="10"/>
      <c r="F59" s="93"/>
      <c r="G59" s="93" t="s">
        <v>126</v>
      </c>
    </row>
    <row r="60" spans="2:7" ht="18.75" thickBot="1" x14ac:dyDescent="0.4">
      <c r="B60" s="11">
        <v>5</v>
      </c>
      <c r="C60" s="12" t="s">
        <v>30</v>
      </c>
      <c r="D60" s="12"/>
      <c r="E60" s="12"/>
      <c r="F60" s="95"/>
      <c r="G60" s="95" t="s">
        <v>126</v>
      </c>
    </row>
    <row r="61" spans="2:7" ht="17.25" thickTop="1" x14ac:dyDescent="0.3">
      <c r="B61" s="13"/>
      <c r="C61" s="82" t="s">
        <v>31</v>
      </c>
      <c r="D61" s="82"/>
      <c r="E61" s="82"/>
      <c r="F61" s="248">
        <f>(IF(F56="X",1,(IF(F57="X",2,(IF(F58="X",3,(IF(F59="X",4,(IF(F60="X",5,"Por valorar"))))))))))</f>
        <v>1</v>
      </c>
      <c r="G61" s="249"/>
    </row>
    <row r="62" spans="2:7" ht="17.25" thickBot="1" x14ac:dyDescent="0.35">
      <c r="B62" s="17"/>
      <c r="C62" s="83" t="s">
        <v>25</v>
      </c>
      <c r="D62" s="84"/>
      <c r="E62" s="84"/>
      <c r="F62" s="250" t="str">
        <f>(IF(F61=1,"Rara Vez",(IF(F61=2,"Improbable",(IF(F61=3,"Posible",(IF(F61=4,"Probable",(IF(F61=5,"Casi Seguro","Por  Valorar"))))))))))</f>
        <v>Rara Vez</v>
      </c>
      <c r="G62" s="251"/>
    </row>
    <row r="63" spans="2:7" ht="17.25" thickBot="1" x14ac:dyDescent="0.35">
      <c r="B63" s="17"/>
      <c r="C63" s="244" t="s">
        <v>26</v>
      </c>
      <c r="D63" s="244"/>
      <c r="E63" s="245"/>
      <c r="F63" s="260">
        <f>F61</f>
        <v>1</v>
      </c>
      <c r="G63" s="154"/>
    </row>
    <row r="64" spans="2:7" ht="17.25" thickBot="1" x14ac:dyDescent="0.35">
      <c r="B64" s="18"/>
    </row>
    <row r="65" spans="2:7" ht="17.25" thickBot="1" x14ac:dyDescent="0.35">
      <c r="B65" s="241" t="s">
        <v>48</v>
      </c>
      <c r="C65" s="242"/>
      <c r="D65" s="242"/>
      <c r="E65" s="243"/>
      <c r="F65" s="153">
        <f>F63*F46</f>
        <v>10</v>
      </c>
      <c r="G65" s="154"/>
    </row>
    <row r="66" spans="2:7" ht="17.25" thickBot="1" x14ac:dyDescent="0.35">
      <c r="B66" s="263" t="s">
        <v>49</v>
      </c>
      <c r="C66" s="264"/>
      <c r="D66" s="264"/>
      <c r="E66" s="265"/>
      <c r="F66" s="267" t="str">
        <f>IF(F65&lt;14,"BAJA",(IF(F65=15,"MODERADA",(IF(F65=20,"MODERADA",(IF(F65=25,"MODERADA",(IF(F65=30,"ALTA",(IF(F65=40,"ALTA",(IF(F65=50,"ALTA",(IF(F65&gt;50,"EXTREMA","GGGG")))))))))))))))</f>
        <v>BAJA</v>
      </c>
      <c r="G66" s="268"/>
    </row>
    <row r="67" spans="2:7" x14ac:dyDescent="0.3">
      <c r="B67" s="57"/>
      <c r="C67" s="57"/>
      <c r="D67" s="57"/>
      <c r="E67" s="57"/>
      <c r="F67" s="30"/>
      <c r="G67" s="30"/>
    </row>
    <row r="68" spans="2:7" x14ac:dyDescent="0.3">
      <c r="B68" s="259" t="s">
        <v>51</v>
      </c>
      <c r="C68" s="259"/>
      <c r="D68" s="259"/>
      <c r="E68" s="259"/>
      <c r="F68" s="259"/>
      <c r="G68" s="259"/>
    </row>
    <row r="69" spans="2:7" ht="4.5" customHeight="1" x14ac:dyDescent="0.3">
      <c r="B69" s="57"/>
      <c r="C69" s="57"/>
      <c r="D69" s="57"/>
      <c r="E69" s="57"/>
      <c r="F69" s="57"/>
      <c r="G69" s="57"/>
    </row>
    <row r="70" spans="2:7" x14ac:dyDescent="0.3">
      <c r="B70" s="192" t="str">
        <f>(IF(F66="BAJA",C93,(IF(F66="MODERADA",C94,(IF(F66="ALTA",C95,(IF(F66="EXTREMA",C96,"TTTT"))))))))</f>
        <v xml:space="preserve">Se encuenta en un nivel que se puede  elimar o reducir facilmente con los controles </v>
      </c>
      <c r="C70" s="193"/>
      <c r="D70" s="193"/>
      <c r="E70" s="193"/>
      <c r="F70" s="193"/>
      <c r="G70" s="194"/>
    </row>
    <row r="71" spans="2:7" x14ac:dyDescent="0.3">
      <c r="B71" s="195"/>
      <c r="C71" s="196"/>
      <c r="D71" s="196"/>
      <c r="E71" s="196"/>
      <c r="F71" s="196"/>
      <c r="G71" s="197"/>
    </row>
    <row r="72" spans="2:7" x14ac:dyDescent="0.3">
      <c r="B72" s="21"/>
      <c r="C72" s="21"/>
      <c r="D72" s="21"/>
      <c r="E72" s="21"/>
      <c r="F72" s="19" t="s">
        <v>2</v>
      </c>
    </row>
    <row r="74" spans="2:7" x14ac:dyDescent="0.3">
      <c r="B74" s="207" t="s">
        <v>61</v>
      </c>
      <c r="C74" s="207"/>
      <c r="D74" s="207"/>
      <c r="E74" s="207"/>
      <c r="F74" s="207"/>
      <c r="G74" s="207"/>
    </row>
    <row r="75" spans="2:7" ht="17.25" thickBot="1" x14ac:dyDescent="0.35">
      <c r="B75" s="32"/>
      <c r="C75" s="32"/>
      <c r="D75" s="32"/>
      <c r="E75" s="32"/>
      <c r="F75" s="32"/>
      <c r="G75" s="32"/>
    </row>
    <row r="76" spans="2:7" s="28" customFormat="1" ht="24.75" customHeight="1" thickBot="1" x14ac:dyDescent="0.4">
      <c r="B76" s="33" t="s">
        <v>32</v>
      </c>
      <c r="C76" s="34" t="s">
        <v>33</v>
      </c>
      <c r="D76" s="256" t="s">
        <v>34</v>
      </c>
      <c r="E76" s="257"/>
      <c r="F76" s="257"/>
      <c r="G76" s="258"/>
    </row>
    <row r="77" spans="2:7" s="28" customFormat="1" ht="18.75" thickTop="1" x14ac:dyDescent="0.35">
      <c r="B77" s="212" t="s">
        <v>35</v>
      </c>
      <c r="C77" s="240">
        <v>5</v>
      </c>
      <c r="D77" s="35">
        <v>25</v>
      </c>
      <c r="E77" s="36">
        <v>50</v>
      </c>
      <c r="F77" s="252">
        <v>100</v>
      </c>
      <c r="G77" s="253"/>
    </row>
    <row r="78" spans="2:7" s="28" customFormat="1" ht="18" x14ac:dyDescent="0.35">
      <c r="B78" s="211"/>
      <c r="C78" s="238"/>
      <c r="D78" s="35" t="s">
        <v>40</v>
      </c>
      <c r="E78" s="36" t="s">
        <v>41</v>
      </c>
      <c r="F78" s="217" t="s">
        <v>42</v>
      </c>
      <c r="G78" s="218"/>
    </row>
    <row r="79" spans="2:7" s="28" customFormat="1" ht="18" x14ac:dyDescent="0.35">
      <c r="B79" s="210" t="s">
        <v>36</v>
      </c>
      <c r="C79" s="235">
        <v>4</v>
      </c>
      <c r="D79" s="37">
        <v>20</v>
      </c>
      <c r="E79" s="38">
        <v>40</v>
      </c>
      <c r="F79" s="215">
        <v>80</v>
      </c>
      <c r="G79" s="216"/>
    </row>
    <row r="80" spans="2:7" s="28" customFormat="1" ht="18" x14ac:dyDescent="0.35">
      <c r="B80" s="211"/>
      <c r="C80" s="236"/>
      <c r="D80" s="39" t="s">
        <v>40</v>
      </c>
      <c r="E80" s="40" t="s">
        <v>41</v>
      </c>
      <c r="F80" s="217" t="s">
        <v>42</v>
      </c>
      <c r="G80" s="218"/>
    </row>
    <row r="81" spans="2:7" s="28" customFormat="1" ht="18" x14ac:dyDescent="0.35">
      <c r="B81" s="210" t="s">
        <v>37</v>
      </c>
      <c r="C81" s="237">
        <v>3</v>
      </c>
      <c r="D81" s="37">
        <v>15</v>
      </c>
      <c r="E81" s="38">
        <v>30</v>
      </c>
      <c r="F81" s="215">
        <v>60</v>
      </c>
      <c r="G81" s="216"/>
    </row>
    <row r="82" spans="2:7" s="28" customFormat="1" ht="18" x14ac:dyDescent="0.35">
      <c r="B82" s="211"/>
      <c r="C82" s="238"/>
      <c r="D82" s="39" t="s">
        <v>40</v>
      </c>
      <c r="E82" s="40" t="s">
        <v>41</v>
      </c>
      <c r="F82" s="217" t="s">
        <v>42</v>
      </c>
      <c r="G82" s="218"/>
    </row>
    <row r="83" spans="2:7" s="28" customFormat="1" ht="18" x14ac:dyDescent="0.35">
      <c r="B83" s="210" t="s">
        <v>38</v>
      </c>
      <c r="C83" s="239">
        <v>2</v>
      </c>
      <c r="D83" s="41">
        <v>10</v>
      </c>
      <c r="E83" s="37">
        <v>20</v>
      </c>
      <c r="F83" s="219">
        <v>40</v>
      </c>
      <c r="G83" s="220"/>
    </row>
    <row r="84" spans="2:7" s="28" customFormat="1" ht="18" x14ac:dyDescent="0.35">
      <c r="B84" s="211"/>
      <c r="C84" s="239"/>
      <c r="D84" s="42" t="s">
        <v>43</v>
      </c>
      <c r="E84" s="39" t="s">
        <v>40</v>
      </c>
      <c r="F84" s="221" t="s">
        <v>41</v>
      </c>
      <c r="G84" s="222"/>
    </row>
    <row r="85" spans="2:7" s="28" customFormat="1" ht="18" x14ac:dyDescent="0.35">
      <c r="B85" s="210" t="s">
        <v>39</v>
      </c>
      <c r="C85" s="237">
        <v>1</v>
      </c>
      <c r="D85" s="41">
        <v>5</v>
      </c>
      <c r="E85" s="41">
        <v>10</v>
      </c>
      <c r="F85" s="223">
        <v>20</v>
      </c>
      <c r="G85" s="224"/>
    </row>
    <row r="86" spans="2:7" s="28" customFormat="1" ht="18.75" thickBot="1" x14ac:dyDescent="0.4">
      <c r="B86" s="212"/>
      <c r="C86" s="240"/>
      <c r="D86" s="43" t="s">
        <v>43</v>
      </c>
      <c r="E86" s="43" t="s">
        <v>43</v>
      </c>
      <c r="F86" s="225" t="s">
        <v>40</v>
      </c>
      <c r="G86" s="226"/>
    </row>
    <row r="87" spans="2:7" s="28" customFormat="1" ht="18" x14ac:dyDescent="0.35">
      <c r="B87" s="44" t="s">
        <v>44</v>
      </c>
      <c r="C87" s="60"/>
      <c r="D87" s="60" t="s">
        <v>45</v>
      </c>
      <c r="E87" s="60" t="s">
        <v>97</v>
      </c>
      <c r="F87" s="233" t="s">
        <v>98</v>
      </c>
      <c r="G87" s="234"/>
    </row>
    <row r="88" spans="2:7" s="28" customFormat="1" ht="18.75" thickBot="1" x14ac:dyDescent="0.4">
      <c r="B88" s="46" t="s">
        <v>26</v>
      </c>
      <c r="C88" s="61"/>
      <c r="D88" s="61">
        <v>5</v>
      </c>
      <c r="E88" s="61">
        <v>10</v>
      </c>
      <c r="F88" s="213">
        <v>20</v>
      </c>
      <c r="G88" s="214"/>
    </row>
    <row r="89" spans="2:7" s="28" customFormat="1" ht="18" x14ac:dyDescent="0.35">
      <c r="B89" s="48"/>
      <c r="C89" s="48"/>
      <c r="D89" s="48"/>
      <c r="E89" s="48"/>
      <c r="F89" s="48"/>
      <c r="G89" s="48"/>
    </row>
    <row r="90" spans="2:7" x14ac:dyDescent="0.3">
      <c r="B90" s="32"/>
      <c r="C90" s="32"/>
      <c r="D90" s="32"/>
      <c r="E90" s="32"/>
      <c r="F90" s="32"/>
      <c r="G90" s="32"/>
    </row>
    <row r="91" spans="2:7" x14ac:dyDescent="0.3">
      <c r="B91" s="207" t="s">
        <v>52</v>
      </c>
      <c r="C91" s="207"/>
      <c r="D91" s="207"/>
      <c r="E91" s="207"/>
      <c r="F91" s="207"/>
      <c r="G91" s="207"/>
    </row>
    <row r="92" spans="2:7" ht="17.25" thickBot="1" x14ac:dyDescent="0.35">
      <c r="B92" s="32"/>
      <c r="C92" s="32"/>
      <c r="D92" s="32"/>
      <c r="E92" s="32"/>
      <c r="F92" s="32"/>
      <c r="G92" s="32"/>
    </row>
    <row r="93" spans="2:7" ht="35.25" customHeight="1" x14ac:dyDescent="0.3">
      <c r="B93" s="49" t="s">
        <v>53</v>
      </c>
      <c r="C93" s="208" t="s">
        <v>57</v>
      </c>
      <c r="D93" s="208"/>
      <c r="E93" s="208"/>
      <c r="F93" s="208"/>
      <c r="G93" s="209"/>
    </row>
    <row r="94" spans="2:7" ht="35.25" customHeight="1" x14ac:dyDescent="0.3">
      <c r="B94" s="50" t="s">
        <v>54</v>
      </c>
      <c r="C94" s="201" t="s">
        <v>58</v>
      </c>
      <c r="D94" s="201"/>
      <c r="E94" s="201"/>
      <c r="F94" s="201"/>
      <c r="G94" s="202"/>
    </row>
    <row r="95" spans="2:7" ht="35.25" customHeight="1" x14ac:dyDescent="0.3">
      <c r="B95" s="51" t="s">
        <v>55</v>
      </c>
      <c r="C95" s="201" t="s">
        <v>59</v>
      </c>
      <c r="D95" s="201"/>
      <c r="E95" s="201"/>
      <c r="F95" s="201"/>
      <c r="G95" s="202"/>
    </row>
    <row r="96" spans="2:7" ht="35.25" customHeight="1" thickBot="1" x14ac:dyDescent="0.35">
      <c r="B96" s="52" t="s">
        <v>56</v>
      </c>
      <c r="C96" s="203" t="s">
        <v>60</v>
      </c>
      <c r="D96" s="203"/>
      <c r="E96" s="203"/>
      <c r="F96" s="203"/>
      <c r="G96" s="204"/>
    </row>
    <row r="97" spans="2:7" x14ac:dyDescent="0.3">
      <c r="B97" s="1" t="s">
        <v>2</v>
      </c>
    </row>
    <row r="98" spans="2:7" x14ac:dyDescent="0.3">
      <c r="D98" s="53"/>
    </row>
    <row r="99" spans="2:7" ht="21" x14ac:dyDescent="0.35">
      <c r="B99" s="205" t="s">
        <v>119</v>
      </c>
      <c r="C99" s="205"/>
      <c r="D99" s="205"/>
      <c r="E99" s="205"/>
      <c r="F99" s="205"/>
      <c r="G99" s="205"/>
    </row>
    <row r="101" spans="2:7" ht="33.75" customHeight="1" x14ac:dyDescent="0.3">
      <c r="B101" s="188" t="s">
        <v>62</v>
      </c>
      <c r="C101" s="188"/>
      <c r="D101" s="188"/>
      <c r="E101" s="188"/>
      <c r="F101" s="188"/>
      <c r="G101" s="188"/>
    </row>
    <row r="103" spans="2:7" x14ac:dyDescent="0.3">
      <c r="B103" s="206" t="s">
        <v>69</v>
      </c>
      <c r="C103" s="206"/>
      <c r="D103" s="206"/>
      <c r="E103" s="206"/>
      <c r="F103" s="206"/>
      <c r="G103" s="206"/>
    </row>
    <row r="105" spans="2:7" x14ac:dyDescent="0.3">
      <c r="B105" s="198" t="s">
        <v>87</v>
      </c>
      <c r="C105" s="155" t="s">
        <v>128</v>
      </c>
      <c r="D105" s="156"/>
      <c r="E105" s="156"/>
      <c r="F105" s="156"/>
      <c r="G105" s="157"/>
    </row>
    <row r="106" spans="2:7" x14ac:dyDescent="0.3">
      <c r="B106" s="199"/>
      <c r="C106" s="158"/>
      <c r="D106" s="159"/>
      <c r="E106" s="159"/>
      <c r="F106" s="159"/>
      <c r="G106" s="160"/>
    </row>
    <row r="107" spans="2:7" ht="17.25" thickBot="1" x14ac:dyDescent="0.35">
      <c r="B107" s="200"/>
      <c r="C107" s="161"/>
      <c r="D107" s="162"/>
      <c r="E107" s="162"/>
      <c r="F107" s="162"/>
      <c r="G107" s="163"/>
    </row>
    <row r="108" spans="2:7" ht="23.25" customHeight="1" thickTop="1" x14ac:dyDescent="0.3">
      <c r="B108" s="100" t="s">
        <v>68</v>
      </c>
      <c r="C108" s="101"/>
      <c r="D108" s="101"/>
      <c r="E108" s="101"/>
      <c r="F108" s="102" t="s">
        <v>88</v>
      </c>
      <c r="G108" s="103" t="s">
        <v>95</v>
      </c>
    </row>
    <row r="109" spans="2:7" ht="33" x14ac:dyDescent="0.3">
      <c r="B109" s="22" t="s">
        <v>70</v>
      </c>
      <c r="C109" s="23"/>
      <c r="D109" s="23"/>
      <c r="E109" s="23"/>
      <c r="F109" s="104" t="s">
        <v>73</v>
      </c>
      <c r="G109" s="105" t="str">
        <f>(IF(F109="Preventivo","Avanza hacia abajo y a la izquierda",(IF(F109="Detectivo","Avanza hacia abajo ",(IF(F109="Correctivo","Avanza hacia la izquierda ","Definir la naturaleza del control"))))))</f>
        <v xml:space="preserve">Avanza hacia abajo </v>
      </c>
    </row>
    <row r="110" spans="2:7" x14ac:dyDescent="0.3">
      <c r="B110" s="54" t="s">
        <v>75</v>
      </c>
      <c r="C110" s="54"/>
      <c r="D110" s="54"/>
      <c r="E110" s="54"/>
      <c r="F110" s="104" t="s">
        <v>84</v>
      </c>
      <c r="G110" s="106">
        <f>(IF(F110="Sí",15,(0)))</f>
        <v>15</v>
      </c>
    </row>
    <row r="111" spans="2:7" ht="16.5" customHeight="1" x14ac:dyDescent="0.3">
      <c r="B111" s="164" t="s">
        <v>76</v>
      </c>
      <c r="C111" s="165"/>
      <c r="D111" s="165"/>
      <c r="E111" s="166"/>
      <c r="F111" s="104" t="s">
        <v>84</v>
      </c>
      <c r="G111" s="106">
        <f>(IF(F111="Sí",5,(0)))</f>
        <v>5</v>
      </c>
    </row>
    <row r="112" spans="2:7" x14ac:dyDescent="0.3">
      <c r="B112" s="167" t="s">
        <v>77</v>
      </c>
      <c r="C112" s="168"/>
      <c r="D112" s="168"/>
      <c r="E112" s="169"/>
      <c r="F112" s="104" t="s">
        <v>79</v>
      </c>
      <c r="G112" s="106">
        <f>(IF(F112="Manual",10,(IF(F112="Automático",15,0))))</f>
        <v>10</v>
      </c>
    </row>
    <row r="113" spans="2:7" ht="16.5" customHeight="1" x14ac:dyDescent="0.3">
      <c r="B113" s="170" t="s">
        <v>81</v>
      </c>
      <c r="C113" s="171"/>
      <c r="D113" s="171"/>
      <c r="E113" s="172"/>
      <c r="F113" s="104" t="s">
        <v>84</v>
      </c>
      <c r="G113" s="106">
        <f>(IF(F113="Sí",15,(0)))</f>
        <v>15</v>
      </c>
    </row>
    <row r="114" spans="2:7" ht="16.5" customHeight="1" x14ac:dyDescent="0.3">
      <c r="B114" s="164" t="s">
        <v>82</v>
      </c>
      <c r="C114" s="165"/>
      <c r="D114" s="165"/>
      <c r="E114" s="166"/>
      <c r="F114" s="104" t="s">
        <v>84</v>
      </c>
      <c r="G114" s="106">
        <f>(IF(F114="Sí",10,(0)))</f>
        <v>10</v>
      </c>
    </row>
    <row r="115" spans="2:7" ht="17.25" customHeight="1" thickBot="1" x14ac:dyDescent="0.35">
      <c r="B115" s="173" t="s">
        <v>83</v>
      </c>
      <c r="C115" s="174"/>
      <c r="D115" s="174"/>
      <c r="E115" s="175"/>
      <c r="F115" s="107" t="s">
        <v>84</v>
      </c>
      <c r="G115" s="108">
        <f>(IF(F115="Sí",30,(0)))</f>
        <v>30</v>
      </c>
    </row>
    <row r="116" spans="2:7" ht="17.25" thickBot="1" x14ac:dyDescent="0.35">
      <c r="B116" s="85"/>
      <c r="C116" s="153" t="s">
        <v>86</v>
      </c>
      <c r="D116" s="153"/>
      <c r="E116" s="153"/>
      <c r="F116" s="154"/>
      <c r="G116" s="86">
        <f>SUM(G110:G115)</f>
        <v>85</v>
      </c>
    </row>
    <row r="117" spans="2:7" ht="17.25" thickBot="1" x14ac:dyDescent="0.35"/>
    <row r="118" spans="2:7" ht="17.25" thickBot="1" x14ac:dyDescent="0.35">
      <c r="B118" s="176" t="s">
        <v>94</v>
      </c>
      <c r="C118" s="153"/>
      <c r="D118" s="153"/>
      <c r="E118" s="153"/>
      <c r="F118" s="154"/>
      <c r="G118" s="86">
        <f>(IF(G116&lt;51,0,(IF(G116&gt;75,2,1))))</f>
        <v>2</v>
      </c>
    </row>
    <row r="119" spans="2:7" x14ac:dyDescent="0.3">
      <c r="B119" s="30"/>
      <c r="C119" s="30"/>
      <c r="D119" s="30"/>
      <c r="E119" s="30"/>
      <c r="F119" s="30"/>
      <c r="G119" s="30"/>
    </row>
    <row r="120" spans="2:7" x14ac:dyDescent="0.3">
      <c r="B120" s="30"/>
      <c r="C120" s="30"/>
      <c r="D120" s="30"/>
      <c r="E120" s="30"/>
      <c r="F120" s="30"/>
      <c r="G120" s="30"/>
    </row>
    <row r="121" spans="2:7" x14ac:dyDescent="0.3">
      <c r="B121" s="30"/>
      <c r="C121" s="30"/>
      <c r="D121" s="30"/>
      <c r="E121" s="30"/>
      <c r="F121" s="30"/>
      <c r="G121" s="30"/>
    </row>
    <row r="122" spans="2:7" ht="21" x14ac:dyDescent="0.35">
      <c r="B122" s="177" t="s">
        <v>116</v>
      </c>
      <c r="C122" s="177"/>
      <c r="D122" s="177"/>
      <c r="E122" s="177"/>
      <c r="F122" s="177"/>
      <c r="G122" s="177"/>
    </row>
    <row r="123" spans="2:7" s="69" customFormat="1" ht="18.75" thickBot="1" x14ac:dyDescent="0.4">
      <c r="B123" s="70"/>
      <c r="C123" s="70"/>
      <c r="D123" s="70"/>
      <c r="E123" s="70"/>
      <c r="F123" s="70"/>
      <c r="G123" s="70"/>
    </row>
    <row r="124" spans="2:7" ht="17.25" customHeight="1" thickBot="1" x14ac:dyDescent="0.35">
      <c r="B124" s="186" t="s">
        <v>32</v>
      </c>
      <c r="C124" s="187"/>
      <c r="D124" s="187"/>
      <c r="E124" s="187"/>
      <c r="F124" s="187"/>
      <c r="G124" s="72" t="str">
        <f>IF(AND(F109="Detectivo",F62=E140,G118=2),E142,IF(AND(F109="Detectivo",F62=E140,G118=1),(E141),(IF(AND(F109="Detectivo",F62=E140,G118=0),(E140),(IF(AND(F109="Detectivo",F62=E141,G118=2),E143,IF(AND(F109="Detectivo",F62=E141,G118=1),(E142),(IF(AND(F109="Detectivo",F62=E141,G118=0),(E141),((IF(AND(F109="Detectivo",F62=E142,G118=2),E144,IF(AND(F109="Detectivo",F62=E142,G118=1),(E143),(IF(AND(F109="Detectivo",F62=E142,G118=0),(E142),(((IF(AND(F109="Detectivo",F62=E143,G118=2),(E144),IF(AND(F109="Detectivo",F62=E143,G118=1),(E144),(IF(AND(F109="Detectivo",F62=E143,G118=0),(E143),(((IF(AND(F109="Detectivo",F62=E144),E144,IF(AND(F109="Preventivo",F62=E140,G118=2),E142,IF(AND(F109="Preventivo",F62=E140,G118=1),(E141),(IF(AND(F109="Preventivo",F62=E140,G118=0),(E140),(IF(AND(F109="Preventivo",F62=E141,G118=2),E143,IF(AND(F109="Preventivo",F62=E141,G118=1),(E142),(IF(AND(F109="Preventivo",F62=E141,G118=0),(E141),((IF(AND(F109="Preventivo",F62=E142,G118=2),E144,IF(AND(F109="Preventivo",F62=E142,G118=1),(E143),(IF(AND(F109="Preventivo",F62=E142,G118=0),(E142),(((IF(AND(F109="Preventivo",F62=E143,G118=2),(E144),IF(AND(F109="Preventivo",F62=E143,G118=1),(E144),(IF(AND(F109="Preventivo",F62=E143,G118=0),(E143),(((IF(AND(F109="Preventivo",F62=E144),E144,F62))))))))))))))))))))))))))))))))))))))))))))))))))))</f>
        <v>Rara Vez</v>
      </c>
    </row>
    <row r="125" spans="2:7" ht="17.25" thickBot="1" x14ac:dyDescent="0.35">
      <c r="B125" s="190" t="s">
        <v>99</v>
      </c>
      <c r="C125" s="191"/>
      <c r="D125" s="191"/>
      <c r="E125" s="191"/>
      <c r="F125" s="191"/>
      <c r="G125" s="71" t="str">
        <f>(IF(AND(F109="Correctivo",F45=F144,G118=2),(F140),(IF(AND(F109="Correctivo",F45=F144,G118=1),(F142),((IF(AND(F109="Correctivo",F45=F144,G118=0),(F144),((IF(AND(F109="Correctivo",F45=F140,G118=0),(F140),((IF(AND(F109="Correctivo",F45=F142,G118=2),(F140),(IF(AND(F109="Correctivo",F45=F142,G118=1),(F140),((IF(AND(F109="Correctivo",F45=F142,G118=0),(F142),((IF(AND(F109="Preventivo",F45=F144,G118=2),(F140),(IF(AND(F109="Preventivo",F45=F144,G118=1),(F142),((IF(AND(F109="Preventivo",F45=F144,G118=0),(F144),((IF(AND(F109="Preventivo",F45=F140,G118=0),(F140),((IF(AND(F109="Preventivo",F45=F142,G118=2),(F140),(IF(AND(F109="Preventivo",F45=F142,G118=1),(F140),((IF(AND(F109="Preventivo",F45=F142,G118=0),(F142),(F45))))))))))))))))))))))))))))))))))))))</f>
        <v>Mayor</v>
      </c>
    </row>
    <row r="126" spans="2:7" ht="17.25" thickBot="1" x14ac:dyDescent="0.35">
      <c r="G126" s="1" t="s">
        <v>2</v>
      </c>
    </row>
    <row r="127" spans="2:7" ht="17.25" thickBot="1" x14ac:dyDescent="0.35">
      <c r="B127" s="176" t="s">
        <v>100</v>
      </c>
      <c r="C127" s="153"/>
      <c r="D127" s="153"/>
      <c r="E127" s="153"/>
      <c r="F127" s="154"/>
      <c r="G127" s="79" t="str">
        <f>IF(AND(G124="Casi Seguro",G125="Catastrófico"),("EXTREMA"),(IF(AND(G124="Probable",G125="Catastrófico"),("EXTREMA"),(IF(AND(G124="Posible",G125="Catastrófico"),("EXTREMA"),((IF(AND(G124="Probable",G125="Mayor"),("ALTA"),(IF(AND(G124="Posible",G125="Mayor"),("ALTA"),(IF(AND(G124="Improbable",G125="Catastrófico"),("ALTA"),(IF(AND(G124="Casi Seguro",G125="MAYOR"),("ALTA"),(IF(AND(G124="Rara vez",G125="Catastrófico"),("MODERADA"),(IF(AND(G124="Improbable",G125="MAYOR"),("MODERADA"),(IF(OR(G124="Improbable",G125="MODERADO"),("MODERADA"),(IF(AND(G124="Rara vez",G125="MAYOR"),("BAJA"),(IF(AND(G124="Rara Vez",G125="MODERADO"),("BAJA"),("ERROR")))))))))))))))))))))))))</f>
        <v>BAJA</v>
      </c>
    </row>
    <row r="128" spans="2:7" x14ac:dyDescent="0.3">
      <c r="B128" s="87"/>
      <c r="C128" s="87"/>
      <c r="D128" s="87"/>
      <c r="E128" s="87"/>
      <c r="F128" s="87"/>
      <c r="G128" s="88"/>
    </row>
    <row r="129" spans="1:18" x14ac:dyDescent="0.3">
      <c r="B129" s="87"/>
      <c r="C129" s="87"/>
      <c r="D129" s="87"/>
      <c r="E129" s="87"/>
      <c r="F129" s="87"/>
      <c r="G129" s="88"/>
    </row>
    <row r="131" spans="1:18" ht="21" customHeight="1" x14ac:dyDescent="0.3">
      <c r="B131" s="185" t="s">
        <v>109</v>
      </c>
      <c r="C131" s="185"/>
      <c r="D131" s="185"/>
      <c r="E131" s="185"/>
      <c r="F131" s="185"/>
      <c r="G131" s="185"/>
    </row>
    <row r="132" spans="1:18" ht="21" customHeight="1" x14ac:dyDescent="0.3">
      <c r="B132" s="185"/>
      <c r="C132" s="185"/>
      <c r="D132" s="185"/>
      <c r="E132" s="185"/>
      <c r="F132" s="185"/>
      <c r="G132" s="185"/>
    </row>
    <row r="133" spans="1:18" ht="17.25" thickBot="1" x14ac:dyDescent="0.35">
      <c r="A133" s="57"/>
      <c r="B133" s="57"/>
      <c r="C133" s="57"/>
      <c r="D133" s="57"/>
      <c r="E133" s="57"/>
      <c r="F133" s="57"/>
      <c r="G133" s="56"/>
    </row>
    <row r="134" spans="1:18" ht="16.5" customHeight="1" x14ac:dyDescent="0.3">
      <c r="B134" s="178" t="str">
        <f>(IF(G127="BAJA",C93,(IF(G127="MODERADA",C94,(IF(G127="ALTA",C95,(IF(G127="EXTREMA",C96,"Valor"))))))))</f>
        <v xml:space="preserve">Se encuenta en un nivel que se puede  elimar o reducir facilmente con los controles </v>
      </c>
      <c r="C134" s="179"/>
      <c r="D134" s="179"/>
      <c r="E134" s="179"/>
      <c r="F134" s="179"/>
      <c r="G134" s="180"/>
      <c r="H134" s="1" t="s">
        <v>2</v>
      </c>
      <c r="I134" s="188" t="s">
        <v>2</v>
      </c>
      <c r="J134" s="188"/>
      <c r="K134" s="188"/>
      <c r="L134" s="188"/>
      <c r="M134" s="4"/>
      <c r="N134" s="4"/>
      <c r="O134" s="4"/>
      <c r="P134" s="4"/>
      <c r="Q134" s="4"/>
      <c r="R134" s="4"/>
    </row>
    <row r="135" spans="1:18" ht="18.75" customHeight="1" thickBot="1" x14ac:dyDescent="0.35">
      <c r="B135" s="181"/>
      <c r="C135" s="182"/>
      <c r="D135" s="182"/>
      <c r="E135" s="182"/>
      <c r="F135" s="182"/>
      <c r="G135" s="183"/>
      <c r="I135" s="189" t="s">
        <v>2</v>
      </c>
      <c r="J135" s="189"/>
      <c r="K135" s="189"/>
    </row>
    <row r="137" spans="1:18" x14ac:dyDescent="0.3">
      <c r="B137" s="184" t="s">
        <v>101</v>
      </c>
      <c r="C137" s="184"/>
      <c r="D137" s="184"/>
      <c r="E137" s="184"/>
      <c r="F137" s="184"/>
      <c r="G137" s="184"/>
    </row>
    <row r="138" spans="1:18" ht="17.25" thickBot="1" x14ac:dyDescent="0.35">
      <c r="B138" s="73"/>
      <c r="C138" s="73"/>
      <c r="D138" s="73"/>
      <c r="E138" s="73"/>
      <c r="F138" s="73"/>
      <c r="G138" s="149" t="s">
        <v>2</v>
      </c>
      <c r="H138" s="150"/>
      <c r="I138" s="150"/>
      <c r="J138" s="150"/>
      <c r="K138" s="150"/>
      <c r="L138" s="150"/>
      <c r="M138" s="150"/>
      <c r="N138" s="150"/>
      <c r="O138" s="150"/>
      <c r="P138" s="150"/>
    </row>
    <row r="139" spans="1:18" ht="33.75" thickBot="1" x14ac:dyDescent="0.35">
      <c r="B139" s="77" t="s">
        <v>90</v>
      </c>
      <c r="C139" s="78" t="s">
        <v>91</v>
      </c>
      <c r="D139" s="32"/>
      <c r="E139" s="65" t="s">
        <v>96</v>
      </c>
      <c r="F139" s="66" t="s">
        <v>44</v>
      </c>
      <c r="G139" s="149"/>
      <c r="H139" s="150"/>
      <c r="I139" s="150"/>
      <c r="J139" s="150"/>
      <c r="K139" s="150"/>
      <c r="L139" s="150"/>
      <c r="M139" s="150"/>
      <c r="N139" s="150"/>
      <c r="O139" s="150"/>
      <c r="P139" s="150"/>
    </row>
    <row r="140" spans="1:18" ht="16.5" customHeight="1" thickTop="1" x14ac:dyDescent="0.3">
      <c r="B140" s="55" t="s">
        <v>89</v>
      </c>
      <c r="C140" s="74">
        <v>0</v>
      </c>
      <c r="D140" s="32"/>
      <c r="E140" s="67" t="s">
        <v>35</v>
      </c>
      <c r="F140" s="151" t="s">
        <v>45</v>
      </c>
      <c r="G140" s="149"/>
      <c r="H140" s="150"/>
      <c r="I140" s="150"/>
      <c r="J140" s="150"/>
      <c r="K140" s="150"/>
      <c r="L140" s="150"/>
      <c r="M140" s="150"/>
      <c r="N140" s="150"/>
      <c r="O140" s="150"/>
      <c r="P140" s="150"/>
    </row>
    <row r="141" spans="1:18" ht="16.5" customHeight="1" x14ac:dyDescent="0.3">
      <c r="B141" s="50" t="s">
        <v>92</v>
      </c>
      <c r="C141" s="75">
        <v>1</v>
      </c>
      <c r="D141" s="32"/>
      <c r="E141" s="68" t="s">
        <v>36</v>
      </c>
      <c r="F141" s="15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8" ht="16.5" customHeight="1" thickBot="1" x14ac:dyDescent="0.35">
      <c r="B142" s="64" t="s">
        <v>93</v>
      </c>
      <c r="C142" s="76">
        <v>2</v>
      </c>
      <c r="D142" s="32"/>
      <c r="E142" s="68" t="s">
        <v>37</v>
      </c>
      <c r="F142" s="152" t="s">
        <v>97</v>
      </c>
      <c r="G142" s="32" t="s">
        <v>2</v>
      </c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x14ac:dyDescent="0.3">
      <c r="B143" s="32"/>
      <c r="C143" s="32"/>
      <c r="D143" s="32"/>
      <c r="E143" s="68" t="s">
        <v>38</v>
      </c>
      <c r="F143" s="15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thickBot="1" x14ac:dyDescent="0.35">
      <c r="B144" s="32"/>
      <c r="C144" s="32" t="s">
        <v>2</v>
      </c>
      <c r="D144" s="32"/>
      <c r="E144" s="46" t="s">
        <v>39</v>
      </c>
      <c r="F144" s="62" t="s">
        <v>98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7" ht="16.5" customHeight="1" x14ac:dyDescent="0.3">
      <c r="G145" s="1" t="s">
        <v>2</v>
      </c>
    </row>
    <row r="146" spans="2:7" ht="16.5" customHeight="1" x14ac:dyDescent="0.3">
      <c r="E146" s="1" t="s">
        <v>2</v>
      </c>
      <c r="F146" s="1" t="s">
        <v>2</v>
      </c>
    </row>
    <row r="147" spans="2:7" x14ac:dyDescent="0.3">
      <c r="B147" s="1" t="s">
        <v>2</v>
      </c>
    </row>
    <row r="148" spans="2:7" ht="45.75" customHeight="1" x14ac:dyDescent="0.35">
      <c r="B148" s="120" t="s">
        <v>110</v>
      </c>
      <c r="C148" s="120"/>
      <c r="D148" s="120"/>
      <c r="E148" s="120"/>
      <c r="F148" s="120"/>
      <c r="G148" s="120"/>
    </row>
    <row r="150" spans="2:7" ht="37.5" customHeight="1" x14ac:dyDescent="0.3">
      <c r="B150" s="128" t="s">
        <v>129</v>
      </c>
      <c r="C150" s="128"/>
      <c r="D150" s="128"/>
      <c r="E150" s="128"/>
      <c r="F150" s="128"/>
      <c r="G150" s="128"/>
    </row>
    <row r="151" spans="2:7" ht="17.25" thickBot="1" x14ac:dyDescent="0.35"/>
    <row r="152" spans="2:7" ht="17.25" thickBot="1" x14ac:dyDescent="0.35">
      <c r="B152" s="129" t="s">
        <v>113</v>
      </c>
      <c r="C152" s="130"/>
      <c r="D152" s="131" t="s">
        <v>112</v>
      </c>
      <c r="E152" s="132"/>
      <c r="F152" s="132"/>
      <c r="G152" s="133"/>
    </row>
    <row r="153" spans="2:7" ht="16.5" customHeight="1" thickTop="1" x14ac:dyDescent="0.3">
      <c r="B153" s="121" t="s">
        <v>104</v>
      </c>
      <c r="C153" s="122"/>
      <c r="D153" s="292" t="s">
        <v>136</v>
      </c>
      <c r="E153" s="293"/>
      <c r="F153" s="293"/>
      <c r="G153" s="294"/>
    </row>
    <row r="154" spans="2:7" x14ac:dyDescent="0.3">
      <c r="B154" s="121"/>
      <c r="C154" s="122"/>
      <c r="D154" s="295"/>
      <c r="E154" s="296"/>
      <c r="F154" s="296"/>
      <c r="G154" s="297"/>
    </row>
    <row r="155" spans="2:7" ht="17.25" thickBot="1" x14ac:dyDescent="0.35">
      <c r="B155" s="123"/>
      <c r="C155" s="124"/>
      <c r="D155" s="298"/>
      <c r="E155" s="299"/>
      <c r="F155" s="299"/>
      <c r="G155" s="300"/>
    </row>
    <row r="156" spans="2:7" ht="33.75" customHeight="1" thickBot="1" x14ac:dyDescent="0.35">
      <c r="B156" s="125" t="s">
        <v>105</v>
      </c>
      <c r="C156" s="127"/>
      <c r="D156" s="301" t="s">
        <v>137</v>
      </c>
      <c r="E156" s="144"/>
      <c r="F156" s="144"/>
      <c r="G156" s="145"/>
    </row>
    <row r="157" spans="2:7" ht="31.5" customHeight="1" thickBot="1" x14ac:dyDescent="0.35">
      <c r="B157" s="125" t="s">
        <v>106</v>
      </c>
      <c r="C157" s="126"/>
      <c r="D157" s="289" t="s">
        <v>138</v>
      </c>
      <c r="E157" s="290"/>
      <c r="F157" s="290"/>
      <c r="G157" s="291"/>
    </row>
    <row r="161" spans="1:8" x14ac:dyDescent="0.3">
      <c r="A161" s="119" t="s">
        <v>114</v>
      </c>
      <c r="B161" s="119"/>
      <c r="C161" s="119"/>
      <c r="D161" s="119"/>
      <c r="E161" s="119"/>
      <c r="F161" s="119"/>
      <c r="G161" s="119"/>
      <c r="H161" s="119"/>
    </row>
    <row r="162" spans="1:8" x14ac:dyDescent="0.3">
      <c r="B162" s="1" t="s">
        <v>71</v>
      </c>
    </row>
    <row r="163" spans="1:8" x14ac:dyDescent="0.3">
      <c r="B163" s="1" t="s">
        <v>72</v>
      </c>
    </row>
    <row r="164" spans="1:8" x14ac:dyDescent="0.3">
      <c r="B164" s="1" t="s">
        <v>73</v>
      </c>
    </row>
    <row r="165" spans="1:8" x14ac:dyDescent="0.3">
      <c r="B165" s="1" t="s">
        <v>74</v>
      </c>
    </row>
    <row r="167" spans="1:8" x14ac:dyDescent="0.3">
      <c r="B167" s="1" t="s">
        <v>78</v>
      </c>
    </row>
    <row r="168" spans="1:8" x14ac:dyDescent="0.3">
      <c r="B168" s="1" t="s">
        <v>79</v>
      </c>
    </row>
    <row r="169" spans="1:8" x14ac:dyDescent="0.3">
      <c r="B169" s="1" t="s">
        <v>80</v>
      </c>
    </row>
    <row r="172" spans="1:8" x14ac:dyDescent="0.3">
      <c r="B172" s="1" t="s">
        <v>3</v>
      </c>
    </row>
    <row r="173" spans="1:8" x14ac:dyDescent="0.3">
      <c r="B173" s="1" t="s">
        <v>84</v>
      </c>
    </row>
    <row r="174" spans="1:8" x14ac:dyDescent="0.3">
      <c r="B174" s="1" t="s">
        <v>85</v>
      </c>
    </row>
  </sheetData>
  <mergeCells count="107">
    <mergeCell ref="B156:C156"/>
    <mergeCell ref="D156:G156"/>
    <mergeCell ref="B157:C157"/>
    <mergeCell ref="D157:G157"/>
    <mergeCell ref="A161:H161"/>
    <mergeCell ref="F142:F143"/>
    <mergeCell ref="B148:G148"/>
    <mergeCell ref="B150:G150"/>
    <mergeCell ref="B152:C152"/>
    <mergeCell ref="D152:G152"/>
    <mergeCell ref="B153:C155"/>
    <mergeCell ref="D153:G155"/>
    <mergeCell ref="B134:G135"/>
    <mergeCell ref="I134:L134"/>
    <mergeCell ref="I135:K135"/>
    <mergeCell ref="B137:G137"/>
    <mergeCell ref="G138:P140"/>
    <mergeCell ref="F140:F141"/>
    <mergeCell ref="B118:F118"/>
    <mergeCell ref="B122:G122"/>
    <mergeCell ref="B124:F124"/>
    <mergeCell ref="B125:F125"/>
    <mergeCell ref="B127:F127"/>
    <mergeCell ref="B131:G132"/>
    <mergeCell ref="B111:E111"/>
    <mergeCell ref="B112:E112"/>
    <mergeCell ref="B113:E113"/>
    <mergeCell ref="B114:E114"/>
    <mergeCell ref="B115:E115"/>
    <mergeCell ref="C116:F116"/>
    <mergeCell ref="C96:G96"/>
    <mergeCell ref="B99:G99"/>
    <mergeCell ref="B101:G101"/>
    <mergeCell ref="B103:G103"/>
    <mergeCell ref="B105:B107"/>
    <mergeCell ref="C105:G107"/>
    <mergeCell ref="F87:G87"/>
    <mergeCell ref="F88:G88"/>
    <mergeCell ref="B91:G91"/>
    <mergeCell ref="C93:G93"/>
    <mergeCell ref="C94:G94"/>
    <mergeCell ref="C95:G95"/>
    <mergeCell ref="B83:B84"/>
    <mergeCell ref="C83:C84"/>
    <mergeCell ref="F83:G83"/>
    <mergeCell ref="F84:G84"/>
    <mergeCell ref="B85:B86"/>
    <mergeCell ref="C85:C86"/>
    <mergeCell ref="F85:G85"/>
    <mergeCell ref="F86:G86"/>
    <mergeCell ref="B79:B80"/>
    <mergeCell ref="C79:C80"/>
    <mergeCell ref="F79:G79"/>
    <mergeCell ref="F80:G80"/>
    <mergeCell ref="B81:B82"/>
    <mergeCell ref="C81:C82"/>
    <mergeCell ref="F81:G81"/>
    <mergeCell ref="F82:G82"/>
    <mergeCell ref="B68:G68"/>
    <mergeCell ref="B70:G71"/>
    <mergeCell ref="B74:G74"/>
    <mergeCell ref="D76:G76"/>
    <mergeCell ref="B77:B78"/>
    <mergeCell ref="C77:C78"/>
    <mergeCell ref="F77:G77"/>
    <mergeCell ref="F78:G78"/>
    <mergeCell ref="C63:E63"/>
    <mergeCell ref="F63:G63"/>
    <mergeCell ref="B65:E65"/>
    <mergeCell ref="F65:G65"/>
    <mergeCell ref="B66:E66"/>
    <mergeCell ref="F66:G66"/>
    <mergeCell ref="B49:G49"/>
    <mergeCell ref="B51:G52"/>
    <mergeCell ref="C54:E55"/>
    <mergeCell ref="F54:G54"/>
    <mergeCell ref="F61:G61"/>
    <mergeCell ref="F62:G62"/>
    <mergeCell ref="C41:E41"/>
    <mergeCell ref="C42:E42"/>
    <mergeCell ref="C43:E43"/>
    <mergeCell ref="C44:E44"/>
    <mergeCell ref="F45:G45"/>
    <mergeCell ref="C46:E46"/>
    <mergeCell ref="F46:G46"/>
    <mergeCell ref="C33:E33"/>
    <mergeCell ref="C36:E36"/>
    <mergeCell ref="C37:E37"/>
    <mergeCell ref="C38:E38"/>
    <mergeCell ref="C39:E39"/>
    <mergeCell ref="C40:E40"/>
    <mergeCell ref="C35:E35"/>
    <mergeCell ref="C34:E34"/>
    <mergeCell ref="C11:G11"/>
    <mergeCell ref="C12:G12"/>
    <mergeCell ref="B17:G17"/>
    <mergeCell ref="B19:G19"/>
    <mergeCell ref="B21:G21"/>
    <mergeCell ref="C24:E25"/>
    <mergeCell ref="F24:G24"/>
    <mergeCell ref="B1:G1"/>
    <mergeCell ref="B2:G2"/>
    <mergeCell ref="B4:G4"/>
    <mergeCell ref="C8:G8"/>
    <mergeCell ref="C9:G9"/>
    <mergeCell ref="C10:G10"/>
    <mergeCell ref="C13:G13"/>
  </mergeCells>
  <conditionalFormatting sqref="F45">
    <cfRule type="containsText" dxfId="27" priority="13" operator="containsText" text="Catastrófico">
      <formula>NOT(ISERROR(SEARCH("Catastrófico",F45)))</formula>
    </cfRule>
    <cfRule type="cellIs" dxfId="26" priority="14" operator="equal">
      <formula>"Mayor"</formula>
    </cfRule>
    <cfRule type="cellIs" dxfId="25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ntainsText" dxfId="24" priority="9" operator="containsText" text="Catastrófico">
      <formula>NOT(ISERROR(SEARCH("Catastrófico",F62)))</formula>
    </cfRule>
    <cfRule type="cellIs" dxfId="23" priority="10" operator="equal">
      <formula>"Mayor"</formula>
    </cfRule>
    <cfRule type="cellIs" dxfId="22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ntainsText" dxfId="21" priority="5" operator="containsText" text="EXTREMA">
      <formula>NOT(ISERROR(SEARCH("EXTREMA",F66)))</formula>
    </cfRule>
    <cfRule type="containsText" dxfId="20" priority="6" operator="containsText" text="ALTA">
      <formula>NOT(ISERROR(SEARCH("ALTA",F66)))</formula>
    </cfRule>
    <cfRule type="containsText" dxfId="19" priority="7" operator="containsText" text="MODERADA">
      <formula>NOT(ISERROR(SEARCH("MODERADA",F66)))</formula>
    </cfRule>
    <cfRule type="containsText" dxfId="18" priority="8" operator="containsText" text="BAJA">
      <formula>NOT(ISERROR(SEARCH("BAJA",F66)))</formula>
    </cfRule>
  </conditionalFormatting>
  <conditionalFormatting sqref="G127:G129">
    <cfRule type="containsText" dxfId="17" priority="1" operator="containsText" text="EXTREMA">
      <formula>NOT(ISERROR(SEARCH("EXTREMA",G127)))</formula>
    </cfRule>
    <cfRule type="containsText" dxfId="16" priority="2" operator="containsText" text="ALTA">
      <formula>NOT(ISERROR(SEARCH("ALTA",G127)))</formula>
    </cfRule>
    <cfRule type="containsText" dxfId="15" priority="3" operator="containsText" text="MODERADA">
      <formula>NOT(ISERROR(SEARCH("MODERADA",G127)))</formula>
    </cfRule>
    <cfRule type="containsText" dxfId="14" priority="4" operator="containsText" text="BAJA">
      <formula>NOT(ISERROR(SEARCH("BAJA",G127)))</formula>
    </cfRule>
  </conditionalFormatting>
  <dataValidations count="3">
    <dataValidation type="list" allowBlank="1" showInputMessage="1" showErrorMessage="1" sqref="F113:F115 F110:F111">
      <formula1>$B$173:$B$174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2">
      <formula1>$B$168:$B$170</formula1>
    </dataValidation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09">
      <formula1>$B$163:$B$165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4"/>
  <sheetViews>
    <sheetView showGridLines="0" tabSelected="1" topLeftCell="A112" workbookViewId="0">
      <selection activeCell="D157" sqref="D157:G157"/>
    </sheetView>
  </sheetViews>
  <sheetFormatPr baseColWidth="10" defaultRowHeight="16.5" x14ac:dyDescent="0.3"/>
  <cols>
    <col min="1" max="1" width="4.7109375" style="1" customWidth="1"/>
    <col min="2" max="2" width="18" style="1" customWidth="1"/>
    <col min="3" max="3" width="19.7109375" style="1" customWidth="1"/>
    <col min="4" max="4" width="18.140625" style="1" customWidth="1"/>
    <col min="5" max="5" width="17.85546875" style="1" customWidth="1"/>
    <col min="6" max="6" width="15.85546875" style="1" customWidth="1"/>
    <col min="7" max="7" width="19.85546875" style="1" customWidth="1"/>
    <col min="8" max="8" width="2.5703125" style="1" customWidth="1"/>
    <col min="9" max="16384" width="11.42578125" style="1"/>
  </cols>
  <sheetData>
    <row r="1" spans="2:7" ht="21" x14ac:dyDescent="0.35">
      <c r="B1" s="269" t="s">
        <v>102</v>
      </c>
      <c r="C1" s="269"/>
      <c r="D1" s="269"/>
      <c r="E1" s="269"/>
      <c r="F1" s="269"/>
      <c r="G1" s="269"/>
    </row>
    <row r="2" spans="2:7" ht="21" x14ac:dyDescent="0.35">
      <c r="B2" s="269" t="s">
        <v>103</v>
      </c>
      <c r="C2" s="269"/>
      <c r="D2" s="269"/>
      <c r="E2" s="269"/>
      <c r="F2" s="269"/>
      <c r="G2" s="269"/>
    </row>
    <row r="3" spans="2:7" ht="21" x14ac:dyDescent="0.35">
      <c r="B3" s="109"/>
      <c r="C3" s="109"/>
      <c r="D3" s="109"/>
      <c r="E3" s="109"/>
      <c r="F3" s="109"/>
      <c r="G3" s="109"/>
    </row>
    <row r="4" spans="2:7" ht="21" x14ac:dyDescent="0.35">
      <c r="B4" s="205" t="s">
        <v>117</v>
      </c>
      <c r="C4" s="205"/>
      <c r="D4" s="205"/>
      <c r="E4" s="205"/>
      <c r="F4" s="205"/>
      <c r="G4" s="205"/>
    </row>
    <row r="5" spans="2:7" ht="21" x14ac:dyDescent="0.35">
      <c r="B5" s="109"/>
      <c r="C5" s="109"/>
      <c r="D5" s="109"/>
      <c r="E5" s="109"/>
      <c r="F5" s="109"/>
      <c r="G5" s="109"/>
    </row>
    <row r="6" spans="2:7" ht="21" x14ac:dyDescent="0.35">
      <c r="B6" s="109"/>
      <c r="C6" s="109"/>
      <c r="D6" s="109"/>
      <c r="E6" s="109"/>
      <c r="F6" s="109"/>
      <c r="G6" s="109"/>
    </row>
    <row r="8" spans="2:7" x14ac:dyDescent="0.3">
      <c r="B8" s="2" t="s">
        <v>0</v>
      </c>
      <c r="C8" s="274">
        <v>1</v>
      </c>
      <c r="D8" s="274"/>
      <c r="E8" s="274"/>
      <c r="F8" s="274"/>
      <c r="G8" s="274"/>
    </row>
    <row r="9" spans="2:7" ht="24.75" customHeight="1" x14ac:dyDescent="0.3">
      <c r="B9" s="3" t="s">
        <v>67</v>
      </c>
      <c r="C9" s="278" t="s">
        <v>120</v>
      </c>
      <c r="D9" s="278"/>
      <c r="E9" s="278"/>
      <c r="F9" s="278"/>
      <c r="G9" s="278"/>
    </row>
    <row r="10" spans="2:7" ht="39.75" customHeight="1" x14ac:dyDescent="0.3">
      <c r="B10" s="3" t="s">
        <v>63</v>
      </c>
      <c r="C10" s="278" t="s">
        <v>130</v>
      </c>
      <c r="D10" s="278"/>
      <c r="E10" s="278"/>
      <c r="F10" s="278"/>
      <c r="G10" s="278"/>
    </row>
    <row r="11" spans="2:7" ht="43.5" customHeight="1" x14ac:dyDescent="0.3">
      <c r="B11" s="3" t="s">
        <v>64</v>
      </c>
      <c r="C11" s="276" t="s">
        <v>131</v>
      </c>
      <c r="D11" s="276"/>
      <c r="E11" s="276"/>
      <c r="F11" s="276"/>
      <c r="G11" s="276"/>
    </row>
    <row r="12" spans="2:7" ht="56.25" customHeight="1" x14ac:dyDescent="0.3">
      <c r="B12" s="3" t="s">
        <v>65</v>
      </c>
      <c r="C12" s="277" t="s">
        <v>132</v>
      </c>
      <c r="D12" s="277"/>
      <c r="E12" s="277"/>
      <c r="F12" s="277"/>
      <c r="G12" s="277"/>
    </row>
    <row r="13" spans="2:7" x14ac:dyDescent="0.3">
      <c r="B13" s="3" t="s">
        <v>66</v>
      </c>
      <c r="C13" s="302" t="s">
        <v>122</v>
      </c>
      <c r="D13" s="302"/>
      <c r="E13" s="302"/>
      <c r="F13" s="302"/>
      <c r="G13" s="302"/>
    </row>
    <row r="14" spans="2:7" x14ac:dyDescent="0.3">
      <c r="B14" s="3"/>
      <c r="C14" s="89"/>
      <c r="D14" s="89"/>
      <c r="E14" s="89"/>
      <c r="F14" s="89"/>
      <c r="G14" s="89"/>
    </row>
    <row r="15" spans="2:7" x14ac:dyDescent="0.3">
      <c r="B15" s="3"/>
      <c r="C15" s="89"/>
      <c r="D15" s="89"/>
      <c r="E15" s="89"/>
      <c r="F15" s="89"/>
      <c r="G15" s="89"/>
    </row>
    <row r="17" spans="2:7" ht="21" x14ac:dyDescent="0.35">
      <c r="B17" s="205" t="s">
        <v>118</v>
      </c>
      <c r="C17" s="205"/>
      <c r="D17" s="205"/>
      <c r="E17" s="205"/>
      <c r="F17" s="205"/>
      <c r="G17" s="205"/>
    </row>
    <row r="18" spans="2:7" x14ac:dyDescent="0.3">
      <c r="B18" s="20"/>
      <c r="C18" s="20"/>
      <c r="D18" s="20"/>
      <c r="E18" s="20"/>
      <c r="F18" s="20"/>
      <c r="G18" s="20"/>
    </row>
    <row r="19" spans="2:7" x14ac:dyDescent="0.3">
      <c r="B19" s="270" t="s">
        <v>107</v>
      </c>
      <c r="C19" s="270"/>
      <c r="D19" s="270"/>
      <c r="E19" s="270"/>
      <c r="F19" s="270"/>
      <c r="G19" s="270"/>
    </row>
    <row r="20" spans="2:7" x14ac:dyDescent="0.3">
      <c r="B20" s="56"/>
      <c r="C20" s="56"/>
      <c r="D20" s="56"/>
      <c r="E20" s="56"/>
      <c r="F20" s="56"/>
      <c r="G20" s="56"/>
    </row>
    <row r="21" spans="2:7" x14ac:dyDescent="0.3">
      <c r="B21" s="189" t="s">
        <v>1</v>
      </c>
      <c r="C21" s="189"/>
      <c r="D21" s="189"/>
      <c r="E21" s="189"/>
      <c r="F21" s="189"/>
      <c r="G21" s="189"/>
    </row>
    <row r="22" spans="2:7" x14ac:dyDescent="0.3">
      <c r="B22" s="56"/>
      <c r="C22" s="56"/>
      <c r="D22" s="56"/>
      <c r="E22" s="56"/>
      <c r="F22" s="56"/>
      <c r="G22" s="56"/>
    </row>
    <row r="23" spans="2:7" ht="17.25" thickBot="1" x14ac:dyDescent="0.35">
      <c r="B23" s="111" t="s">
        <v>2</v>
      </c>
      <c r="C23" s="111"/>
      <c r="D23" s="111"/>
      <c r="E23" s="111"/>
      <c r="F23" s="111"/>
      <c r="G23" s="111"/>
    </row>
    <row r="24" spans="2:7" x14ac:dyDescent="0.3">
      <c r="B24" s="96" t="s">
        <v>0</v>
      </c>
      <c r="C24" s="227" t="s">
        <v>47</v>
      </c>
      <c r="D24" s="228"/>
      <c r="E24" s="229"/>
      <c r="F24" s="254" t="s">
        <v>3</v>
      </c>
      <c r="G24" s="255"/>
    </row>
    <row r="25" spans="2:7" ht="17.25" thickBot="1" x14ac:dyDescent="0.35">
      <c r="B25" s="97"/>
      <c r="C25" s="230"/>
      <c r="D25" s="231"/>
      <c r="E25" s="232"/>
      <c r="F25" s="98" t="s">
        <v>4</v>
      </c>
      <c r="G25" s="99" t="s">
        <v>5</v>
      </c>
    </row>
    <row r="26" spans="2:7" ht="18.75" thickTop="1" x14ac:dyDescent="0.35">
      <c r="B26" s="25">
        <v>1</v>
      </c>
      <c r="C26" s="8" t="s">
        <v>6</v>
      </c>
      <c r="D26" s="8"/>
      <c r="E26" s="8"/>
      <c r="F26" s="90" t="s">
        <v>126</v>
      </c>
      <c r="G26" s="91"/>
    </row>
    <row r="27" spans="2:7" ht="18" x14ac:dyDescent="0.35">
      <c r="B27" s="26">
        <v>2</v>
      </c>
      <c r="C27" s="10" t="s">
        <v>7</v>
      </c>
      <c r="D27" s="10"/>
      <c r="E27" s="10"/>
      <c r="F27" s="92" t="s">
        <v>2</v>
      </c>
      <c r="G27" s="93" t="s">
        <v>126</v>
      </c>
    </row>
    <row r="28" spans="2:7" ht="18" x14ac:dyDescent="0.35">
      <c r="B28" s="26">
        <v>3</v>
      </c>
      <c r="C28" s="10" t="s">
        <v>8</v>
      </c>
      <c r="D28" s="10"/>
      <c r="E28" s="10"/>
      <c r="F28" s="92" t="s">
        <v>2</v>
      </c>
      <c r="G28" s="93" t="s">
        <v>126</v>
      </c>
    </row>
    <row r="29" spans="2:7" ht="18" x14ac:dyDescent="0.35">
      <c r="B29" s="26">
        <v>4</v>
      </c>
      <c r="C29" s="10" t="s">
        <v>9</v>
      </c>
      <c r="D29" s="10"/>
      <c r="E29" s="10"/>
      <c r="F29" s="92" t="s">
        <v>2</v>
      </c>
      <c r="G29" s="93" t="s">
        <v>126</v>
      </c>
    </row>
    <row r="30" spans="2:7" ht="18" x14ac:dyDescent="0.35">
      <c r="B30" s="26">
        <v>5</v>
      </c>
      <c r="C30" s="10" t="s">
        <v>10</v>
      </c>
      <c r="D30" s="10"/>
      <c r="E30" s="10"/>
      <c r="F30" s="92" t="s">
        <v>126</v>
      </c>
      <c r="G30" s="93"/>
    </row>
    <row r="31" spans="2:7" ht="18" x14ac:dyDescent="0.35">
      <c r="B31" s="26">
        <v>6</v>
      </c>
      <c r="C31" s="10" t="s">
        <v>11</v>
      </c>
      <c r="D31" s="10"/>
      <c r="E31" s="10"/>
      <c r="F31" s="92" t="s">
        <v>126</v>
      </c>
      <c r="G31" s="93"/>
    </row>
    <row r="32" spans="2:7" ht="18" x14ac:dyDescent="0.35">
      <c r="B32" s="26">
        <v>7</v>
      </c>
      <c r="C32" s="10" t="s">
        <v>12</v>
      </c>
      <c r="D32" s="10"/>
      <c r="E32" s="10"/>
      <c r="F32" s="92" t="s">
        <v>2</v>
      </c>
      <c r="G32" s="93" t="s">
        <v>126</v>
      </c>
    </row>
    <row r="33" spans="2:7" ht="51.75" customHeight="1" x14ac:dyDescent="0.35">
      <c r="B33" s="26">
        <v>8</v>
      </c>
      <c r="C33" s="164" t="s">
        <v>13</v>
      </c>
      <c r="D33" s="165"/>
      <c r="E33" s="166"/>
      <c r="F33" s="92" t="s">
        <v>126</v>
      </c>
      <c r="G33" s="93" t="s">
        <v>2</v>
      </c>
    </row>
    <row r="34" spans="2:7" ht="18" x14ac:dyDescent="0.35">
      <c r="B34" s="26">
        <v>9</v>
      </c>
      <c r="C34" s="24" t="s">
        <v>14</v>
      </c>
      <c r="D34" s="24"/>
      <c r="E34" s="24"/>
      <c r="F34" s="92" t="s">
        <v>2</v>
      </c>
      <c r="G34" s="93" t="s">
        <v>126</v>
      </c>
    </row>
    <row r="35" spans="2:7" ht="18" x14ac:dyDescent="0.35">
      <c r="B35" s="26">
        <v>10</v>
      </c>
      <c r="C35" s="24" t="s">
        <v>15</v>
      </c>
      <c r="D35" s="24"/>
      <c r="E35" s="24"/>
      <c r="F35" s="92" t="s">
        <v>126</v>
      </c>
      <c r="G35" s="93"/>
    </row>
    <row r="36" spans="2:7" ht="18" x14ac:dyDescent="0.35">
      <c r="B36" s="26">
        <v>11</v>
      </c>
      <c r="C36" s="167" t="s">
        <v>16</v>
      </c>
      <c r="D36" s="168"/>
      <c r="E36" s="169"/>
      <c r="F36" s="92" t="s">
        <v>126</v>
      </c>
      <c r="G36" s="93"/>
    </row>
    <row r="37" spans="2:7" ht="18" x14ac:dyDescent="0.35">
      <c r="B37" s="26">
        <v>12</v>
      </c>
      <c r="C37" s="167" t="s">
        <v>17</v>
      </c>
      <c r="D37" s="168"/>
      <c r="E37" s="169"/>
      <c r="F37" s="92" t="s">
        <v>126</v>
      </c>
      <c r="G37" s="93"/>
    </row>
    <row r="38" spans="2:7" ht="18" x14ac:dyDescent="0.35">
      <c r="B38" s="26">
        <v>13</v>
      </c>
      <c r="C38" s="167" t="s">
        <v>18</v>
      </c>
      <c r="D38" s="168"/>
      <c r="E38" s="169"/>
      <c r="F38" s="92" t="s">
        <v>126</v>
      </c>
      <c r="G38" s="93"/>
    </row>
    <row r="39" spans="2:7" ht="18" x14ac:dyDescent="0.35">
      <c r="B39" s="26">
        <v>14</v>
      </c>
      <c r="C39" s="167" t="s">
        <v>19</v>
      </c>
      <c r="D39" s="168"/>
      <c r="E39" s="169"/>
      <c r="F39" s="92" t="s">
        <v>2</v>
      </c>
      <c r="G39" s="93" t="s">
        <v>126</v>
      </c>
    </row>
    <row r="40" spans="2:7" ht="18" x14ac:dyDescent="0.35">
      <c r="B40" s="26">
        <v>15</v>
      </c>
      <c r="C40" s="167" t="s">
        <v>20</v>
      </c>
      <c r="D40" s="168"/>
      <c r="E40" s="169"/>
      <c r="F40" s="92" t="s">
        <v>2</v>
      </c>
      <c r="G40" s="93" t="s">
        <v>126</v>
      </c>
    </row>
    <row r="41" spans="2:7" ht="18" x14ac:dyDescent="0.35">
      <c r="B41" s="26">
        <v>16</v>
      </c>
      <c r="C41" s="167" t="s">
        <v>21</v>
      </c>
      <c r="D41" s="168"/>
      <c r="E41" s="169"/>
      <c r="F41" s="92" t="s">
        <v>2</v>
      </c>
      <c r="G41" s="93" t="s">
        <v>126</v>
      </c>
    </row>
    <row r="42" spans="2:7" ht="18" x14ac:dyDescent="0.35">
      <c r="B42" s="26">
        <v>17</v>
      </c>
      <c r="C42" s="167" t="s">
        <v>22</v>
      </c>
      <c r="D42" s="168"/>
      <c r="E42" s="169"/>
      <c r="F42" s="92" t="s">
        <v>2</v>
      </c>
      <c r="G42" s="93" t="s">
        <v>126</v>
      </c>
    </row>
    <row r="43" spans="2:7" ht="18.75" thickBot="1" x14ac:dyDescent="0.4">
      <c r="B43" s="27">
        <v>18</v>
      </c>
      <c r="C43" s="271" t="s">
        <v>23</v>
      </c>
      <c r="D43" s="272"/>
      <c r="E43" s="273"/>
      <c r="F43" s="94"/>
      <c r="G43" s="95" t="s">
        <v>126</v>
      </c>
    </row>
    <row r="44" spans="2:7" ht="17.25" thickTop="1" x14ac:dyDescent="0.3">
      <c r="B44" s="13" t="s">
        <v>2</v>
      </c>
      <c r="C44" s="246" t="s">
        <v>24</v>
      </c>
      <c r="D44" s="246"/>
      <c r="E44" s="247"/>
      <c r="F44" s="14">
        <f>COUNTIF(F26:F43,"X")</f>
        <v>8</v>
      </c>
      <c r="G44" s="15">
        <f>COUNTIF(G26:G43,"X")</f>
        <v>10</v>
      </c>
    </row>
    <row r="45" spans="2:7" x14ac:dyDescent="0.3">
      <c r="B45" s="16"/>
      <c r="C45" s="80" t="s">
        <v>25</v>
      </c>
      <c r="D45" s="81"/>
      <c r="E45" s="81"/>
      <c r="F45" s="261" t="str">
        <f>(IF(F44&lt;6,"Moderado",(IF(F44&gt;11,"Catastrófico","Mayor"))))</f>
        <v>Mayor</v>
      </c>
      <c r="G45" s="262"/>
    </row>
    <row r="46" spans="2:7" ht="17.25" thickBot="1" x14ac:dyDescent="0.35">
      <c r="B46" s="17"/>
      <c r="C46" s="244" t="s">
        <v>26</v>
      </c>
      <c r="D46" s="244"/>
      <c r="E46" s="245"/>
      <c r="F46" s="250">
        <f>(IF(F45="Moderado",5,(IF(F45="Catastrófico",20,10))))</f>
        <v>10</v>
      </c>
      <c r="G46" s="251"/>
    </row>
    <row r="47" spans="2:7" x14ac:dyDescent="0.3">
      <c r="B47" s="18"/>
    </row>
    <row r="48" spans="2:7" x14ac:dyDescent="0.3">
      <c r="B48" s="18"/>
    </row>
    <row r="49" spans="2:7" x14ac:dyDescent="0.3">
      <c r="B49" s="270" t="s">
        <v>108</v>
      </c>
      <c r="C49" s="270"/>
      <c r="D49" s="270"/>
      <c r="E49" s="270"/>
      <c r="F49" s="270"/>
      <c r="G49" s="27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66" t="s">
        <v>50</v>
      </c>
      <c r="C51" s="266"/>
      <c r="D51" s="266"/>
      <c r="E51" s="266"/>
      <c r="F51" s="266"/>
      <c r="G51" s="266"/>
    </row>
    <row r="52" spans="2:7" x14ac:dyDescent="0.3">
      <c r="B52" s="266"/>
      <c r="C52" s="266"/>
      <c r="D52" s="266"/>
      <c r="E52" s="266"/>
      <c r="F52" s="266"/>
      <c r="G52" s="266"/>
    </row>
    <row r="53" spans="2:7" ht="17.25" thickBot="1" x14ac:dyDescent="0.35">
      <c r="B53" s="18"/>
    </row>
    <row r="54" spans="2:7" x14ac:dyDescent="0.3">
      <c r="B54" s="96" t="s">
        <v>0</v>
      </c>
      <c r="C54" s="227" t="s">
        <v>46</v>
      </c>
      <c r="D54" s="228"/>
      <c r="E54" s="229"/>
      <c r="F54" s="254" t="s">
        <v>3</v>
      </c>
      <c r="G54" s="255"/>
    </row>
    <row r="55" spans="2:7" ht="17.25" thickBot="1" x14ac:dyDescent="0.35">
      <c r="B55" s="97"/>
      <c r="C55" s="230"/>
      <c r="D55" s="231"/>
      <c r="E55" s="232"/>
      <c r="F55" s="98" t="s">
        <v>4</v>
      </c>
      <c r="G55" s="99" t="s">
        <v>5</v>
      </c>
    </row>
    <row r="56" spans="2:7" ht="18.75" thickTop="1" x14ac:dyDescent="0.35">
      <c r="B56" s="7">
        <v>1</v>
      </c>
      <c r="C56" s="8" t="s">
        <v>27</v>
      </c>
      <c r="D56" s="8"/>
      <c r="E56" s="8"/>
      <c r="F56" s="90" t="s">
        <v>126</v>
      </c>
      <c r="G56" s="91"/>
    </row>
    <row r="57" spans="2:7" ht="18" x14ac:dyDescent="0.35">
      <c r="B57" s="9">
        <v>2</v>
      </c>
      <c r="C57" s="10" t="s">
        <v>28</v>
      </c>
      <c r="D57" s="10"/>
      <c r="E57" s="10"/>
      <c r="F57" s="92" t="s">
        <v>2</v>
      </c>
      <c r="G57" s="93" t="s">
        <v>126</v>
      </c>
    </row>
    <row r="58" spans="2:7" ht="18" x14ac:dyDescent="0.35">
      <c r="B58" s="9">
        <v>3</v>
      </c>
      <c r="C58" s="10" t="s">
        <v>29</v>
      </c>
      <c r="D58" s="10"/>
      <c r="E58" s="10"/>
      <c r="F58" s="92" t="s">
        <v>2</v>
      </c>
      <c r="G58" s="93" t="s">
        <v>126</v>
      </c>
    </row>
    <row r="59" spans="2:7" ht="18" x14ac:dyDescent="0.35">
      <c r="B59" s="9">
        <v>4</v>
      </c>
      <c r="C59" s="10" t="s">
        <v>10</v>
      </c>
      <c r="D59" s="10"/>
      <c r="E59" s="10"/>
      <c r="F59" s="92" t="s">
        <v>2</v>
      </c>
      <c r="G59" s="93" t="s">
        <v>135</v>
      </c>
    </row>
    <row r="60" spans="2:7" ht="18.75" thickBot="1" x14ac:dyDescent="0.4">
      <c r="B60" s="11">
        <v>5</v>
      </c>
      <c r="C60" s="12" t="s">
        <v>30</v>
      </c>
      <c r="D60" s="12"/>
      <c r="E60" s="12"/>
      <c r="F60" s="94" t="s">
        <v>2</v>
      </c>
      <c r="G60" s="95" t="s">
        <v>126</v>
      </c>
    </row>
    <row r="61" spans="2:7" ht="17.25" thickTop="1" x14ac:dyDescent="0.3">
      <c r="B61" s="13"/>
      <c r="C61" s="82" t="s">
        <v>31</v>
      </c>
      <c r="D61" s="82"/>
      <c r="E61" s="82"/>
      <c r="F61" s="248">
        <f>(IF(F56="X",1,(IF(F57="X",2,(IF(F58="X",3,(IF(F59="X",4,(IF(F60="X",5,"Por valorar"))))))))))</f>
        <v>1</v>
      </c>
      <c r="G61" s="249"/>
    </row>
    <row r="62" spans="2:7" ht="17.25" thickBot="1" x14ac:dyDescent="0.35">
      <c r="B62" s="17"/>
      <c r="C62" s="83" t="s">
        <v>25</v>
      </c>
      <c r="D62" s="84"/>
      <c r="E62" s="84"/>
      <c r="F62" s="250" t="str">
        <f>(IF(F61=1,"Rara Vez",(IF(F61=2,"Improbable",(IF(F61=3,"Posible",(IF(F61=4,"Probable",(IF(F61=5,"Casi Seguro","Por  Valorar"))))))))))</f>
        <v>Rara Vez</v>
      </c>
      <c r="G62" s="251"/>
    </row>
    <row r="63" spans="2:7" ht="17.25" thickBot="1" x14ac:dyDescent="0.35">
      <c r="B63" s="17"/>
      <c r="C63" s="244" t="s">
        <v>26</v>
      </c>
      <c r="D63" s="244"/>
      <c r="E63" s="245"/>
      <c r="F63" s="260">
        <f>F61</f>
        <v>1</v>
      </c>
      <c r="G63" s="154"/>
    </row>
    <row r="64" spans="2:7" ht="17.25" thickBot="1" x14ac:dyDescent="0.35">
      <c r="B64" s="18"/>
    </row>
    <row r="65" spans="2:7" ht="17.25" thickBot="1" x14ac:dyDescent="0.35">
      <c r="B65" s="241" t="s">
        <v>48</v>
      </c>
      <c r="C65" s="242"/>
      <c r="D65" s="242"/>
      <c r="E65" s="243"/>
      <c r="F65" s="153">
        <f>F63*F46</f>
        <v>10</v>
      </c>
      <c r="G65" s="154"/>
    </row>
    <row r="66" spans="2:7" ht="17.25" thickBot="1" x14ac:dyDescent="0.35">
      <c r="B66" s="263" t="s">
        <v>49</v>
      </c>
      <c r="C66" s="264"/>
      <c r="D66" s="264"/>
      <c r="E66" s="265"/>
      <c r="F66" s="267" t="str">
        <f>IF(F65&lt;14,"BAJA",(IF(F65=15,"MODERADA",(IF(F65=20,"MODERADA",(IF(F65=25,"MODERADA",(IF(F65=30,"ALTA",(IF(F65=40,"ALTA",(IF(F65=50,"ALTA",(IF(F65&gt;50,"EXTREMA","GGGG")))))))))))))))</f>
        <v>BAJA</v>
      </c>
      <c r="G66" s="268"/>
    </row>
    <row r="67" spans="2:7" x14ac:dyDescent="0.3">
      <c r="B67" s="57"/>
      <c r="C67" s="57"/>
      <c r="D67" s="57"/>
      <c r="E67" s="57"/>
      <c r="F67" s="30"/>
      <c r="G67" s="30"/>
    </row>
    <row r="68" spans="2:7" x14ac:dyDescent="0.3">
      <c r="B68" s="259" t="s">
        <v>51</v>
      </c>
      <c r="C68" s="259"/>
      <c r="D68" s="259"/>
      <c r="E68" s="259"/>
      <c r="F68" s="259"/>
      <c r="G68" s="259"/>
    </row>
    <row r="69" spans="2:7" ht="4.5" customHeight="1" x14ac:dyDescent="0.3">
      <c r="B69" s="57"/>
      <c r="C69" s="57"/>
      <c r="D69" s="57"/>
      <c r="E69" s="57"/>
      <c r="F69" s="57"/>
      <c r="G69" s="57"/>
    </row>
    <row r="70" spans="2:7" x14ac:dyDescent="0.3">
      <c r="B70" s="192" t="str">
        <f>(IF(F66="BAJA",C93,(IF(F66="MODERADA",C94,(IF(F66="ALTA",C95,(IF(F66="EXTREMA",C96,"TTTT"))))))))</f>
        <v xml:space="preserve">Se encuenta en un nivel que se puede  elimar o reducir facilmente con los controles </v>
      </c>
      <c r="C70" s="193"/>
      <c r="D70" s="193"/>
      <c r="E70" s="193"/>
      <c r="F70" s="193"/>
      <c r="G70" s="194"/>
    </row>
    <row r="71" spans="2:7" x14ac:dyDescent="0.3">
      <c r="B71" s="195"/>
      <c r="C71" s="196"/>
      <c r="D71" s="196"/>
      <c r="E71" s="196"/>
      <c r="F71" s="196"/>
      <c r="G71" s="197"/>
    </row>
    <row r="72" spans="2:7" x14ac:dyDescent="0.3">
      <c r="B72" s="21"/>
      <c r="C72" s="21"/>
      <c r="D72" s="21"/>
      <c r="E72" s="21"/>
      <c r="F72" s="19" t="s">
        <v>2</v>
      </c>
    </row>
    <row r="74" spans="2:7" x14ac:dyDescent="0.3">
      <c r="B74" s="207" t="s">
        <v>61</v>
      </c>
      <c r="C74" s="207"/>
      <c r="D74" s="207"/>
      <c r="E74" s="207"/>
      <c r="F74" s="207"/>
      <c r="G74" s="207"/>
    </row>
    <row r="75" spans="2:7" ht="17.25" thickBot="1" x14ac:dyDescent="0.35">
      <c r="B75" s="32"/>
      <c r="C75" s="32"/>
      <c r="D75" s="32"/>
      <c r="E75" s="32"/>
      <c r="F75" s="32"/>
      <c r="G75" s="32"/>
    </row>
    <row r="76" spans="2:7" s="28" customFormat="1" ht="24.75" customHeight="1" thickBot="1" x14ac:dyDescent="0.4">
      <c r="B76" s="33" t="s">
        <v>32</v>
      </c>
      <c r="C76" s="34" t="s">
        <v>33</v>
      </c>
      <c r="D76" s="256" t="s">
        <v>34</v>
      </c>
      <c r="E76" s="257"/>
      <c r="F76" s="257"/>
      <c r="G76" s="258"/>
    </row>
    <row r="77" spans="2:7" s="28" customFormat="1" ht="18.75" thickTop="1" x14ac:dyDescent="0.35">
      <c r="B77" s="212" t="s">
        <v>35</v>
      </c>
      <c r="C77" s="240">
        <v>5</v>
      </c>
      <c r="D77" s="35">
        <v>25</v>
      </c>
      <c r="E77" s="36">
        <v>50</v>
      </c>
      <c r="F77" s="252">
        <v>100</v>
      </c>
      <c r="G77" s="253"/>
    </row>
    <row r="78" spans="2:7" s="28" customFormat="1" ht="18" x14ac:dyDescent="0.35">
      <c r="B78" s="211"/>
      <c r="C78" s="238"/>
      <c r="D78" s="35" t="s">
        <v>40</v>
      </c>
      <c r="E78" s="36" t="s">
        <v>41</v>
      </c>
      <c r="F78" s="217" t="s">
        <v>42</v>
      </c>
      <c r="G78" s="218"/>
    </row>
    <row r="79" spans="2:7" s="28" customFormat="1" ht="18" x14ac:dyDescent="0.35">
      <c r="B79" s="210" t="s">
        <v>36</v>
      </c>
      <c r="C79" s="235">
        <v>4</v>
      </c>
      <c r="D79" s="37">
        <v>20</v>
      </c>
      <c r="E79" s="38">
        <v>40</v>
      </c>
      <c r="F79" s="215">
        <v>80</v>
      </c>
      <c r="G79" s="216"/>
    </row>
    <row r="80" spans="2:7" s="28" customFormat="1" ht="18" x14ac:dyDescent="0.35">
      <c r="B80" s="211"/>
      <c r="C80" s="236"/>
      <c r="D80" s="39" t="s">
        <v>40</v>
      </c>
      <c r="E80" s="40" t="s">
        <v>41</v>
      </c>
      <c r="F80" s="217" t="s">
        <v>42</v>
      </c>
      <c r="G80" s="218"/>
    </row>
    <row r="81" spans="2:7" s="28" customFormat="1" ht="18" x14ac:dyDescent="0.35">
      <c r="B81" s="210" t="s">
        <v>37</v>
      </c>
      <c r="C81" s="237">
        <v>3</v>
      </c>
      <c r="D81" s="37">
        <v>15</v>
      </c>
      <c r="E81" s="38">
        <v>30</v>
      </c>
      <c r="F81" s="215">
        <v>60</v>
      </c>
      <c r="G81" s="216"/>
    </row>
    <row r="82" spans="2:7" s="28" customFormat="1" ht="18" x14ac:dyDescent="0.35">
      <c r="B82" s="211"/>
      <c r="C82" s="238"/>
      <c r="D82" s="39" t="s">
        <v>40</v>
      </c>
      <c r="E82" s="40" t="s">
        <v>41</v>
      </c>
      <c r="F82" s="217" t="s">
        <v>42</v>
      </c>
      <c r="G82" s="218"/>
    </row>
    <row r="83" spans="2:7" s="28" customFormat="1" ht="18" x14ac:dyDescent="0.35">
      <c r="B83" s="210" t="s">
        <v>38</v>
      </c>
      <c r="C83" s="239">
        <v>2</v>
      </c>
      <c r="D83" s="41">
        <v>10</v>
      </c>
      <c r="E83" s="37">
        <v>20</v>
      </c>
      <c r="F83" s="219">
        <v>40</v>
      </c>
      <c r="G83" s="220"/>
    </row>
    <row r="84" spans="2:7" s="28" customFormat="1" ht="18" x14ac:dyDescent="0.35">
      <c r="B84" s="211"/>
      <c r="C84" s="239"/>
      <c r="D84" s="42" t="s">
        <v>43</v>
      </c>
      <c r="E84" s="39" t="s">
        <v>40</v>
      </c>
      <c r="F84" s="221" t="s">
        <v>41</v>
      </c>
      <c r="G84" s="222"/>
    </row>
    <row r="85" spans="2:7" s="28" customFormat="1" ht="18" x14ac:dyDescent="0.35">
      <c r="B85" s="210" t="s">
        <v>39</v>
      </c>
      <c r="C85" s="237">
        <v>1</v>
      </c>
      <c r="D85" s="41">
        <v>5</v>
      </c>
      <c r="E85" s="41">
        <v>10</v>
      </c>
      <c r="F85" s="223">
        <v>20</v>
      </c>
      <c r="G85" s="224"/>
    </row>
    <row r="86" spans="2:7" s="28" customFormat="1" ht="18.75" thickBot="1" x14ac:dyDescent="0.4">
      <c r="B86" s="212"/>
      <c r="C86" s="240"/>
      <c r="D86" s="43" t="s">
        <v>43</v>
      </c>
      <c r="E86" s="43" t="s">
        <v>43</v>
      </c>
      <c r="F86" s="225" t="s">
        <v>40</v>
      </c>
      <c r="G86" s="226"/>
    </row>
    <row r="87" spans="2:7" s="28" customFormat="1" ht="18" x14ac:dyDescent="0.35">
      <c r="B87" s="44" t="s">
        <v>44</v>
      </c>
      <c r="C87" s="110"/>
      <c r="D87" s="110" t="s">
        <v>45</v>
      </c>
      <c r="E87" s="110" t="s">
        <v>97</v>
      </c>
      <c r="F87" s="233" t="s">
        <v>98</v>
      </c>
      <c r="G87" s="234"/>
    </row>
    <row r="88" spans="2:7" s="28" customFormat="1" ht="18.75" thickBot="1" x14ac:dyDescent="0.4">
      <c r="B88" s="46" t="s">
        <v>26</v>
      </c>
      <c r="C88" s="112"/>
      <c r="D88" s="112">
        <v>5</v>
      </c>
      <c r="E88" s="112">
        <v>10</v>
      </c>
      <c r="F88" s="213">
        <v>20</v>
      </c>
      <c r="G88" s="214"/>
    </row>
    <row r="89" spans="2:7" s="28" customFormat="1" ht="18" x14ac:dyDescent="0.35">
      <c r="B89" s="48"/>
      <c r="C89" s="48"/>
      <c r="D89" s="48"/>
      <c r="E89" s="48"/>
      <c r="F89" s="48"/>
      <c r="G89" s="48"/>
    </row>
    <row r="90" spans="2:7" x14ac:dyDescent="0.3">
      <c r="B90" s="32"/>
      <c r="C90" s="32"/>
      <c r="D90" s="32"/>
      <c r="E90" s="32"/>
      <c r="F90" s="32"/>
      <c r="G90" s="32"/>
    </row>
    <row r="91" spans="2:7" x14ac:dyDescent="0.3">
      <c r="B91" s="207" t="s">
        <v>52</v>
      </c>
      <c r="C91" s="207"/>
      <c r="D91" s="207"/>
      <c r="E91" s="207"/>
      <c r="F91" s="207"/>
      <c r="G91" s="207"/>
    </row>
    <row r="92" spans="2:7" ht="17.25" thickBot="1" x14ac:dyDescent="0.35">
      <c r="B92" s="32"/>
      <c r="C92" s="32"/>
      <c r="D92" s="32"/>
      <c r="E92" s="32"/>
      <c r="F92" s="32"/>
      <c r="G92" s="32"/>
    </row>
    <row r="93" spans="2:7" ht="35.25" customHeight="1" x14ac:dyDescent="0.3">
      <c r="B93" s="49" t="s">
        <v>53</v>
      </c>
      <c r="C93" s="208" t="s">
        <v>57</v>
      </c>
      <c r="D93" s="208"/>
      <c r="E93" s="208"/>
      <c r="F93" s="208"/>
      <c r="G93" s="209"/>
    </row>
    <row r="94" spans="2:7" ht="35.25" customHeight="1" x14ac:dyDescent="0.3">
      <c r="B94" s="50" t="s">
        <v>54</v>
      </c>
      <c r="C94" s="201" t="s">
        <v>58</v>
      </c>
      <c r="D94" s="201"/>
      <c r="E94" s="201"/>
      <c r="F94" s="201"/>
      <c r="G94" s="202"/>
    </row>
    <row r="95" spans="2:7" ht="35.25" customHeight="1" x14ac:dyDescent="0.3">
      <c r="B95" s="51" t="s">
        <v>55</v>
      </c>
      <c r="C95" s="201" t="s">
        <v>59</v>
      </c>
      <c r="D95" s="201"/>
      <c r="E95" s="201"/>
      <c r="F95" s="201"/>
      <c r="G95" s="202"/>
    </row>
    <row r="96" spans="2:7" ht="35.25" customHeight="1" thickBot="1" x14ac:dyDescent="0.35">
      <c r="B96" s="52" t="s">
        <v>56</v>
      </c>
      <c r="C96" s="203" t="s">
        <v>60</v>
      </c>
      <c r="D96" s="203"/>
      <c r="E96" s="203"/>
      <c r="F96" s="203"/>
      <c r="G96" s="204"/>
    </row>
    <row r="97" spans="2:7" x14ac:dyDescent="0.3">
      <c r="B97" s="1" t="s">
        <v>2</v>
      </c>
    </row>
    <row r="98" spans="2:7" x14ac:dyDescent="0.3">
      <c r="D98" s="53"/>
    </row>
    <row r="99" spans="2:7" ht="21" x14ac:dyDescent="0.35">
      <c r="B99" s="205" t="s">
        <v>115</v>
      </c>
      <c r="C99" s="205"/>
      <c r="D99" s="205"/>
      <c r="E99" s="205"/>
      <c r="F99" s="205"/>
      <c r="G99" s="205"/>
    </row>
    <row r="101" spans="2:7" ht="33.75" customHeight="1" x14ac:dyDescent="0.3">
      <c r="B101" s="188" t="s">
        <v>62</v>
      </c>
      <c r="C101" s="188"/>
      <c r="D101" s="188"/>
      <c r="E101" s="188"/>
      <c r="F101" s="188"/>
      <c r="G101" s="188"/>
    </row>
    <row r="103" spans="2:7" x14ac:dyDescent="0.3">
      <c r="B103" s="206" t="s">
        <v>69</v>
      </c>
      <c r="C103" s="206"/>
      <c r="D103" s="206"/>
      <c r="E103" s="206"/>
      <c r="F103" s="206"/>
      <c r="G103" s="206"/>
    </row>
    <row r="105" spans="2:7" x14ac:dyDescent="0.3">
      <c r="B105" s="198" t="s">
        <v>87</v>
      </c>
      <c r="C105" s="155" t="s">
        <v>142</v>
      </c>
      <c r="D105" s="156"/>
      <c r="E105" s="156"/>
      <c r="F105" s="156"/>
      <c r="G105" s="157"/>
    </row>
    <row r="106" spans="2:7" x14ac:dyDescent="0.3">
      <c r="B106" s="199"/>
      <c r="C106" s="158"/>
      <c r="D106" s="159"/>
      <c r="E106" s="159"/>
      <c r="F106" s="159"/>
      <c r="G106" s="160"/>
    </row>
    <row r="107" spans="2:7" ht="17.25" thickBot="1" x14ac:dyDescent="0.35">
      <c r="B107" s="200"/>
      <c r="C107" s="161"/>
      <c r="D107" s="162"/>
      <c r="E107" s="162"/>
      <c r="F107" s="162"/>
      <c r="G107" s="163"/>
    </row>
    <row r="108" spans="2:7" ht="23.25" customHeight="1" thickTop="1" x14ac:dyDescent="0.3">
      <c r="B108" s="100" t="s">
        <v>68</v>
      </c>
      <c r="C108" s="101"/>
      <c r="D108" s="101"/>
      <c r="E108" s="101"/>
      <c r="F108" s="102" t="s">
        <v>88</v>
      </c>
      <c r="G108" s="103" t="s">
        <v>95</v>
      </c>
    </row>
    <row r="109" spans="2:7" ht="49.5" x14ac:dyDescent="0.3">
      <c r="B109" s="22" t="s">
        <v>70</v>
      </c>
      <c r="C109" s="23"/>
      <c r="D109" s="23"/>
      <c r="E109" s="23"/>
      <c r="F109" s="104" t="s">
        <v>72</v>
      </c>
      <c r="G109" s="105" t="str">
        <f>(IF(F109="Preventivo","Avanza hacia abajo y a la izquierda",(IF(F109="Detectivo","Avanza hacia abajo ",(IF(F109="Detectivo","Avanza hacia la izquierda ","Definir la naturaleza del control"))))))</f>
        <v>Avanza hacia abajo y a la izquierda</v>
      </c>
    </row>
    <row r="110" spans="2:7" x14ac:dyDescent="0.3">
      <c r="B110" s="54" t="s">
        <v>75</v>
      </c>
      <c r="C110" s="54"/>
      <c r="D110" s="54"/>
      <c r="E110" s="54"/>
      <c r="F110" s="104" t="s">
        <v>84</v>
      </c>
      <c r="G110" s="106">
        <f>(IF(F110="Sí",15,(0)))</f>
        <v>15</v>
      </c>
    </row>
    <row r="111" spans="2:7" ht="16.5" customHeight="1" x14ac:dyDescent="0.3">
      <c r="B111" s="164" t="s">
        <v>76</v>
      </c>
      <c r="C111" s="165"/>
      <c r="D111" s="165"/>
      <c r="E111" s="166"/>
      <c r="F111" s="104" t="s">
        <v>84</v>
      </c>
      <c r="G111" s="106">
        <f>(IF(F111="Sí",5,(0)))</f>
        <v>5</v>
      </c>
    </row>
    <row r="112" spans="2:7" x14ac:dyDescent="0.3">
      <c r="B112" s="167" t="s">
        <v>77</v>
      </c>
      <c r="C112" s="168"/>
      <c r="D112" s="168"/>
      <c r="E112" s="169"/>
      <c r="F112" s="104" t="s">
        <v>79</v>
      </c>
      <c r="G112" s="106">
        <f>(IF(F112="Manual",10,(IF(F112="Automático",15,0))))</f>
        <v>10</v>
      </c>
    </row>
    <row r="113" spans="2:7" ht="16.5" customHeight="1" x14ac:dyDescent="0.3">
      <c r="B113" s="170" t="s">
        <v>81</v>
      </c>
      <c r="C113" s="171"/>
      <c r="D113" s="171"/>
      <c r="E113" s="172"/>
      <c r="F113" s="104" t="s">
        <v>84</v>
      </c>
      <c r="G113" s="106">
        <f>(IF(F113="Sí",15,(0)))</f>
        <v>15</v>
      </c>
    </row>
    <row r="114" spans="2:7" ht="16.5" customHeight="1" x14ac:dyDescent="0.3">
      <c r="B114" s="164" t="s">
        <v>82</v>
      </c>
      <c r="C114" s="165"/>
      <c r="D114" s="165"/>
      <c r="E114" s="166"/>
      <c r="F114" s="104" t="s">
        <v>84</v>
      </c>
      <c r="G114" s="106">
        <f>(IF(F114="Sí",10,(0)))</f>
        <v>10</v>
      </c>
    </row>
    <row r="115" spans="2:7" ht="17.25" customHeight="1" thickBot="1" x14ac:dyDescent="0.35">
      <c r="B115" s="173" t="s">
        <v>83</v>
      </c>
      <c r="C115" s="174"/>
      <c r="D115" s="174"/>
      <c r="E115" s="175"/>
      <c r="F115" s="107" t="s">
        <v>84</v>
      </c>
      <c r="G115" s="108">
        <f>(IF(F115="Sí",30,(0)))</f>
        <v>30</v>
      </c>
    </row>
    <row r="116" spans="2:7" ht="17.25" thickBot="1" x14ac:dyDescent="0.35">
      <c r="B116" s="85"/>
      <c r="C116" s="153" t="s">
        <v>86</v>
      </c>
      <c r="D116" s="153"/>
      <c r="E116" s="153"/>
      <c r="F116" s="154"/>
      <c r="G116" s="86">
        <f>SUM(G110:G115)</f>
        <v>85</v>
      </c>
    </row>
    <row r="117" spans="2:7" ht="17.25" thickBot="1" x14ac:dyDescent="0.35"/>
    <row r="118" spans="2:7" ht="17.25" thickBot="1" x14ac:dyDescent="0.35">
      <c r="B118" s="176" t="s">
        <v>94</v>
      </c>
      <c r="C118" s="153"/>
      <c r="D118" s="153"/>
      <c r="E118" s="153"/>
      <c r="F118" s="154"/>
      <c r="G118" s="86">
        <f>(IF(G116&lt;51,0,(IF(G116&gt;75,2,1))))</f>
        <v>2</v>
      </c>
    </row>
    <row r="119" spans="2:7" x14ac:dyDescent="0.3">
      <c r="B119" s="30"/>
      <c r="C119" s="30"/>
      <c r="D119" s="30"/>
      <c r="E119" s="30"/>
      <c r="F119" s="30"/>
      <c r="G119" s="30"/>
    </row>
    <row r="120" spans="2:7" x14ac:dyDescent="0.3">
      <c r="B120" s="30"/>
      <c r="C120" s="30"/>
      <c r="D120" s="30"/>
      <c r="E120" s="30"/>
      <c r="F120" s="30"/>
      <c r="G120" s="30"/>
    </row>
    <row r="121" spans="2:7" x14ac:dyDescent="0.3">
      <c r="B121" s="30"/>
      <c r="C121" s="30"/>
      <c r="D121" s="30"/>
      <c r="E121" s="30"/>
      <c r="F121" s="30"/>
      <c r="G121" s="30"/>
    </row>
    <row r="122" spans="2:7" ht="21" x14ac:dyDescent="0.35">
      <c r="B122" s="177" t="s">
        <v>116</v>
      </c>
      <c r="C122" s="177"/>
      <c r="D122" s="177"/>
      <c r="E122" s="177"/>
      <c r="F122" s="177"/>
      <c r="G122" s="177"/>
    </row>
    <row r="123" spans="2:7" s="69" customFormat="1" ht="18.75" thickBot="1" x14ac:dyDescent="0.4">
      <c r="B123" s="70"/>
      <c r="C123" s="70"/>
      <c r="D123" s="70"/>
      <c r="E123" s="70"/>
      <c r="F123" s="70"/>
      <c r="G123" s="70"/>
    </row>
    <row r="124" spans="2:7" ht="17.25" customHeight="1" thickBot="1" x14ac:dyDescent="0.35">
      <c r="B124" s="186" t="s">
        <v>32</v>
      </c>
      <c r="C124" s="187"/>
      <c r="D124" s="187"/>
      <c r="E124" s="187"/>
      <c r="F124" s="187"/>
      <c r="G124" s="72" t="str">
        <f>IF(AND(F109="Detectivo",F62=E140,G118=2),E142,IF(AND(F109="Detectivo",F62=E140,G118=1),(E141),(IF(AND(F109="Detectivo",F62=E140,G118=0),(E140),(IF(AND(F109="Detectivo",F62=E141,G118=2),E143,IF(AND(F109="Detectivo",F62=E141,G118=1),(E142),(IF(AND(F109="Detectivo",F62=E141,G118=0),(E141),((IF(AND(F109="Detectivo",F62=E142,G118=2),E144,IF(AND(F109="Detectivo",F62=E142,G118=1),(E143),(IF(AND(F109="Detectivo",F62=E142,G118=0),(E142),(((IF(AND(F109="Detectivo",F62=E143,G118=2),(E144),IF(AND(F109="Detectivo",F62=E143,G118=1),(E144),(IF(AND(F109="Detectivo",F62=E143,G118=0),(E143),(((IF(AND(F109="Detectivo",F62=E144),E144,IF(AND(F109="Preventivo",F62=E140,G118=2),E142,IF(AND(F109="Preventivo",F62=E140,G118=1),(E141),(IF(AND(F109="Preventivo",F62=E140,G118=0),(E140),(IF(AND(F109="Preventivo",F62=E141,G118=2),E143,IF(AND(F109="Preventivo",F62=E141,G118=1),(E142),(IF(AND(F109="Preventivo",F62=E141,G118=0),(E141),((IF(AND(F109="Preventivo",F62=E142,G118=2),E144,IF(AND(F109="Preventivo",F62=E142,G118=1),(E143),(IF(AND(F109="Preventivo",F62=E142,G118=0),(E142),(((IF(AND(F109="Preventivo",F62=E143,G118=2),(E144),IF(AND(F109="Preventivo",F62=E143,G118=1),(E144),(IF(AND(F109="Preventivo",F62=E143,G118=0),(E143),(((IF(AND(F109="Preventivo",F62=E144),E144,F62))))))))))))))))))))))))))))))))))))))))))))))))))))</f>
        <v>Rara Vez</v>
      </c>
    </row>
    <row r="125" spans="2:7" ht="17.25" thickBot="1" x14ac:dyDescent="0.35">
      <c r="B125" s="190" t="s">
        <v>99</v>
      </c>
      <c r="C125" s="191"/>
      <c r="D125" s="191"/>
      <c r="E125" s="191"/>
      <c r="F125" s="191"/>
      <c r="G125" s="71" t="str">
        <f>(IF(AND(F109="Correctivo",F45=F144,G118=2),(F140),(IF(AND(F109="Correctivo",F45=F144,G118=1),(F142),((IF(AND(F109="Correctivo",F45=F144,G118=0),(F144),((IF(AND(F109="Correctivo",F45=F140,G118=0),(F140),((IF(AND(F109="Correctivo",F45=F142,G118=2),(F140),(IF(AND(F109="Correctivo",F45=F142,G118=1),(F140),((IF(AND(F109="Correctivo",F45=F142,G118=0),(F142),((IF(AND(F109="Preventivo",F45=F144,G118=2),(F140),(IF(AND(F109="Preventivo",F45=F144,G118=1),(F142),((IF(AND(F109="Preventivo",F45=F144,G118=0),(F144),((IF(AND(F109="Preventivo",F45=F140,G118=0),(F140),((IF(AND(F109="Preventivo",F45=F142,G118=2),(F140),(IF(AND(F109="Preventivo",F45=F142,G118=1),(F140),((IF(AND(F109="Preventivo",F45=F142,G118=0),(F142),(F45))))))))))))))))))))))))))))))))))))))</f>
        <v>Moderado</v>
      </c>
    </row>
    <row r="126" spans="2:7" ht="17.25" thickBot="1" x14ac:dyDescent="0.35">
      <c r="G126" s="1" t="s">
        <v>2</v>
      </c>
    </row>
    <row r="127" spans="2:7" ht="17.25" thickBot="1" x14ac:dyDescent="0.35">
      <c r="B127" s="176" t="s">
        <v>100</v>
      </c>
      <c r="C127" s="153"/>
      <c r="D127" s="153"/>
      <c r="E127" s="153"/>
      <c r="F127" s="154"/>
      <c r="G127" s="79" t="str">
        <f>IF(AND(G124="Casi Seguro",G125="Catastrófico"),("EXTREMA"),(IF(AND(G124="Probable",G125="Catastrófico"),("EXTREMA"),(IF(AND(G124="Posible",G125="Catastrófico"),("EXTREMA"),((IF(AND(G124="Probable",G125="Mayor"),("ALTA"),(IF(AND(G124="Posible",G125="Mayor"),("ALTA"),(IF(AND(G124="Improbable",G125="Catastrófico"),("ALTA"),(IF(AND(G124="Casi Seguro",G125="MAYOR"),("ALTA"),(IF(AND(G124="Rara vez",G125="Catastrófico"),("MODERADA"),(IF(AND(G124="Improbable",G125="MAYOR"),("MODERADA"),(IF(OR(G124="Improbable",G125="MODERADO"),(IF(AND(G124="Rara vez",G125="MAYOR"),("BAJA"),(IF(AND(G124="Rara Vez",G125="MODERADO"),("BAJA"),("ERROR")))))))))))))))))))))))))</f>
        <v>BAJA</v>
      </c>
    </row>
    <row r="128" spans="2:7" x14ac:dyDescent="0.3">
      <c r="B128" s="87"/>
      <c r="C128" s="87"/>
      <c r="D128" s="87"/>
      <c r="E128" s="87"/>
      <c r="F128" s="87"/>
      <c r="G128" s="88"/>
    </row>
    <row r="129" spans="1:18" x14ac:dyDescent="0.3">
      <c r="B129" s="87"/>
      <c r="C129" s="87"/>
      <c r="D129" s="87"/>
      <c r="E129" s="87"/>
      <c r="F129" s="87"/>
      <c r="G129" s="88"/>
    </row>
    <row r="131" spans="1:18" ht="21" customHeight="1" x14ac:dyDescent="0.3">
      <c r="B131" s="185" t="s">
        <v>109</v>
      </c>
      <c r="C131" s="185"/>
      <c r="D131" s="185"/>
      <c r="E131" s="185"/>
      <c r="F131" s="185"/>
      <c r="G131" s="185"/>
    </row>
    <row r="132" spans="1:18" ht="21" customHeight="1" x14ac:dyDescent="0.3">
      <c r="B132" s="185"/>
      <c r="C132" s="185"/>
      <c r="D132" s="185"/>
      <c r="E132" s="185"/>
      <c r="F132" s="185"/>
      <c r="G132" s="185"/>
    </row>
    <row r="133" spans="1:18" ht="17.25" thickBot="1" x14ac:dyDescent="0.35">
      <c r="A133" s="57"/>
      <c r="B133" s="57"/>
      <c r="C133" s="57"/>
      <c r="D133" s="57"/>
      <c r="E133" s="57"/>
      <c r="F133" s="57"/>
      <c r="G133" s="56"/>
    </row>
    <row r="134" spans="1:18" ht="16.5" customHeight="1" x14ac:dyDescent="0.3">
      <c r="B134" s="178" t="str">
        <f>(IF(G127="BAJA",C93,(IF(G127="MODERADA",C94,(IF(G127="ALTA",C95,(IF(G127="EXTREMA",C96,"Valor"))))))))</f>
        <v xml:space="preserve">Se encuenta en un nivel que se puede  elimar o reducir facilmente con los controles </v>
      </c>
      <c r="C134" s="179"/>
      <c r="D134" s="179"/>
      <c r="E134" s="179"/>
      <c r="F134" s="179"/>
      <c r="G134" s="180"/>
      <c r="H134" s="1" t="s">
        <v>2</v>
      </c>
      <c r="I134" s="188" t="s">
        <v>2</v>
      </c>
      <c r="J134" s="188"/>
      <c r="K134" s="188"/>
      <c r="L134" s="188"/>
      <c r="M134" s="4"/>
      <c r="N134" s="4"/>
      <c r="O134" s="4"/>
      <c r="P134" s="4"/>
      <c r="Q134" s="4"/>
      <c r="R134" s="4"/>
    </row>
    <row r="135" spans="1:18" ht="18.75" customHeight="1" thickBot="1" x14ac:dyDescent="0.35">
      <c r="B135" s="181"/>
      <c r="C135" s="182"/>
      <c r="D135" s="182"/>
      <c r="E135" s="182"/>
      <c r="F135" s="182"/>
      <c r="G135" s="183"/>
      <c r="I135" s="189" t="s">
        <v>2</v>
      </c>
      <c r="J135" s="189"/>
      <c r="K135" s="189"/>
    </row>
    <row r="137" spans="1:18" x14ac:dyDescent="0.3">
      <c r="B137" s="184" t="s">
        <v>101</v>
      </c>
      <c r="C137" s="184"/>
      <c r="D137" s="184"/>
      <c r="E137" s="184"/>
      <c r="F137" s="184"/>
      <c r="G137" s="184"/>
    </row>
    <row r="138" spans="1:18" ht="17.25" thickBot="1" x14ac:dyDescent="0.35">
      <c r="B138" s="73"/>
      <c r="C138" s="73"/>
      <c r="D138" s="73"/>
      <c r="E138" s="73"/>
      <c r="F138" s="73"/>
      <c r="G138" s="149" t="s">
        <v>2</v>
      </c>
      <c r="H138" s="150"/>
      <c r="I138" s="150"/>
      <c r="J138" s="150"/>
      <c r="K138" s="150"/>
      <c r="L138" s="150"/>
      <c r="M138" s="150"/>
      <c r="N138" s="150"/>
      <c r="O138" s="150"/>
      <c r="P138" s="150"/>
    </row>
    <row r="139" spans="1:18" ht="33.75" thickBot="1" x14ac:dyDescent="0.35">
      <c r="B139" s="77" t="s">
        <v>90</v>
      </c>
      <c r="C139" s="78" t="s">
        <v>91</v>
      </c>
      <c r="D139" s="32"/>
      <c r="E139" s="65" t="s">
        <v>96</v>
      </c>
      <c r="F139" s="66" t="s">
        <v>44</v>
      </c>
      <c r="G139" s="149"/>
      <c r="H139" s="150"/>
      <c r="I139" s="150"/>
      <c r="J139" s="150"/>
      <c r="K139" s="150"/>
      <c r="L139" s="150"/>
      <c r="M139" s="150"/>
      <c r="N139" s="150"/>
      <c r="O139" s="150"/>
      <c r="P139" s="150"/>
    </row>
    <row r="140" spans="1:18" ht="16.5" customHeight="1" thickTop="1" x14ac:dyDescent="0.3">
      <c r="B140" s="55" t="s">
        <v>89</v>
      </c>
      <c r="C140" s="74">
        <v>0</v>
      </c>
      <c r="D140" s="32"/>
      <c r="E140" s="67" t="s">
        <v>35</v>
      </c>
      <c r="F140" s="151" t="s">
        <v>45</v>
      </c>
      <c r="G140" s="149"/>
      <c r="H140" s="150"/>
      <c r="I140" s="150"/>
      <c r="J140" s="150"/>
      <c r="K140" s="150"/>
      <c r="L140" s="150"/>
      <c r="M140" s="150"/>
      <c r="N140" s="150"/>
      <c r="O140" s="150"/>
      <c r="P140" s="150"/>
    </row>
    <row r="141" spans="1:18" ht="16.5" customHeight="1" x14ac:dyDescent="0.3">
      <c r="B141" s="50" t="s">
        <v>92</v>
      </c>
      <c r="C141" s="75">
        <v>1</v>
      </c>
      <c r="D141" s="32"/>
      <c r="E141" s="68" t="s">
        <v>36</v>
      </c>
      <c r="F141" s="152"/>
      <c r="G141" s="32"/>
      <c r="H141" s="32"/>
      <c r="I141" s="32"/>
      <c r="J141" s="32"/>
      <c r="K141" s="32"/>
      <c r="L141" s="32"/>
      <c r="M141" s="32"/>
      <c r="N141" s="32"/>
      <c r="O141" s="32"/>
      <c r="P141" s="32"/>
    </row>
    <row r="142" spans="1:18" ht="16.5" customHeight="1" thickBot="1" x14ac:dyDescent="0.35">
      <c r="B142" s="64" t="s">
        <v>93</v>
      </c>
      <c r="C142" s="76">
        <v>2</v>
      </c>
      <c r="D142" s="32"/>
      <c r="E142" s="68" t="s">
        <v>37</v>
      </c>
      <c r="F142" s="152" t="s">
        <v>97</v>
      </c>
      <c r="G142" s="32" t="s">
        <v>2</v>
      </c>
      <c r="H142" s="32"/>
      <c r="I142" s="32"/>
      <c r="J142" s="32"/>
      <c r="K142" s="32"/>
      <c r="L142" s="32"/>
      <c r="M142" s="32"/>
      <c r="N142" s="32"/>
      <c r="O142" s="32"/>
      <c r="P142" s="32"/>
    </row>
    <row r="143" spans="1:18" ht="16.5" customHeight="1" x14ac:dyDescent="0.3">
      <c r="B143" s="32"/>
      <c r="C143" s="32"/>
      <c r="D143" s="32"/>
      <c r="E143" s="68" t="s">
        <v>38</v>
      </c>
      <c r="F143" s="152"/>
      <c r="G143" s="32"/>
      <c r="H143" s="32"/>
      <c r="I143" s="32"/>
      <c r="J143" s="32"/>
      <c r="K143" s="32"/>
      <c r="L143" s="32"/>
      <c r="M143" s="32"/>
      <c r="N143" s="32"/>
      <c r="O143" s="32"/>
      <c r="P143" s="32"/>
    </row>
    <row r="144" spans="1:18" ht="16.5" customHeight="1" thickBot="1" x14ac:dyDescent="0.35">
      <c r="B144" s="32"/>
      <c r="C144" s="32" t="s">
        <v>2</v>
      </c>
      <c r="D144" s="32"/>
      <c r="E144" s="46" t="s">
        <v>39</v>
      </c>
      <c r="F144" s="113" t="s">
        <v>98</v>
      </c>
      <c r="G144" s="32"/>
      <c r="H144" s="32"/>
      <c r="I144" s="32"/>
      <c r="J144" s="32"/>
      <c r="K144" s="32"/>
      <c r="L144" s="32"/>
      <c r="M144" s="32"/>
      <c r="N144" s="32"/>
      <c r="O144" s="32"/>
      <c r="P144" s="32"/>
    </row>
    <row r="145" spans="2:7" ht="16.5" customHeight="1" x14ac:dyDescent="0.3">
      <c r="G145" s="1" t="s">
        <v>2</v>
      </c>
    </row>
    <row r="146" spans="2:7" ht="16.5" customHeight="1" x14ac:dyDescent="0.3">
      <c r="E146" s="1" t="s">
        <v>2</v>
      </c>
      <c r="F146" s="1" t="s">
        <v>2</v>
      </c>
    </row>
    <row r="147" spans="2:7" x14ac:dyDescent="0.3">
      <c r="B147" s="1" t="s">
        <v>2</v>
      </c>
    </row>
    <row r="148" spans="2:7" ht="45.75" customHeight="1" x14ac:dyDescent="0.35">
      <c r="B148" s="120" t="s">
        <v>110</v>
      </c>
      <c r="C148" s="120"/>
      <c r="D148" s="120"/>
      <c r="E148" s="120"/>
      <c r="F148" s="120"/>
      <c r="G148" s="120"/>
    </row>
    <row r="150" spans="2:7" ht="37.5" customHeight="1" x14ac:dyDescent="0.3">
      <c r="B150" s="128" t="s">
        <v>111</v>
      </c>
      <c r="C150" s="128"/>
      <c r="D150" s="128"/>
      <c r="E150" s="128"/>
      <c r="F150" s="128"/>
      <c r="G150" s="128"/>
    </row>
    <row r="151" spans="2:7" ht="17.25" thickBot="1" x14ac:dyDescent="0.35"/>
    <row r="152" spans="2:7" ht="17.25" thickBot="1" x14ac:dyDescent="0.35">
      <c r="B152" s="129" t="s">
        <v>113</v>
      </c>
      <c r="C152" s="130"/>
      <c r="D152" s="131" t="s">
        <v>112</v>
      </c>
      <c r="E152" s="132"/>
      <c r="F152" s="132"/>
      <c r="G152" s="133"/>
    </row>
    <row r="153" spans="2:7" ht="16.5" customHeight="1" thickTop="1" x14ac:dyDescent="0.3">
      <c r="B153" s="121" t="s">
        <v>104</v>
      </c>
      <c r="C153" s="122"/>
      <c r="D153" s="134" t="s">
        <v>141</v>
      </c>
      <c r="E153" s="135"/>
      <c r="F153" s="135"/>
      <c r="G153" s="136"/>
    </row>
    <row r="154" spans="2:7" x14ac:dyDescent="0.3">
      <c r="B154" s="121"/>
      <c r="C154" s="122"/>
      <c r="D154" s="137"/>
      <c r="E154" s="138"/>
      <c r="F154" s="138"/>
      <c r="G154" s="139"/>
    </row>
    <row r="155" spans="2:7" ht="17.25" thickBot="1" x14ac:dyDescent="0.35">
      <c r="B155" s="123"/>
      <c r="C155" s="124"/>
      <c r="D155" s="140"/>
      <c r="E155" s="141"/>
      <c r="F155" s="141"/>
      <c r="G155" s="142"/>
    </row>
    <row r="156" spans="2:7" ht="33.75" customHeight="1" thickBot="1" x14ac:dyDescent="0.35">
      <c r="B156" s="125" t="s">
        <v>105</v>
      </c>
      <c r="C156" s="127"/>
      <c r="D156" s="143" t="s">
        <v>140</v>
      </c>
      <c r="E156" s="144"/>
      <c r="F156" s="144"/>
      <c r="G156" s="145"/>
    </row>
    <row r="157" spans="2:7" ht="31.5" customHeight="1" thickBot="1" x14ac:dyDescent="0.35">
      <c r="B157" s="125" t="s">
        <v>106</v>
      </c>
      <c r="C157" s="126"/>
      <c r="D157" s="146" t="s">
        <v>147</v>
      </c>
      <c r="E157" s="147"/>
      <c r="F157" s="147"/>
      <c r="G157" s="148"/>
    </row>
    <row r="161" spans="1:8" x14ac:dyDescent="0.3">
      <c r="A161" s="119" t="s">
        <v>114</v>
      </c>
      <c r="B161" s="119"/>
      <c r="C161" s="119"/>
      <c r="D161" s="119"/>
      <c r="E161" s="119"/>
      <c r="F161" s="119"/>
      <c r="G161" s="119"/>
      <c r="H161" s="119"/>
    </row>
    <row r="162" spans="1:8" x14ac:dyDescent="0.3">
      <c r="B162" s="1" t="s">
        <v>71</v>
      </c>
    </row>
    <row r="163" spans="1:8" x14ac:dyDescent="0.3">
      <c r="B163" s="1" t="s">
        <v>72</v>
      </c>
    </row>
    <row r="164" spans="1:8" x14ac:dyDescent="0.3">
      <c r="B164" s="1" t="s">
        <v>73</v>
      </c>
    </row>
    <row r="165" spans="1:8" x14ac:dyDescent="0.3">
      <c r="B165" s="1" t="s">
        <v>74</v>
      </c>
    </row>
    <row r="167" spans="1:8" x14ac:dyDescent="0.3">
      <c r="B167" s="1" t="s">
        <v>78</v>
      </c>
    </row>
    <row r="168" spans="1:8" x14ac:dyDescent="0.3">
      <c r="B168" s="1" t="s">
        <v>79</v>
      </c>
    </row>
    <row r="169" spans="1:8" x14ac:dyDescent="0.3">
      <c r="B169" s="1" t="s">
        <v>80</v>
      </c>
    </row>
    <row r="172" spans="1:8" x14ac:dyDescent="0.3">
      <c r="B172" s="1" t="s">
        <v>3</v>
      </c>
    </row>
    <row r="173" spans="1:8" x14ac:dyDescent="0.3">
      <c r="B173" s="1" t="s">
        <v>84</v>
      </c>
    </row>
    <row r="174" spans="1:8" x14ac:dyDescent="0.3">
      <c r="B174" s="1" t="s">
        <v>85</v>
      </c>
    </row>
  </sheetData>
  <mergeCells count="105">
    <mergeCell ref="B156:C156"/>
    <mergeCell ref="D156:G156"/>
    <mergeCell ref="B157:C157"/>
    <mergeCell ref="D157:G157"/>
    <mergeCell ref="A161:H161"/>
    <mergeCell ref="C13:G13"/>
    <mergeCell ref="F142:F143"/>
    <mergeCell ref="B148:G148"/>
    <mergeCell ref="B150:G150"/>
    <mergeCell ref="B152:C152"/>
    <mergeCell ref="D152:G152"/>
    <mergeCell ref="B153:C155"/>
    <mergeCell ref="D153:G155"/>
    <mergeCell ref="B134:G135"/>
    <mergeCell ref="B111:E111"/>
    <mergeCell ref="B112:E112"/>
    <mergeCell ref="B113:E113"/>
    <mergeCell ref="B114:E114"/>
    <mergeCell ref="B115:E115"/>
    <mergeCell ref="C116:F116"/>
    <mergeCell ref="C96:G96"/>
    <mergeCell ref="B99:G99"/>
    <mergeCell ref="B101:G101"/>
    <mergeCell ref="B103:G103"/>
    <mergeCell ref="I134:L134"/>
    <mergeCell ref="I135:K135"/>
    <mergeCell ref="B137:G137"/>
    <mergeCell ref="G138:P140"/>
    <mergeCell ref="F140:F141"/>
    <mergeCell ref="B118:F118"/>
    <mergeCell ref="B122:G122"/>
    <mergeCell ref="B124:F124"/>
    <mergeCell ref="B125:F125"/>
    <mergeCell ref="B127:F127"/>
    <mergeCell ref="B131:G132"/>
    <mergeCell ref="B105:B107"/>
    <mergeCell ref="C105:G107"/>
    <mergeCell ref="F87:G87"/>
    <mergeCell ref="F88:G88"/>
    <mergeCell ref="B91:G91"/>
    <mergeCell ref="C93:G93"/>
    <mergeCell ref="C94:G94"/>
    <mergeCell ref="C95:G95"/>
    <mergeCell ref="B83:B84"/>
    <mergeCell ref="C83:C84"/>
    <mergeCell ref="F83:G83"/>
    <mergeCell ref="F84:G84"/>
    <mergeCell ref="B85:B86"/>
    <mergeCell ref="C85:C86"/>
    <mergeCell ref="F85:G85"/>
    <mergeCell ref="F86:G86"/>
    <mergeCell ref="B79:B80"/>
    <mergeCell ref="C79:C80"/>
    <mergeCell ref="F79:G79"/>
    <mergeCell ref="F80:G80"/>
    <mergeCell ref="B81:B82"/>
    <mergeCell ref="C81:C82"/>
    <mergeCell ref="F81:G81"/>
    <mergeCell ref="F82:G82"/>
    <mergeCell ref="B68:G68"/>
    <mergeCell ref="B70:G71"/>
    <mergeCell ref="B74:G74"/>
    <mergeCell ref="D76:G76"/>
    <mergeCell ref="B77:B78"/>
    <mergeCell ref="C77:C78"/>
    <mergeCell ref="F77:G77"/>
    <mergeCell ref="F78:G78"/>
    <mergeCell ref="C63:E63"/>
    <mergeCell ref="F63:G63"/>
    <mergeCell ref="B65:E65"/>
    <mergeCell ref="F65:G65"/>
    <mergeCell ref="B66:E66"/>
    <mergeCell ref="F66:G66"/>
    <mergeCell ref="B49:G49"/>
    <mergeCell ref="B51:G52"/>
    <mergeCell ref="C54:E55"/>
    <mergeCell ref="F54:G54"/>
    <mergeCell ref="F61:G61"/>
    <mergeCell ref="F62:G62"/>
    <mergeCell ref="C41:E41"/>
    <mergeCell ref="C42:E42"/>
    <mergeCell ref="C43:E43"/>
    <mergeCell ref="C44:E44"/>
    <mergeCell ref="F45:G45"/>
    <mergeCell ref="C46:E46"/>
    <mergeCell ref="F46:G46"/>
    <mergeCell ref="C33:E33"/>
    <mergeCell ref="C36:E36"/>
    <mergeCell ref="C37:E37"/>
    <mergeCell ref="C38:E38"/>
    <mergeCell ref="C39:E39"/>
    <mergeCell ref="C40:E40"/>
    <mergeCell ref="C11:G11"/>
    <mergeCell ref="C12:G12"/>
    <mergeCell ref="B17:G17"/>
    <mergeCell ref="B19:G19"/>
    <mergeCell ref="B21:G21"/>
    <mergeCell ref="C24:E25"/>
    <mergeCell ref="F24:G24"/>
    <mergeCell ref="B1:G1"/>
    <mergeCell ref="B2:G2"/>
    <mergeCell ref="B4:G4"/>
    <mergeCell ref="C8:G8"/>
    <mergeCell ref="C9:G9"/>
    <mergeCell ref="C10:G10"/>
  </mergeCells>
  <conditionalFormatting sqref="F45">
    <cfRule type="containsText" dxfId="13" priority="13" operator="containsText" text="Catastrófico">
      <formula>NOT(ISERROR(SEARCH("Catastrófico",F45)))</formula>
    </cfRule>
    <cfRule type="cellIs" dxfId="12" priority="14" operator="equal">
      <formula>"Mayor"</formula>
    </cfRule>
    <cfRule type="cellIs" dxfId="11" priority="15" operator="equal">
      <formula>"Moderado"</formula>
    </cfRule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2">
    <cfRule type="containsText" dxfId="10" priority="9" operator="containsText" text="Catastrófico">
      <formula>NOT(ISERROR(SEARCH("Catastrófico",F62)))</formula>
    </cfRule>
    <cfRule type="cellIs" dxfId="9" priority="10" operator="equal">
      <formula>"Mayor"</formula>
    </cfRule>
    <cfRule type="cellIs" dxfId="8" priority="11" operator="equal">
      <formula>"Moderado"</formula>
    </cfRule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66:F67">
    <cfRule type="containsText" dxfId="7" priority="5" operator="containsText" text="EXTREMA">
      <formula>NOT(ISERROR(SEARCH("EXTREMA",F66)))</formula>
    </cfRule>
    <cfRule type="containsText" dxfId="6" priority="6" operator="containsText" text="ALTA">
      <formula>NOT(ISERROR(SEARCH("ALTA",F66)))</formula>
    </cfRule>
    <cfRule type="containsText" dxfId="5" priority="7" operator="containsText" text="MODERADA">
      <formula>NOT(ISERROR(SEARCH("MODERADA",F66)))</formula>
    </cfRule>
    <cfRule type="containsText" dxfId="4" priority="8" operator="containsText" text="BAJA">
      <formula>NOT(ISERROR(SEARCH("BAJA",F66)))</formula>
    </cfRule>
  </conditionalFormatting>
  <conditionalFormatting sqref="G127:G129">
    <cfRule type="containsText" dxfId="3" priority="1" operator="containsText" text="EXTREMA">
      <formula>NOT(ISERROR(SEARCH("EXTREMA",G127)))</formula>
    </cfRule>
    <cfRule type="containsText" dxfId="2" priority="2" operator="containsText" text="ALTA">
      <formula>NOT(ISERROR(SEARCH("ALTA",G127)))</formula>
    </cfRule>
    <cfRule type="containsText" dxfId="1" priority="3" operator="containsText" text="MODERADA">
      <formula>NOT(ISERROR(SEARCH("MODERADA",G127)))</formula>
    </cfRule>
    <cfRule type="containsText" dxfId="0" priority="4" operator="containsText" text="BAJA">
      <formula>NOT(ISERROR(SEARCH("BAJA",G127)))</formula>
    </cfRule>
  </conditionalFormatting>
  <dataValidations count="3">
    <dataValidation type="list" allowBlank="1" showInputMessage="1" showErrorMessage="1" sqref="F113:F115 F110:F111">
      <formula1>$B$173:$B$174</formula1>
    </dataValidation>
    <dataValidation type="list" allowBlank="1" showInputMessage="1" showErrorMessage="1" promptTitle="Clases de contorles" prompt="Manuales:políticas de operación aplicables,autorizaciones por firmas, correos, archivos fisicos, consecutivos, lista de chequeos._x000a__x000a_Automáticos: Utilizan una herramienta tecnológica como sistemas de información, no hay intervención de una persona." sqref="F112">
      <formula1>$B$168:$B$170</formula1>
    </dataValidation>
    <dataValidation type="list" allowBlank="1" showInputMessage="1" showErrorMessage="1" promptTitle="Descripcion de la respuesta" prompt="Preventivo: Se orienta a eliminar la causa  o su ocurrencia_x000a_Detectivo: Aquellos que registran un evento despues de presentado._x000a_Correctivo:Aquellos  que permiten, despues de ser detectado el evento no deseado, el restablecimiento de la actividad." sqref="F109">
      <formula1>$B$163:$B$165</formula1>
    </dataValidation>
  </dataValidations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ArchivoBasico</vt:lpstr>
      <vt:lpstr>Propuesto 1</vt:lpstr>
      <vt:lpstr>Propuesto 2</vt:lpstr>
      <vt:lpstr>Propuesto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Ibette Barrera Cedeno</dc:creator>
  <cp:lastModifiedBy>Sandra Ibette Barrera Cedeno</cp:lastModifiedBy>
  <cp:lastPrinted>2017-12-22T21:27:10Z</cp:lastPrinted>
  <dcterms:created xsi:type="dcterms:W3CDTF">2017-12-21T21:45:00Z</dcterms:created>
  <dcterms:modified xsi:type="dcterms:W3CDTF">2018-01-22T16:47:51Z</dcterms:modified>
</cp:coreProperties>
</file>