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mc:AlternateContent xmlns:mc="http://schemas.openxmlformats.org/markup-compatibility/2006">
    <mc:Choice Requires="x15">
      <x15ac:absPath xmlns:x15ac="http://schemas.microsoft.com/office/spreadsheetml/2010/11/ac" url="C:\Users\USUARIO\OneDrive - DADEP\DADEP Alexander\Administración de Riesgos DADEP 2021\"/>
    </mc:Choice>
  </mc:AlternateContent>
  <xr:revisionPtr revIDLastSave="0" documentId="13_ncr:1_{89AEBB17-40B6-4E02-A4A5-316C299AE9E5}" xr6:coauthVersionLast="47" xr6:coauthVersionMax="47" xr10:uidLastSave="{00000000-0000-0000-0000-000000000000}"/>
  <bookViews>
    <workbookView xWindow="-110" yWindow="-110" windowWidth="19420" windowHeight="10420" tabRatio="772" firstSheet="2" activeTab="2" xr2:uid="{00000000-000D-0000-FFFF-FFFF00000000}"/>
  </bookViews>
  <sheets>
    <sheet name="INSTRUCCIONES" sheetId="4" state="hidden" r:id="rId1"/>
    <sheet name="CONTEXTO PROCESO" sheetId="17" state="hidden" r:id="rId2"/>
    <sheet name="MAPA DE RIESGOS" sheetId="2" r:id="rId3"/>
    <sheet name="Listados Datos" sheetId="13" state="hidden" r:id="rId4"/>
    <sheet name="Evaluación Diseño Control" sheetId="16" state="hidden" r:id="rId5"/>
    <sheet name="PROBABILIDAD" sheetId="6" state="hidden" r:id="rId6"/>
    <sheet name="IMPACTO GESTIÓN" sheetId="8" state="hidden" r:id="rId7"/>
    <sheet name="IMPACTO SEG D" sheetId="18" state="hidden" r:id="rId8"/>
    <sheet name="IMPACTO CORRUPCIÓN" sheetId="7" state="hidden" r:id="rId9"/>
    <sheet name="VALORACIÓN DEL RIESGO " sheetId="9" state="hidden" r:id="rId10"/>
    <sheet name="TIPOLOGÍAS DE RIESGOS" sheetId="5" state="hidden" r:id="rId11"/>
    <sheet name="OPCIONES DE MANEJO DEL RIESGO" sheetId="12" state="hidden" r:id="rId12"/>
    <sheet name="EJEMPLO CONTROLES" sheetId="11" state="hidden" r:id="rId13"/>
  </sheets>
  <externalReferences>
    <externalReference r:id="rId14"/>
    <externalReference r:id="rId15"/>
  </externalReferences>
  <definedNames>
    <definedName name="_xlnm._FilterDatabase" localSheetId="1" hidden="1">'CONTEXTO PROCESO'!$A$5:$F$27</definedName>
    <definedName name="_xlnm._FilterDatabase" localSheetId="2" hidden="1">'MAPA DE RIESGOS'!$B$8:$BE$89</definedName>
    <definedName name="APLICACIÓN" localSheetId="1">'[1]Listas Nuevas'!$R$2:$R$4</definedName>
    <definedName name="APLICACIÓN">#REF!</definedName>
    <definedName name="_xlnm.Print_Area" localSheetId="1">'CONTEXTO PROCESO'!$A$18:$F$38</definedName>
    <definedName name="_xlnm.Print_Area" localSheetId="12">'EJEMPLO CONTROLES'!$A$1:$G$27</definedName>
    <definedName name="_xlnm.Print_Area" localSheetId="8">'IMPACTO CORRUPCIÓN'!$A$1:$G$123</definedName>
    <definedName name="_xlnm.Print_Area" localSheetId="6">'IMPACTO GESTIÓN'!$A$1:$F$28</definedName>
    <definedName name="_xlnm.Print_Area" localSheetId="0">INSTRUCCIONES!$A$1:$J$51</definedName>
    <definedName name="_xlnm.Print_Area" localSheetId="2">'MAPA DE RIESGOS'!$A$1:$AX$89</definedName>
    <definedName name="_xlnm.Print_Area" localSheetId="11">'OPCIONES DE MANEJO DEL RIESGO'!$A$1:$D$11</definedName>
    <definedName name="_xlnm.Print_Area" localSheetId="5">PROBABILIDAD!$A$1:$F$9</definedName>
    <definedName name="_xlnm.Print_Area" localSheetId="10">'TIPOLOGÍAS DE RIESGOS'!$A$1:$D$12</definedName>
    <definedName name="_xlnm.Print_Area" localSheetId="9">'VALORACIÓN DEL RIESGO '!$A$1:$H$14</definedName>
    <definedName name="CID" localSheetId="1">'[1]Listas Nuevas'!$AM$3:$AM$9</definedName>
    <definedName name="CID">#REF!</definedName>
    <definedName name="clasificaciónriesgos" localSheetId="12">#REF!</definedName>
    <definedName name="clasificaciónriesgos" localSheetId="6">#REF!</definedName>
    <definedName name="clasificaciónriesgos" localSheetId="11">#REF!</definedName>
    <definedName name="clasificaciónriesgos" localSheetId="9">#REF!</definedName>
    <definedName name="clasificaciónriesgos">#REF!</definedName>
    <definedName name="códigos" localSheetId="12">#REF!</definedName>
    <definedName name="códigos" localSheetId="6">#REF!</definedName>
    <definedName name="códigos" localSheetId="11">#REF!</definedName>
    <definedName name="códigos" localSheetId="9">#REF!</definedName>
    <definedName name="códigos">#REF!</definedName>
    <definedName name="Contexto_Externo" localSheetId="1">'[1]Listas Nuevas'!$A$2:$A$7</definedName>
    <definedName name="Contexto_Externo">#REF!</definedName>
    <definedName name="Contexto_Interno" localSheetId="1">'[1]Listas Nuevas'!$B$2:$B$7</definedName>
    <definedName name="Contexto_Interno">#REF!</definedName>
    <definedName name="Contexto_Proceso" localSheetId="1">'[1]Listas Nuevas'!$C$2:$C$8</definedName>
    <definedName name="Contexto_Proceso">#REF!</definedName>
    <definedName name="Direccionamiento_Estratégico" localSheetId="12">#REF!</definedName>
    <definedName name="Direccionamiento_Estratégico" localSheetId="6">#REF!</definedName>
    <definedName name="Direccionamiento_Estratégico" localSheetId="11">#REF!</definedName>
    <definedName name="Direccionamiento_Estratégico" localSheetId="9">#REF!</definedName>
    <definedName name="Direccionamiento_Estratégico">#REF!</definedName>
    <definedName name="económicos" localSheetId="12">#REF!</definedName>
    <definedName name="económicos" localSheetId="6">#REF!</definedName>
    <definedName name="económicos" localSheetId="11">#REF!</definedName>
    <definedName name="económicos" localSheetId="9">#REF!</definedName>
    <definedName name="económicos">#REF!</definedName>
    <definedName name="EJECUCIÓN" localSheetId="1">'[1]Listas Nuevas'!$T$2:$T$4</definedName>
    <definedName name="EJECUCIÓN">#REF!</definedName>
    <definedName name="externo" localSheetId="12">#REF!</definedName>
    <definedName name="externo" localSheetId="6">#REF!</definedName>
    <definedName name="externo" localSheetId="11">#REF!</definedName>
    <definedName name="externo" localSheetId="9">#REF!</definedName>
    <definedName name="externo">#REF!</definedName>
    <definedName name="externos2" localSheetId="12">#REF!</definedName>
    <definedName name="externos2" localSheetId="6">#REF!</definedName>
    <definedName name="externos2" localSheetId="11">#REF!</definedName>
    <definedName name="externos2" localSheetId="9">#REF!</definedName>
    <definedName name="externos2">#REF!</definedName>
    <definedName name="factores" localSheetId="12">#REF!</definedName>
    <definedName name="factores" localSheetId="6">#REF!</definedName>
    <definedName name="factores" localSheetId="11">#REF!</definedName>
    <definedName name="factores" localSheetId="9">#REF!</definedName>
    <definedName name="factores">#REF!</definedName>
    <definedName name="FRECUENCIA" localSheetId="1">'[1]Listas Nuevas'!$L$2:$L$6</definedName>
    <definedName name="FRECUENCIA">#REF!</definedName>
    <definedName name="impacto" localSheetId="12">#REF!</definedName>
    <definedName name="impacto" localSheetId="6">#REF!</definedName>
    <definedName name="impacto" localSheetId="11">#REF!</definedName>
    <definedName name="impacto" localSheetId="9">#REF!</definedName>
    <definedName name="impacto">#REF!</definedName>
    <definedName name="impactoco" localSheetId="12">#REF!</definedName>
    <definedName name="impactoco" localSheetId="6">#REF!</definedName>
    <definedName name="impactoco" localSheetId="11">#REF!</definedName>
    <definedName name="impactoco" localSheetId="9">#REF!</definedName>
    <definedName name="impactoco">#REF!</definedName>
    <definedName name="infraestructura" localSheetId="12">#REF!</definedName>
    <definedName name="infraestructura" localSheetId="6">#REF!</definedName>
    <definedName name="infraestructura" localSheetId="11">#REF!</definedName>
    <definedName name="infraestructura" localSheetId="9">#REF!</definedName>
    <definedName name="infraestructura">#REF!</definedName>
    <definedName name="interno" localSheetId="12">#REF!</definedName>
    <definedName name="interno" localSheetId="6">#REF!</definedName>
    <definedName name="interno" localSheetId="11">#REF!</definedName>
    <definedName name="interno" localSheetId="9">#REF!</definedName>
    <definedName name="interno">#REF!</definedName>
    <definedName name="macroprocesos" localSheetId="12">#REF!</definedName>
    <definedName name="macroprocesos" localSheetId="6">#REF!</definedName>
    <definedName name="macroprocesos" localSheetId="11">#REF!</definedName>
    <definedName name="macroprocesos" localSheetId="9">#REF!</definedName>
    <definedName name="macroprocesos">#REF!</definedName>
    <definedName name="medio_ambientales" localSheetId="12">#REF!</definedName>
    <definedName name="medio_ambientales" localSheetId="6">#REF!</definedName>
    <definedName name="medio_ambientales" localSheetId="11">#REF!</definedName>
    <definedName name="medio_ambientales" localSheetId="9">#REF!</definedName>
    <definedName name="medio_ambientales">#REF!</definedName>
    <definedName name="personal" localSheetId="12">#REF!</definedName>
    <definedName name="personal" localSheetId="6">#REF!</definedName>
    <definedName name="personal" localSheetId="11">#REF!</definedName>
    <definedName name="personal" localSheetId="9">#REF!</definedName>
    <definedName name="personal">#REF!</definedName>
    <definedName name="políticos" localSheetId="12">#REF!</definedName>
    <definedName name="políticos" localSheetId="6">#REF!</definedName>
    <definedName name="políticos" localSheetId="11">#REF!</definedName>
    <definedName name="políticos" localSheetId="9">#REF!</definedName>
    <definedName name="políticos">#REF!</definedName>
    <definedName name="probabilidad" localSheetId="12">#REF!</definedName>
    <definedName name="probabilidad" localSheetId="6">#REF!</definedName>
    <definedName name="probabilidad" localSheetId="11">#REF!</definedName>
    <definedName name="probabilidad" localSheetId="9">#REF!</definedName>
    <definedName name="probabilidad">#REF!</definedName>
    <definedName name="PROCESO" localSheetId="1">'[1]Listas Nuevas'!$AR$3:$AR$23</definedName>
    <definedName name="proceso" localSheetId="12">#REF!</definedName>
    <definedName name="proceso" localSheetId="6">#REF!</definedName>
    <definedName name="proceso" localSheetId="11">#REF!</definedName>
    <definedName name="proceso" localSheetId="9">#REF!</definedName>
    <definedName name="proceso">#REF!</definedName>
    <definedName name="procesos" localSheetId="12">#REF!</definedName>
    <definedName name="procesos" localSheetId="6">#REF!</definedName>
    <definedName name="procesos" localSheetId="11">#REF!</definedName>
    <definedName name="procesos" localSheetId="9">#REF!</definedName>
    <definedName name="procesos">#REF!</definedName>
    <definedName name="Riesgo_de_Corrupción" localSheetId="1">'[1]Listas Nuevas'!$H$10:$J$10</definedName>
    <definedName name="Riesgo_de_Corrupción">#REF!</definedName>
    <definedName name="Riesgo_General" localSheetId="1">'[1]Listas Nuevas'!$F$11:$J$11</definedName>
    <definedName name="Riesgo_General">#REF!</definedName>
    <definedName name="sociales" localSheetId="12">#REF!</definedName>
    <definedName name="sociales" localSheetId="6">#REF!</definedName>
    <definedName name="sociales" localSheetId="11">#REF!</definedName>
    <definedName name="sociales" localSheetId="9">#REF!</definedName>
    <definedName name="sociales">#REF!</definedName>
    <definedName name="tecnología" localSheetId="12">#REF!</definedName>
    <definedName name="tecnología" localSheetId="6">#REF!</definedName>
    <definedName name="tecnología" localSheetId="11">#REF!</definedName>
    <definedName name="tecnología" localSheetId="9">#REF!</definedName>
    <definedName name="tecnología">#REF!</definedName>
    <definedName name="tecnológicos" localSheetId="12">#REF!</definedName>
    <definedName name="tecnológicos" localSheetId="6">#REF!</definedName>
    <definedName name="tecnológicos" localSheetId="11">#REF!</definedName>
    <definedName name="tecnológicos" localSheetId="9">#REF!</definedName>
    <definedName name="tecnológicos">#REF!</definedName>
    <definedName name="TIPO_CONTROL" localSheetId="1">'[1]Listas Nuevas'!$P$2:$P$3</definedName>
    <definedName name="TIPO_CONTROL">#REF!</definedName>
    <definedName name="TIPO_RIESGO" localSheetId="1">'[1]Listas Nuevas'!#REF!</definedName>
    <definedName name="TIPO_RIESGO">#REF!</definedName>
    <definedName name="TIPOLOGÍA" localSheetId="1">'[1]Listas Nuevas'!$E$2:$E$11</definedName>
    <definedName name="TIPOLOGÍA">#REF!</definedName>
    <definedName name="_xlnm.Print_Titles" localSheetId="1">'CONTEXTO PROCESO'!$1:$6</definedName>
    <definedName name="_xlnm.Print_Titles" localSheetId="0">INSTRUCCIONES!$1:$3</definedName>
    <definedName name="_xlnm.Print_Titles" localSheetId="2">'MAPA DE RIESGOS'!$4:$8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89" i="2" l="1"/>
  <c r="AA89" i="2"/>
  <c r="AB89" i="2" s="1"/>
  <c r="AF89" i="2" s="1"/>
  <c r="Q89" i="2"/>
  <c r="AO88" i="2"/>
  <c r="AA88" i="2"/>
  <c r="AB88" i="2" s="1"/>
  <c r="Q88" i="2"/>
  <c r="AO87" i="2"/>
  <c r="AA87" i="2"/>
  <c r="AB87" i="2" s="1"/>
  <c r="AD87" i="2" s="1"/>
  <c r="AE87" i="2" s="1"/>
  <c r="AG87" i="2" s="1"/>
  <c r="AH87" i="2" s="1"/>
  <c r="AJ87" i="2" s="1"/>
  <c r="Q87" i="2"/>
  <c r="AO86" i="2"/>
  <c r="AA86" i="2"/>
  <c r="AB86" i="2" s="1"/>
  <c r="Q86" i="2"/>
  <c r="AO85" i="2"/>
  <c r="AA85" i="2"/>
  <c r="AB85" i="2" s="1"/>
  <c r="Q85" i="2"/>
  <c r="AO84" i="2"/>
  <c r="AA84" i="2"/>
  <c r="AB84" i="2" s="1"/>
  <c r="Q84" i="2"/>
  <c r="AO83" i="2"/>
  <c r="AA83" i="2"/>
  <c r="AB83" i="2" s="1"/>
  <c r="AD83" i="2" s="1"/>
  <c r="AE83" i="2" s="1"/>
  <c r="AG83" i="2" s="1"/>
  <c r="AH83" i="2" s="1"/>
  <c r="AJ83" i="2" s="1"/>
  <c r="Q83" i="2"/>
  <c r="AO82" i="2"/>
  <c r="AA82" i="2"/>
  <c r="AB82" i="2" s="1"/>
  <c r="Q82" i="2"/>
  <c r="AO81" i="2"/>
  <c r="AA81" i="2"/>
  <c r="AB81" i="2" s="1"/>
  <c r="Q81" i="2"/>
  <c r="AO80" i="2"/>
  <c r="AA80" i="2"/>
  <c r="AB80" i="2" s="1"/>
  <c r="Q80" i="2"/>
  <c r="AO79" i="2"/>
  <c r="AA79" i="2"/>
  <c r="AB79" i="2" s="1"/>
  <c r="AD79" i="2" s="1"/>
  <c r="AE79" i="2" s="1"/>
  <c r="AG79" i="2" s="1"/>
  <c r="AH79" i="2" s="1"/>
  <c r="AJ79" i="2" s="1"/>
  <c r="Q79" i="2"/>
  <c r="AO78" i="2"/>
  <c r="AA78" i="2"/>
  <c r="AB78" i="2" s="1"/>
  <c r="Q78" i="2"/>
  <c r="AO77" i="2"/>
  <c r="AA77" i="2"/>
  <c r="AB77" i="2" s="1"/>
  <c r="AF77" i="2" s="1"/>
  <c r="Q77" i="2"/>
  <c r="AO76" i="2"/>
  <c r="AA76" i="2"/>
  <c r="AB76" i="2" s="1"/>
  <c r="Q76" i="2"/>
  <c r="AO75" i="2"/>
  <c r="AA75" i="2"/>
  <c r="AB75" i="2" s="1"/>
  <c r="AD75" i="2" s="1"/>
  <c r="AE75" i="2" s="1"/>
  <c r="AG75" i="2" s="1"/>
  <c r="AH75" i="2" s="1"/>
  <c r="AJ75" i="2" s="1"/>
  <c r="Q75" i="2"/>
  <c r="AO74" i="2"/>
  <c r="AA74" i="2"/>
  <c r="AB74" i="2" s="1"/>
  <c r="Q74" i="2"/>
  <c r="AO73" i="2"/>
  <c r="AA73" i="2"/>
  <c r="AB73" i="2" s="1"/>
  <c r="Q73" i="2"/>
  <c r="AO72" i="2"/>
  <c r="AA72" i="2"/>
  <c r="AB72" i="2" s="1"/>
  <c r="Q72" i="2"/>
  <c r="AO71" i="2"/>
  <c r="AA71" i="2"/>
  <c r="AB71" i="2" s="1"/>
  <c r="AD71" i="2" s="1"/>
  <c r="AE71" i="2" s="1"/>
  <c r="AG71" i="2" s="1"/>
  <c r="AH71" i="2" s="1"/>
  <c r="AJ71" i="2" s="1"/>
  <c r="Q71" i="2"/>
  <c r="AO70" i="2"/>
  <c r="AA70" i="2"/>
  <c r="AB70" i="2" s="1"/>
  <c r="Q70" i="2"/>
  <c r="AO69" i="2"/>
  <c r="AA69" i="2"/>
  <c r="AB69" i="2" s="1"/>
  <c r="AF69" i="2" s="1"/>
  <c r="Q69" i="2"/>
  <c r="AO68" i="2"/>
  <c r="AA68" i="2"/>
  <c r="AB68" i="2" s="1"/>
  <c r="Q68" i="2"/>
  <c r="AO67" i="2"/>
  <c r="AA67" i="2"/>
  <c r="AB67" i="2" s="1"/>
  <c r="AD67" i="2" s="1"/>
  <c r="AE67" i="2" s="1"/>
  <c r="AG67" i="2" s="1"/>
  <c r="AH67" i="2" s="1"/>
  <c r="AJ67" i="2" s="1"/>
  <c r="Q67" i="2"/>
  <c r="AO66" i="2"/>
  <c r="AA66" i="2"/>
  <c r="AB66" i="2" s="1"/>
  <c r="Q66" i="2"/>
  <c r="AO65" i="2"/>
  <c r="AA65" i="2"/>
  <c r="AB65" i="2" s="1"/>
  <c r="AF65" i="2" s="1"/>
  <c r="Q65" i="2"/>
  <c r="AO64" i="2"/>
  <c r="AA64" i="2"/>
  <c r="AB64" i="2" s="1"/>
  <c r="Q64" i="2"/>
  <c r="AO63" i="2"/>
  <c r="AA63" i="2"/>
  <c r="AB63" i="2" s="1"/>
  <c r="AD63" i="2" s="1"/>
  <c r="AE63" i="2" s="1"/>
  <c r="AG63" i="2" s="1"/>
  <c r="AH63" i="2" s="1"/>
  <c r="AJ63" i="2" s="1"/>
  <c r="Q63" i="2"/>
  <c r="AO62" i="2"/>
  <c r="AA62" i="2"/>
  <c r="AB62" i="2" s="1"/>
  <c r="Q62" i="2"/>
  <c r="AO61" i="2"/>
  <c r="AA61" i="2"/>
  <c r="AB61" i="2" s="1"/>
  <c r="Q61" i="2"/>
  <c r="AO60" i="2"/>
  <c r="AA60" i="2"/>
  <c r="AB60" i="2" s="1"/>
  <c r="Q60" i="2"/>
  <c r="AO59" i="2"/>
  <c r="AA59" i="2"/>
  <c r="AB59" i="2" s="1"/>
  <c r="AD59" i="2" s="1"/>
  <c r="AE59" i="2" s="1"/>
  <c r="AG59" i="2" s="1"/>
  <c r="AH59" i="2" s="1"/>
  <c r="AJ59" i="2" s="1"/>
  <c r="Q59" i="2"/>
  <c r="AO58" i="2"/>
  <c r="AA58" i="2"/>
  <c r="AB58" i="2" s="1"/>
  <c r="Q58" i="2"/>
  <c r="AO57" i="2"/>
  <c r="AA57" i="2"/>
  <c r="AB57" i="2" s="1"/>
  <c r="Q57" i="2"/>
  <c r="AO56" i="2"/>
  <c r="AA56" i="2"/>
  <c r="AB56" i="2" s="1"/>
  <c r="AD56" i="2" s="1"/>
  <c r="AE56" i="2" s="1"/>
  <c r="AG56" i="2" s="1"/>
  <c r="AH56" i="2" s="1"/>
  <c r="Q56" i="2"/>
  <c r="AO55" i="2"/>
  <c r="AA55" i="2"/>
  <c r="AB55" i="2" s="1"/>
  <c r="AD55" i="2" s="1"/>
  <c r="AE55" i="2" s="1"/>
  <c r="AG55" i="2" s="1"/>
  <c r="AH55" i="2" s="1"/>
  <c r="Q55" i="2"/>
  <c r="AO54" i="2"/>
  <c r="AA54" i="2"/>
  <c r="AB54" i="2" s="1"/>
  <c r="AF54" i="2" s="1"/>
  <c r="Q54" i="2"/>
  <c r="AO53" i="2"/>
  <c r="AA53" i="2"/>
  <c r="AB53" i="2" s="1"/>
  <c r="AF53" i="2" s="1"/>
  <c r="Q53" i="2"/>
  <c r="AO52" i="2"/>
  <c r="AA52" i="2"/>
  <c r="AB52" i="2" s="1"/>
  <c r="Q52" i="2"/>
  <c r="AO51" i="2"/>
  <c r="AA51" i="2"/>
  <c r="AB51" i="2" s="1"/>
  <c r="Q51" i="2"/>
  <c r="AO50" i="2"/>
  <c r="AA50" i="2"/>
  <c r="AB50" i="2" s="1"/>
  <c r="AF50" i="2" s="1"/>
  <c r="Q50" i="2"/>
  <c r="AO49" i="2"/>
  <c r="AA49" i="2"/>
  <c r="AB49" i="2" s="1"/>
  <c r="AF49" i="2" s="1"/>
  <c r="Q49" i="2"/>
  <c r="AO48" i="2"/>
  <c r="AA48" i="2"/>
  <c r="AB48" i="2" s="1"/>
  <c r="Q48" i="2"/>
  <c r="AO47" i="2"/>
  <c r="AA47" i="2"/>
  <c r="AB47" i="2" s="1"/>
  <c r="Q47" i="2"/>
  <c r="AO46" i="2"/>
  <c r="AA46" i="2"/>
  <c r="AB46" i="2" s="1"/>
  <c r="AF46" i="2" s="1"/>
  <c r="Q46" i="2"/>
  <c r="AO45" i="2"/>
  <c r="AA45" i="2"/>
  <c r="AB45" i="2" s="1"/>
  <c r="Q45" i="2"/>
  <c r="AO44" i="2"/>
  <c r="AA44" i="2"/>
  <c r="AB44" i="2" s="1"/>
  <c r="AD44" i="2" s="1"/>
  <c r="AE44" i="2" s="1"/>
  <c r="AG44" i="2" s="1"/>
  <c r="AH44" i="2" s="1"/>
  <c r="AJ44" i="2" s="1"/>
  <c r="Q44" i="2"/>
  <c r="AO43" i="2"/>
  <c r="AA43" i="2"/>
  <c r="AB43" i="2" s="1"/>
  <c r="Q43" i="2"/>
  <c r="AO42" i="2"/>
  <c r="AA42" i="2"/>
  <c r="AB42" i="2" s="1"/>
  <c r="Q42" i="2"/>
  <c r="AO41" i="2"/>
  <c r="AA41" i="2"/>
  <c r="AB41" i="2" s="1"/>
  <c r="Q41" i="2"/>
  <c r="AO40" i="2"/>
  <c r="AA40" i="2"/>
  <c r="AB40" i="2" s="1"/>
  <c r="AD40" i="2" s="1"/>
  <c r="AE40" i="2" s="1"/>
  <c r="AG40" i="2" s="1"/>
  <c r="AH40" i="2" s="1"/>
  <c r="AJ40" i="2" s="1"/>
  <c r="Q40" i="2"/>
  <c r="AO39" i="2"/>
  <c r="AA39" i="2"/>
  <c r="AB39" i="2" s="1"/>
  <c r="Q39" i="2"/>
  <c r="AO38" i="2"/>
  <c r="AA38" i="2"/>
  <c r="AB38" i="2" s="1"/>
  <c r="Q38" i="2"/>
  <c r="AO37" i="2"/>
  <c r="AA37" i="2"/>
  <c r="AB37" i="2" s="1"/>
  <c r="Q37" i="2"/>
  <c r="AO36" i="2"/>
  <c r="AA36" i="2"/>
  <c r="AB36" i="2" s="1"/>
  <c r="AD36" i="2" s="1"/>
  <c r="AE36" i="2" s="1"/>
  <c r="AG36" i="2" s="1"/>
  <c r="AH36" i="2" s="1"/>
  <c r="AJ36" i="2" s="1"/>
  <c r="Q36" i="2"/>
  <c r="AO35" i="2"/>
  <c r="AA35" i="2"/>
  <c r="AB35" i="2" s="1"/>
  <c r="Q35" i="2"/>
  <c r="AO34" i="2"/>
  <c r="AA34" i="2"/>
  <c r="AB34" i="2" s="1"/>
  <c r="Q34" i="2"/>
  <c r="AO33" i="2"/>
  <c r="AA33" i="2"/>
  <c r="AB33" i="2" s="1"/>
  <c r="Q33" i="2"/>
  <c r="AO32" i="2"/>
  <c r="AA32" i="2"/>
  <c r="AB32" i="2" s="1"/>
  <c r="AD32" i="2" s="1"/>
  <c r="AE32" i="2" s="1"/>
  <c r="AG32" i="2" s="1"/>
  <c r="AH32" i="2" s="1"/>
  <c r="AJ32" i="2" s="1"/>
  <c r="Q32" i="2"/>
  <c r="AO31" i="2"/>
  <c r="AA31" i="2"/>
  <c r="AB31" i="2" s="1"/>
  <c r="Q31" i="2"/>
  <c r="AO30" i="2"/>
  <c r="AA30" i="2"/>
  <c r="AB30" i="2" s="1"/>
  <c r="AF30" i="2" s="1"/>
  <c r="Q30" i="2"/>
  <c r="AO29" i="2"/>
  <c r="AA29" i="2"/>
  <c r="AB29" i="2" s="1"/>
  <c r="Q29" i="2"/>
  <c r="AO28" i="2"/>
  <c r="AA28" i="2"/>
  <c r="AB28" i="2" s="1"/>
  <c r="AD28" i="2" s="1"/>
  <c r="AE28" i="2" s="1"/>
  <c r="AG28" i="2" s="1"/>
  <c r="AH28" i="2" s="1"/>
  <c r="AJ28" i="2" s="1"/>
  <c r="Q28" i="2"/>
  <c r="AO27" i="2"/>
  <c r="AA27" i="2"/>
  <c r="AB27" i="2" s="1"/>
  <c r="Q27" i="2"/>
  <c r="AO26" i="2"/>
  <c r="AA26" i="2"/>
  <c r="AB26" i="2" s="1"/>
  <c r="AF26" i="2" s="1"/>
  <c r="Q26" i="2"/>
  <c r="AO25" i="2"/>
  <c r="AA25" i="2"/>
  <c r="AB25" i="2" s="1"/>
  <c r="Q25" i="2"/>
  <c r="AO24" i="2"/>
  <c r="AA24" i="2"/>
  <c r="AB24" i="2" s="1"/>
  <c r="AD24" i="2" s="1"/>
  <c r="AE24" i="2" s="1"/>
  <c r="AG24" i="2" s="1"/>
  <c r="AH24" i="2" s="1"/>
  <c r="Q24" i="2"/>
  <c r="AO23" i="2"/>
  <c r="AA23" i="2"/>
  <c r="AB23" i="2" s="1"/>
  <c r="AF23" i="2" s="1"/>
  <c r="Q23" i="2"/>
  <c r="AO22" i="2"/>
  <c r="AA22" i="2"/>
  <c r="AB22" i="2" s="1"/>
  <c r="AF22" i="2" s="1"/>
  <c r="Q22" i="2"/>
  <c r="AO21" i="2"/>
  <c r="AA21" i="2"/>
  <c r="AB21" i="2" s="1"/>
  <c r="Q21" i="2"/>
  <c r="AO20" i="2"/>
  <c r="AA20" i="2"/>
  <c r="AB20" i="2" s="1"/>
  <c r="AD20" i="2" s="1"/>
  <c r="AE20" i="2" s="1"/>
  <c r="AG20" i="2" s="1"/>
  <c r="AH20" i="2" s="1"/>
  <c r="Q20" i="2"/>
  <c r="AO19" i="2"/>
  <c r="AA19" i="2"/>
  <c r="AB19" i="2" s="1"/>
  <c r="AF19" i="2" s="1"/>
  <c r="Q19" i="2"/>
  <c r="AO18" i="2"/>
  <c r="AA18" i="2"/>
  <c r="AB18" i="2" s="1"/>
  <c r="AF18" i="2" s="1"/>
  <c r="Q18" i="2"/>
  <c r="AO17" i="2"/>
  <c r="AA17" i="2"/>
  <c r="AB17" i="2" s="1"/>
  <c r="Q17" i="2"/>
  <c r="AO16" i="2"/>
  <c r="AA16" i="2"/>
  <c r="AB16" i="2" s="1"/>
  <c r="AD16" i="2" s="1"/>
  <c r="AE16" i="2" s="1"/>
  <c r="AG16" i="2" s="1"/>
  <c r="AH16" i="2" s="1"/>
  <c r="Q16" i="2"/>
  <c r="AO15" i="2"/>
  <c r="AA15" i="2"/>
  <c r="AB15" i="2" s="1"/>
  <c r="AF15" i="2" s="1"/>
  <c r="Q15" i="2"/>
  <c r="AF36" i="2" l="1"/>
  <c r="AF61" i="2"/>
  <c r="AD61" i="2"/>
  <c r="AE61" i="2" s="1"/>
  <c r="AG61" i="2" s="1"/>
  <c r="AH61" i="2" s="1"/>
  <c r="AL61" i="2" s="1"/>
  <c r="AF63" i="2"/>
  <c r="AF34" i="2"/>
  <c r="AD34" i="2"/>
  <c r="AE34" i="2" s="1"/>
  <c r="AG34" i="2" s="1"/>
  <c r="AH34" i="2" s="1"/>
  <c r="AL34" i="2" s="1"/>
  <c r="AD30" i="2"/>
  <c r="AE30" i="2" s="1"/>
  <c r="AG30" i="2" s="1"/>
  <c r="AH30" i="2" s="1"/>
  <c r="AL30" i="2" s="1"/>
  <c r="AD53" i="2"/>
  <c r="AE53" i="2" s="1"/>
  <c r="AG53" i="2" s="1"/>
  <c r="AH53" i="2" s="1"/>
  <c r="AL53" i="2" s="1"/>
  <c r="AD23" i="2"/>
  <c r="AE23" i="2" s="1"/>
  <c r="AG23" i="2" s="1"/>
  <c r="AH23" i="2" s="1"/>
  <c r="AJ23" i="2" s="1"/>
  <c r="AF24" i="2"/>
  <c r="AL32" i="2"/>
  <c r="AL75" i="2"/>
  <c r="AF38" i="2"/>
  <c r="AD38" i="2"/>
  <c r="AE38" i="2" s="1"/>
  <c r="AG38" i="2" s="1"/>
  <c r="AH38" i="2" s="1"/>
  <c r="AL38" i="2" s="1"/>
  <c r="AF57" i="2"/>
  <c r="AD57" i="2"/>
  <c r="AE57" i="2" s="1"/>
  <c r="AG57" i="2" s="1"/>
  <c r="AH57" i="2" s="1"/>
  <c r="AJ57" i="2" s="1"/>
  <c r="AF42" i="2"/>
  <c r="AD42" i="2"/>
  <c r="AE42" i="2" s="1"/>
  <c r="AG42" i="2" s="1"/>
  <c r="AH42" i="2" s="1"/>
  <c r="AL42" i="2" s="1"/>
  <c r="AF73" i="2"/>
  <c r="AD73" i="2"/>
  <c r="AE73" i="2" s="1"/>
  <c r="AG73" i="2" s="1"/>
  <c r="AH73" i="2" s="1"/>
  <c r="AL73" i="2" s="1"/>
  <c r="AF81" i="2"/>
  <c r="AD81" i="2"/>
  <c r="AE81" i="2" s="1"/>
  <c r="AG81" i="2" s="1"/>
  <c r="AH81" i="2" s="1"/>
  <c r="AJ81" i="2" s="1"/>
  <c r="AF85" i="2"/>
  <c r="AD85" i="2"/>
  <c r="AE85" i="2" s="1"/>
  <c r="AG85" i="2" s="1"/>
  <c r="AH85" i="2" s="1"/>
  <c r="AJ85" i="2" s="1"/>
  <c r="AD19" i="2"/>
  <c r="AE19" i="2" s="1"/>
  <c r="AG19" i="2" s="1"/>
  <c r="AH19" i="2" s="1"/>
  <c r="AL19" i="2" s="1"/>
  <c r="AF20" i="2"/>
  <c r="AD26" i="2"/>
  <c r="AE26" i="2" s="1"/>
  <c r="AG26" i="2" s="1"/>
  <c r="AH26" i="2" s="1"/>
  <c r="AL26" i="2" s="1"/>
  <c r="AL36" i="2"/>
  <c r="AD46" i="2"/>
  <c r="AE46" i="2" s="1"/>
  <c r="AG46" i="2" s="1"/>
  <c r="AH46" i="2" s="1"/>
  <c r="AL46" i="2" s="1"/>
  <c r="AD49" i="2"/>
  <c r="AE49" i="2" s="1"/>
  <c r="AG49" i="2" s="1"/>
  <c r="AH49" i="2" s="1"/>
  <c r="AL49" i="2" s="1"/>
  <c r="AD65" i="2"/>
  <c r="AE65" i="2" s="1"/>
  <c r="AG65" i="2" s="1"/>
  <c r="AH65" i="2" s="1"/>
  <c r="AL65" i="2" s="1"/>
  <c r="AD69" i="2"/>
  <c r="AE69" i="2" s="1"/>
  <c r="AG69" i="2" s="1"/>
  <c r="AH69" i="2" s="1"/>
  <c r="AJ69" i="2" s="1"/>
  <c r="AD77" i="2"/>
  <c r="AE77" i="2" s="1"/>
  <c r="AG77" i="2" s="1"/>
  <c r="AH77" i="2" s="1"/>
  <c r="AF79" i="2"/>
  <c r="AD89" i="2"/>
  <c r="AE89" i="2" s="1"/>
  <c r="AG89" i="2" s="1"/>
  <c r="AH89" i="2" s="1"/>
  <c r="AJ89" i="2" s="1"/>
  <c r="AD15" i="2"/>
  <c r="AE15" i="2" s="1"/>
  <c r="AG15" i="2" s="1"/>
  <c r="AH15" i="2" s="1"/>
  <c r="AL15" i="2" s="1"/>
  <c r="AF16" i="2"/>
  <c r="AF59" i="2"/>
  <c r="AL59" i="2"/>
  <c r="AF75" i="2"/>
  <c r="AL20" i="2"/>
  <c r="AJ20" i="2"/>
  <c r="AD21" i="2"/>
  <c r="AE21" i="2" s="1"/>
  <c r="AG21" i="2" s="1"/>
  <c r="AH21" i="2" s="1"/>
  <c r="AF21" i="2"/>
  <c r="AJ46" i="2"/>
  <c r="AL24" i="2"/>
  <c r="AJ24" i="2"/>
  <c r="AL23" i="2"/>
  <c r="AL16" i="2"/>
  <c r="AJ16" i="2"/>
  <c r="AD17" i="2"/>
  <c r="AE17" i="2" s="1"/>
  <c r="AG17" i="2" s="1"/>
  <c r="AH17" i="2" s="1"/>
  <c r="AF17" i="2"/>
  <c r="AD27" i="2"/>
  <c r="AE27" i="2" s="1"/>
  <c r="AG27" i="2" s="1"/>
  <c r="AH27" i="2" s="1"/>
  <c r="AF27" i="2"/>
  <c r="AF33" i="2"/>
  <c r="AD33" i="2"/>
  <c r="AE33" i="2" s="1"/>
  <c r="AG33" i="2" s="1"/>
  <c r="AH33" i="2" s="1"/>
  <c r="AD52" i="2"/>
  <c r="AE52" i="2" s="1"/>
  <c r="AG52" i="2" s="1"/>
  <c r="AH52" i="2" s="1"/>
  <c r="AF52" i="2"/>
  <c r="AF28" i="2"/>
  <c r="AD35" i="2"/>
  <c r="AE35" i="2" s="1"/>
  <c r="AG35" i="2" s="1"/>
  <c r="AH35" i="2" s="1"/>
  <c r="AF35" i="2"/>
  <c r="AL40" i="2"/>
  <c r="AF41" i="2"/>
  <c r="AD41" i="2"/>
  <c r="AE41" i="2" s="1"/>
  <c r="AG41" i="2" s="1"/>
  <c r="AH41" i="2" s="1"/>
  <c r="AF44" i="2"/>
  <c r="AD43" i="2"/>
  <c r="AE43" i="2" s="1"/>
  <c r="AG43" i="2" s="1"/>
  <c r="AH43" i="2" s="1"/>
  <c r="AF43" i="2"/>
  <c r="AD31" i="2"/>
  <c r="AE31" i="2" s="1"/>
  <c r="AG31" i="2" s="1"/>
  <c r="AH31" i="2" s="1"/>
  <c r="AF31" i="2"/>
  <c r="AF37" i="2"/>
  <c r="AD37" i="2"/>
  <c r="AE37" i="2" s="1"/>
  <c r="AG37" i="2" s="1"/>
  <c r="AH37" i="2" s="1"/>
  <c r="AF40" i="2"/>
  <c r="AD47" i="2"/>
  <c r="AE47" i="2" s="1"/>
  <c r="AG47" i="2" s="1"/>
  <c r="AH47" i="2" s="1"/>
  <c r="AF47" i="2"/>
  <c r="AD18" i="2"/>
  <c r="AE18" i="2" s="1"/>
  <c r="AG18" i="2" s="1"/>
  <c r="AH18" i="2" s="1"/>
  <c r="AD22" i="2"/>
  <c r="AE22" i="2" s="1"/>
  <c r="AG22" i="2" s="1"/>
  <c r="AH22" i="2" s="1"/>
  <c r="AF25" i="2"/>
  <c r="AD25" i="2"/>
  <c r="AE25" i="2" s="1"/>
  <c r="AG25" i="2" s="1"/>
  <c r="AH25" i="2" s="1"/>
  <c r="AL28" i="2"/>
  <c r="AF29" i="2"/>
  <c r="AD29" i="2"/>
  <c r="AE29" i="2" s="1"/>
  <c r="AG29" i="2" s="1"/>
  <c r="AH29" i="2" s="1"/>
  <c r="AF32" i="2"/>
  <c r="AD39" i="2"/>
  <c r="AE39" i="2" s="1"/>
  <c r="AG39" i="2" s="1"/>
  <c r="AH39" i="2" s="1"/>
  <c r="AF39" i="2"/>
  <c r="AL44" i="2"/>
  <c r="AF45" i="2"/>
  <c r="AD45" i="2"/>
  <c r="AE45" i="2" s="1"/>
  <c r="AG45" i="2" s="1"/>
  <c r="AH45" i="2" s="1"/>
  <c r="AD48" i="2"/>
  <c r="AE48" i="2" s="1"/>
  <c r="AG48" i="2" s="1"/>
  <c r="AH48" i="2" s="1"/>
  <c r="AF48" i="2"/>
  <c r="AD51" i="2"/>
  <c r="AE51" i="2" s="1"/>
  <c r="AG51" i="2" s="1"/>
  <c r="AH51" i="2" s="1"/>
  <c r="AF51" i="2"/>
  <c r="AJ55" i="2"/>
  <c r="AL55" i="2"/>
  <c r="AJ56" i="2"/>
  <c r="AL56" i="2"/>
  <c r="AD70" i="2"/>
  <c r="AE70" i="2" s="1"/>
  <c r="AG70" i="2" s="1"/>
  <c r="AH70" i="2" s="1"/>
  <c r="AF70" i="2"/>
  <c r="AD86" i="2"/>
  <c r="AE86" i="2" s="1"/>
  <c r="AG86" i="2" s="1"/>
  <c r="AH86" i="2" s="1"/>
  <c r="AF86" i="2"/>
  <c r="AF56" i="2"/>
  <c r="AD58" i="2"/>
  <c r="AE58" i="2" s="1"/>
  <c r="AG58" i="2" s="1"/>
  <c r="AH58" i="2" s="1"/>
  <c r="AF58" i="2"/>
  <c r="AL63" i="2"/>
  <c r="AF64" i="2"/>
  <c r="AD64" i="2"/>
  <c r="AE64" i="2" s="1"/>
  <c r="AG64" i="2" s="1"/>
  <c r="AH64" i="2" s="1"/>
  <c r="AF67" i="2"/>
  <c r="AD74" i="2"/>
  <c r="AE74" i="2" s="1"/>
  <c r="AG74" i="2" s="1"/>
  <c r="AH74" i="2" s="1"/>
  <c r="AF74" i="2"/>
  <c r="AL79" i="2"/>
  <c r="AF80" i="2"/>
  <c r="AD80" i="2"/>
  <c r="AE80" i="2" s="1"/>
  <c r="AG80" i="2" s="1"/>
  <c r="AH80" i="2" s="1"/>
  <c r="AF83" i="2"/>
  <c r="AF60" i="2"/>
  <c r="AD60" i="2"/>
  <c r="AE60" i="2" s="1"/>
  <c r="AG60" i="2" s="1"/>
  <c r="AH60" i="2" s="1"/>
  <c r="AF76" i="2"/>
  <c r="AD76" i="2"/>
  <c r="AE76" i="2" s="1"/>
  <c r="AG76" i="2" s="1"/>
  <c r="AH76" i="2" s="1"/>
  <c r="AD50" i="2"/>
  <c r="AE50" i="2" s="1"/>
  <c r="AG50" i="2" s="1"/>
  <c r="AH50" i="2" s="1"/>
  <c r="AD54" i="2"/>
  <c r="AE54" i="2" s="1"/>
  <c r="AG54" i="2" s="1"/>
  <c r="AH54" i="2" s="1"/>
  <c r="AF55" i="2"/>
  <c r="AD62" i="2"/>
  <c r="AE62" i="2" s="1"/>
  <c r="AG62" i="2" s="1"/>
  <c r="AH62" i="2" s="1"/>
  <c r="AF62" i="2"/>
  <c r="AL67" i="2"/>
  <c r="AF68" i="2"/>
  <c r="AD68" i="2"/>
  <c r="AE68" i="2" s="1"/>
  <c r="AG68" i="2" s="1"/>
  <c r="AH68" i="2" s="1"/>
  <c r="AF71" i="2"/>
  <c r="AD78" i="2"/>
  <c r="AE78" i="2" s="1"/>
  <c r="AG78" i="2" s="1"/>
  <c r="AH78" i="2" s="1"/>
  <c r="AF78" i="2"/>
  <c r="AL83" i="2"/>
  <c r="AF84" i="2"/>
  <c r="AD84" i="2"/>
  <c r="AE84" i="2" s="1"/>
  <c r="AG84" i="2" s="1"/>
  <c r="AH84" i="2" s="1"/>
  <c r="AF87" i="2"/>
  <c r="AJ61" i="2"/>
  <c r="AD66" i="2"/>
  <c r="AE66" i="2" s="1"/>
  <c r="AG66" i="2" s="1"/>
  <c r="AH66" i="2" s="1"/>
  <c r="AF66" i="2"/>
  <c r="AL71" i="2"/>
  <c r="AF72" i="2"/>
  <c r="AD72" i="2"/>
  <c r="AE72" i="2" s="1"/>
  <c r="AG72" i="2" s="1"/>
  <c r="AH72" i="2" s="1"/>
  <c r="AL77" i="2"/>
  <c r="AJ77" i="2"/>
  <c r="AD82" i="2"/>
  <c r="AE82" i="2" s="1"/>
  <c r="AG82" i="2" s="1"/>
  <c r="AH82" i="2" s="1"/>
  <c r="AF82" i="2"/>
  <c r="AL87" i="2"/>
  <c r="AF88" i="2"/>
  <c r="AD88" i="2"/>
  <c r="AE88" i="2" s="1"/>
  <c r="AG88" i="2" s="1"/>
  <c r="AH88" i="2" s="1"/>
  <c r="AJ19" i="2" l="1"/>
  <c r="AJ26" i="2"/>
  <c r="AL89" i="2"/>
  <c r="AJ42" i="2"/>
  <c r="AL81" i="2"/>
  <c r="AJ34" i="2"/>
  <c r="AL85" i="2"/>
  <c r="AJ73" i="2"/>
  <c r="AJ53" i="2"/>
  <c r="AL57" i="2"/>
  <c r="AJ30" i="2"/>
  <c r="AJ49" i="2"/>
  <c r="AJ38" i="2"/>
  <c r="AJ65" i="2"/>
  <c r="AL69" i="2"/>
  <c r="AJ15" i="2"/>
  <c r="AL66" i="2"/>
  <c r="AJ66" i="2"/>
  <c r="AL78" i="2"/>
  <c r="AJ78" i="2"/>
  <c r="AL54" i="2"/>
  <c r="AJ54" i="2"/>
  <c r="AL60" i="2"/>
  <c r="AJ60" i="2"/>
  <c r="AL35" i="2"/>
  <c r="AJ35" i="2"/>
  <c r="AL88" i="2"/>
  <c r="AJ88" i="2"/>
  <c r="AL58" i="2"/>
  <c r="AJ58" i="2"/>
  <c r="AL39" i="2"/>
  <c r="AJ39" i="2"/>
  <c r="AJ21" i="2"/>
  <c r="AL21" i="2"/>
  <c r="AL68" i="2"/>
  <c r="AJ68" i="2"/>
  <c r="AL62" i="2"/>
  <c r="AJ62" i="2"/>
  <c r="AL70" i="2"/>
  <c r="AJ70" i="2"/>
  <c r="AJ51" i="2"/>
  <c r="AL51" i="2"/>
  <c r="AL22" i="2"/>
  <c r="AJ22" i="2"/>
  <c r="AL31" i="2"/>
  <c r="AJ31" i="2"/>
  <c r="AL43" i="2"/>
  <c r="AJ43" i="2"/>
  <c r="AL72" i="2"/>
  <c r="AJ72" i="2"/>
  <c r="AL84" i="2"/>
  <c r="AJ84" i="2"/>
  <c r="AL76" i="2"/>
  <c r="AJ76" i="2"/>
  <c r="AL86" i="2"/>
  <c r="AJ86" i="2"/>
  <c r="AJ48" i="2"/>
  <c r="AL48" i="2"/>
  <c r="AL25" i="2"/>
  <c r="AJ25" i="2"/>
  <c r="AL41" i="2"/>
  <c r="AJ41" i="2"/>
  <c r="AL33" i="2"/>
  <c r="AJ33" i="2"/>
  <c r="AL82" i="2"/>
  <c r="AJ82" i="2"/>
  <c r="AL50" i="2"/>
  <c r="AJ50" i="2"/>
  <c r="AL64" i="2"/>
  <c r="AJ64" i="2"/>
  <c r="AL45" i="2"/>
  <c r="AJ45" i="2"/>
  <c r="AL29" i="2"/>
  <c r="AJ29" i="2"/>
  <c r="AJ47" i="2"/>
  <c r="AL47" i="2"/>
  <c r="AL80" i="2"/>
  <c r="AJ80" i="2"/>
  <c r="AL74" i="2"/>
  <c r="AJ74" i="2"/>
  <c r="AL18" i="2"/>
  <c r="AJ18" i="2"/>
  <c r="AL37" i="2"/>
  <c r="AJ37" i="2"/>
  <c r="AJ52" i="2"/>
  <c r="AL52" i="2"/>
  <c r="AL27" i="2"/>
  <c r="AJ27" i="2"/>
  <c r="AJ17" i="2"/>
  <c r="AL17" i="2"/>
  <c r="E119" i="7" l="1"/>
  <c r="E89" i="7"/>
  <c r="AO14" i="2"/>
  <c r="AO13" i="2"/>
  <c r="AO12" i="2"/>
  <c r="AO11" i="2"/>
  <c r="AO10" i="2"/>
  <c r="AO9" i="2"/>
  <c r="Q14" i="2"/>
  <c r="Q13" i="2"/>
  <c r="Q12" i="2"/>
  <c r="Q11" i="2"/>
  <c r="Q10" i="2"/>
  <c r="Q9" i="2"/>
  <c r="AA10" i="2"/>
  <c r="AB10" i="2" s="1"/>
  <c r="AF10" i="2" s="1"/>
  <c r="AA11" i="2"/>
  <c r="AB11" i="2" s="1"/>
  <c r="AA12" i="2"/>
  <c r="AB12" i="2" s="1"/>
  <c r="AA13" i="2"/>
  <c r="AB13" i="2" s="1"/>
  <c r="AA14" i="2"/>
  <c r="AB14" i="2" s="1"/>
  <c r="AF14" i="2" s="1"/>
  <c r="AA9" i="2"/>
  <c r="AB9" i="2" s="1"/>
  <c r="E57" i="7"/>
  <c r="H3" i="13"/>
  <c r="H4" i="13"/>
  <c r="H5" i="13"/>
  <c r="H6" i="13"/>
  <c r="H2" i="13"/>
  <c r="E26" i="7"/>
  <c r="AD10" i="2" l="1"/>
  <c r="AE10" i="2" s="1"/>
  <c r="AG10" i="2" s="1"/>
  <c r="AH10" i="2" s="1"/>
  <c r="AJ10" i="2" s="1"/>
  <c r="AD12" i="2"/>
  <c r="AE12" i="2" s="1"/>
  <c r="AG12" i="2" s="1"/>
  <c r="AH12" i="2" s="1"/>
  <c r="AJ12" i="2" s="1"/>
  <c r="AF12" i="2"/>
  <c r="AF13" i="2"/>
  <c r="AD13" i="2"/>
  <c r="AE13" i="2" s="1"/>
  <c r="AG13" i="2" s="1"/>
  <c r="AH13" i="2" s="1"/>
  <c r="AL13" i="2" s="1"/>
  <c r="AF9" i="2"/>
  <c r="AD9" i="2"/>
  <c r="AE9" i="2" s="1"/>
  <c r="AG9" i="2" s="1"/>
  <c r="AH9" i="2" s="1"/>
  <c r="AJ9" i="2" s="1"/>
  <c r="AF11" i="2"/>
  <c r="AD11" i="2"/>
  <c r="AE11" i="2" s="1"/>
  <c r="AG11" i="2" s="1"/>
  <c r="AH11" i="2" s="1"/>
  <c r="AL11" i="2" s="1"/>
  <c r="AD14" i="2"/>
  <c r="AE14" i="2" s="1"/>
  <c r="AG14" i="2" s="1"/>
  <c r="AH14" i="2" s="1"/>
  <c r="AL14" i="2" s="1"/>
  <c r="AL10" i="2" l="1"/>
  <c r="AL12" i="2"/>
  <c r="AJ14" i="2"/>
  <c r="AJ13" i="2"/>
  <c r="AJ11" i="2"/>
  <c r="AL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Jonathan Puerto Chaparro (OAP)</author>
  </authors>
  <commentList>
    <comment ref="A7" authorId="0" shapeId="0" xr:uid="{69F37FAC-5788-4912-BF67-6E137BC01835}">
      <text>
        <r>
          <rPr>
            <sz val="7"/>
            <color indexed="81"/>
            <rFont val="Tahoma"/>
            <family val="2"/>
          </rPr>
          <t>POLÍTICOS: cambios de gobierno, legislación, políticas públicas, regulación. 
ECONÓMICOS  Y FINANCIEROS: disponibilidad de capital, liquidez, mercados 
financieros, desempleo, competencia.
SOCIALES Y CULTURALES : demografía, responsabilidad social, orden público.
TECNOLÓGICOS: avances en tecnología, acceso a sistemas de información 
externos, gobierno en línea.
AMBIENTALES: emisiones y residuos, energía, catástrofes naturales, 
desarrollo sostenible.
LEGALES Y REGLAMENTARIOS:  Normatividad externa (leyes, decretos, ordenanzas y acuerdos).</t>
        </r>
      </text>
    </comment>
    <comment ref="A18" authorId="0" shapeId="0" xr:uid="{3ABDCFA2-D06E-4A73-8CC9-C05F905445D3}">
      <text>
        <r>
          <rPr>
            <sz val="8"/>
            <color indexed="81"/>
            <rFont val="Tahoma"/>
            <family val="2"/>
          </rPr>
          <t>FINANCIEROS: presupuesto de funcionamiento, recursos de inversión, 
infraestructura, capacidad instalada.
PERSONAL: competencia del personal, disponibilidad del personal, seguridad 
y salud ocupacional.
PROCESOS: capacidad, diseño, ejecución, proveedores, entradas, salidas, 
gestión del conocimiento.
TECNOLOGÍA: integridad de datos, disponibilidad de datos y sistemas, 
desarrollo, producción, mantenimiento de sistemas de información.
ESTRATÉGICOS: direccionamiento estratégico, planeación institucional, 
liderazgo, trabajo en equipo.
COMUNICACIÓN INTERNA: canales utilizados y su efectividad, flujo de la 
información necesaria para el desarrollo de las operaciones.</t>
        </r>
      </text>
    </comment>
    <comment ref="A29" authorId="0" shapeId="0" xr:uid="{7AEE9DC0-5157-4BC3-B995-70BBDA2394EC}">
      <text>
        <r>
          <rPr>
            <sz val="7"/>
            <color indexed="81"/>
            <rFont val="Calibri"/>
            <family val="2"/>
            <scheme val="minor"/>
          </rPr>
          <t>DISEÑO DEL PROCESO: claridad en la descripción del alcance y objetivo del proceso.
INTERACCIONES CON OTROS PROCESOS: relación precisa con otros procesos en cuanto a  insumos, proveedores, productos, usuarios o clientes.
TRANSVERSALIDAD: procesos que determinan lineamientos necesarios para el desarrollo de todos los procesos de la entidad.
PROCEDIMIENTOS ASOCIADOS: pertinencia en los procedimientos que desarrollan los procesos.
RESPONSABLES DEL PROCESO: grado de autoridad y responsabilidad de los funcionarios frente al proceso.
COMUNICACIÓN ENTRE LOS PROCESOS: efectividad en los flujos de nformación Determinados en la interacción de los procesos.
ACTIVOS DE SEGURIDAD DIGITAL DEL PROCESO: información, aplicaciones, hardware entre otros, que se deben proteger para garantizar el funcionamiento interno de cada proceso, como de cara al ciudadano</t>
        </r>
      </text>
    </comment>
  </commentList>
</comments>
</file>

<file path=xl/sharedStrings.xml><?xml version="1.0" encoding="utf-8"?>
<sst xmlns="http://schemas.openxmlformats.org/spreadsheetml/2006/main" count="3361" uniqueCount="1264">
  <si>
    <t>Objetivo del Proceso</t>
  </si>
  <si>
    <t>Probabilidad</t>
  </si>
  <si>
    <t>Impacto</t>
  </si>
  <si>
    <t>Zona del riesgo</t>
  </si>
  <si>
    <t>Descripción del control</t>
  </si>
  <si>
    <t xml:space="preserve">Naturaleza </t>
  </si>
  <si>
    <t>Calificación del control</t>
  </si>
  <si>
    <t>Controles</t>
  </si>
  <si>
    <t>BAJA</t>
  </si>
  <si>
    <t>MODERADA</t>
  </si>
  <si>
    <t>ALTA</t>
  </si>
  <si>
    <t>EXTREMA</t>
  </si>
  <si>
    <t>LISTADO ZONA DE RIESGO</t>
  </si>
  <si>
    <t>Casi Seguro</t>
  </si>
  <si>
    <t>Probable</t>
  </si>
  <si>
    <t>Mayor</t>
  </si>
  <si>
    <t>Posible</t>
  </si>
  <si>
    <t>Moderado</t>
  </si>
  <si>
    <t>Improbable</t>
  </si>
  <si>
    <t>Menor</t>
  </si>
  <si>
    <t>Insignificante</t>
  </si>
  <si>
    <t>Soporte</t>
  </si>
  <si>
    <t>Conciliaciones</t>
  </si>
  <si>
    <t>Acciones adelantadas</t>
  </si>
  <si>
    <t>Relacione el soporte de la ejecución de las acciones</t>
  </si>
  <si>
    <t>Observaciones</t>
  </si>
  <si>
    <t>MONITOREO Y REVISIÓN</t>
  </si>
  <si>
    <t>Nombre del Archivo que contiene la evidencia</t>
  </si>
  <si>
    <t>R. Inherente</t>
  </si>
  <si>
    <t>R. residual</t>
  </si>
  <si>
    <t>Versión:</t>
  </si>
  <si>
    <t>ITEMS</t>
  </si>
  <si>
    <t>INSTRUCCIONES</t>
  </si>
  <si>
    <t>MAPA DE RIESGOS</t>
  </si>
  <si>
    <t>Ítem</t>
  </si>
  <si>
    <t>Proceso</t>
  </si>
  <si>
    <t>Dependencia</t>
  </si>
  <si>
    <t>Tipología del Riesgo</t>
  </si>
  <si>
    <t>Clasificación del Riesgo</t>
  </si>
  <si>
    <t>Acción de contingencia ante posible materialización</t>
  </si>
  <si>
    <t>Opción de manejo</t>
  </si>
  <si>
    <t>Actividades preventivas o de control</t>
  </si>
  <si>
    <t>Nombre del Riesgo</t>
  </si>
  <si>
    <t>Consecuencias</t>
  </si>
  <si>
    <t>( Muestra las clases de riesgos que se pueden presentar)</t>
  </si>
  <si>
    <t>ESTRATÉGICOS</t>
  </si>
  <si>
    <t>Son aquellos que se asocia con la forma en que se administra la Entidad, su manejo se enfoca a asuntos globales relacionados con la misión y el cumplimiento de los objetivos estratégicos, la clara definición de políticas, diseño y conceptualización de la entidad por parte de la alta gerencia.</t>
  </si>
  <si>
    <t>Son todos los provenientes del funcionamiento y operatividad de los sistemas de información institucional, de la definición de los procesos, de la estructura de la entidad, de la articulación entre dependencias</t>
  </si>
  <si>
    <t>Son los relacionados con el manejo de los recursos de la entidad que incluyen la ejecución presupuestal, la elaboración de los estados financieros, los pagos, manejos de excedentes de tesorería y el manejo sobre los bienes.</t>
  </si>
  <si>
    <t>Son todos los relacionados. con la capacidad de la entidad para cumplir con los requisitos, acá están inmersos los requisitos, legales, contractuales, políticas internas, solicitudes de información, ética, calidad pública y en general con su compromiso ante la comunidad</t>
  </si>
  <si>
    <t xml:space="preserve">Son los relacionados con la capacidad de la entidad, para que la tecnología disponible y proyectada satisfaga las necesidades actuales, futuras y de soporte de la entidad  para el cumplimiento de la misión </t>
  </si>
  <si>
    <t>CORRUPCIÓN</t>
  </si>
  <si>
    <t>Son todos los relacionados con la posibilidad de que por acción u omisión, mediante el uso indebido del poder, de los recursos o la información, se lesionen los Intereses de una entidad y en consecuencia del Estado, para la obtención de un beneficio particular.</t>
  </si>
  <si>
    <t>1 Raro
2 Improbable
3 Posible
4 Probable
5 Casi cierta</t>
  </si>
  <si>
    <t>Se espera que el evento ocurra en la mayoría de las circunstancias.</t>
  </si>
  <si>
    <t>Al menos 1 vez en el último año.</t>
  </si>
  <si>
    <t>Es viable que el evento ocurra en la mayoría de las circunstancias.</t>
  </si>
  <si>
    <t>El evento podría ocurrir en algún momento.</t>
  </si>
  <si>
    <t>El evento puede ocurrir en algún momento.</t>
  </si>
  <si>
    <t>FRECUENCIA</t>
  </si>
  <si>
    <t>DESCRIPCIÓN</t>
  </si>
  <si>
    <t>DESCRIPTOR</t>
  </si>
  <si>
    <t>NIVEL</t>
  </si>
  <si>
    <t>PROBABILIDAD</t>
  </si>
  <si>
    <t xml:space="preserve">TOTAL RESPUESTAS AFIRMATIVAS </t>
  </si>
  <si>
    <t>¿Afectar la imagen nacional?</t>
  </si>
  <si>
    <t>¿Afectar la imagen regional?</t>
  </si>
  <si>
    <t>¿Ocasionar lesiones físicas o pérdida de vidas humanas?</t>
  </si>
  <si>
    <t>¿Generar pérdida de credibilidad del sector?</t>
  </si>
  <si>
    <t>¿Dar lugar a procesos fiscales?</t>
  </si>
  <si>
    <t>¿Dar lugar a procesos disciplinarios?</t>
  </si>
  <si>
    <t>¿Dar lugar a procesos sancionatorios?</t>
  </si>
  <si>
    <t>¿Generar intervención de los órganos de control, de la Fiscalía, u otro ente?</t>
  </si>
  <si>
    <t>¿Generar pérdida de información de la Entidad?</t>
  </si>
  <si>
    <t>¿Dar lugar al detrimento de calidad de vida de la comunidad por la pérdida del bien o servicios o los recursos públicos?</t>
  </si>
  <si>
    <t>¿Afectar la generación de los productos o la prestación de servicios?</t>
  </si>
  <si>
    <t>¿Generar pérdida de recursos económicos?</t>
  </si>
  <si>
    <t>¿Generar pérdida de confianza de la Entidad, afectando su reputación?</t>
  </si>
  <si>
    <t>¿Afectar el cumplimiento de la misión del sector al que pertenece la Entidad?</t>
  </si>
  <si>
    <t>¿Afectar el cumplimiento de misión de la Entidad?</t>
  </si>
  <si>
    <t>¿Afectar el cumplimiento de metas y objetivos de la dependencia?</t>
  </si>
  <si>
    <t>¿Afectar al grupo de funcionarios del proceso?</t>
  </si>
  <si>
    <t>NO</t>
  </si>
  <si>
    <t>SI</t>
  </si>
  <si>
    <t>RESPUESTA</t>
  </si>
  <si>
    <t>SI EL RIESGO DE CORRUPCIÓN SE MATERIALIZA PODRÍA...</t>
  </si>
  <si>
    <t>No.</t>
  </si>
  <si>
    <t>IMPACTO CORRUPCIÓN</t>
  </si>
  <si>
    <t xml:space="preserve">IMPACTO DE GESTIÓN </t>
  </si>
  <si>
    <t>Niveles para calificar el impacto</t>
  </si>
  <si>
    <t xml:space="preserve">Impacto (consecuencias) 
Cuantitativo </t>
  </si>
  <si>
    <t xml:space="preserve">Impacto (consecuencias) 
Cualitativo 
</t>
  </si>
  <si>
    <t xml:space="preserve">- No hay interrupción de las operaciones de la entidad. </t>
  </si>
  <si>
    <t>- No se generan sanciones económicas o administrativas.</t>
  </si>
  <si>
    <t xml:space="preserve"> - No se afecta la imagen institucional de forma significativa.</t>
  </si>
  <si>
    <t xml:space="preserve">-Impacto que afecte la ejecución presupuestal en un valor ≤1% </t>
  </si>
  <si>
    <t xml:space="preserve">- Interrupción de las operaciones de la Entidad por algunas horas. </t>
  </si>
  <si>
    <t>- Pérdida de cobertura en la prestación de los servicios de la entidad ≤5%.</t>
  </si>
  <si>
    <t xml:space="preserve">- Reclamaciones o quejas de los usuarios que implican investigaciones internas disciplinarias. </t>
  </si>
  <si>
    <t xml:space="preserve">- Imagen institucional afectada localmente por retrasos en la prestación del servicio a los usuarios o ciudadanos. </t>
  </si>
  <si>
    <t xml:space="preserve">- Interrupción de las operaciones de la Entidad por un (1) día. </t>
  </si>
  <si>
    <t xml:space="preserve">- Pérdida de cobertura en la prestación de los servicios de la entidad ≥10%. </t>
  </si>
  <si>
    <t xml:space="preserve">- Reclamaciones o quejas de los usuarios que podrían implicar una denuncia ante los entes reguladores o una demanda de largo alcance para la entidad. </t>
  </si>
  <si>
    <t xml:space="preserve">- Pago de indemnizaciones a terceros por acciones legales que pueden afectar el presupuesto total de la entidad en un valor ≥5% </t>
  </si>
  <si>
    <t xml:space="preserve">- Inoportunidad en la información ocasionando retrasos en la atención a los usuarios. </t>
  </si>
  <si>
    <t xml:space="preserve">- Pago de sanciones económicas por incumplimiento en la normatividad aplicable ante un ente regulador, las cuales afectan en un valor ≥5% del presupuesto general de la entidad. </t>
  </si>
  <si>
    <t xml:space="preserve">- Reproceso de actividades y aumento de carga operativa. </t>
  </si>
  <si>
    <t xml:space="preserve">- Imagen institucional afectada en el orden nacional o regional por retrasos en la prestación del servicio a los usuarios o ciudadanos. </t>
  </si>
  <si>
    <t>- Investigaciones penales, fiscales o disciplinarias.</t>
  </si>
  <si>
    <t>4</t>
  </si>
  <si>
    <t xml:space="preserve">-Impacto que afecte la ejecución presupuestal en un valor ≥20% </t>
  </si>
  <si>
    <t xml:space="preserve">- Interrupción de las operaciones de la Entidad por más de dos (2) días. </t>
  </si>
  <si>
    <t xml:space="preserve">- Pérdida de cobertura en la prestación de los servicios de la entidad ≥20%. </t>
  </si>
  <si>
    <t xml:space="preserve">- Pérdida de información crítica que puede ser recuperada de forma parcial o incompleta. </t>
  </si>
  <si>
    <t xml:space="preserve">- Pago de indemnizaciones a terceros por acciones legales que pueden afectar el presupuesto total de la entidad en un valor ≥20% </t>
  </si>
  <si>
    <t xml:space="preserve">- Pago de sanciones económicas por incumplimiento en la normatividad aplicable ante un ente regulador, las cuales afectan en un valor ≥20% del presupuesto general de la entidad. </t>
  </si>
  <si>
    <t xml:space="preserve">- Incumplimiento en las metas y objetivos institucionales afectando el cumplimiento en las metas de gobierno. </t>
  </si>
  <si>
    <t>- Imagen institucional afectada en el orden nacional o regional por incumplimientos en la prestación del servicio a los usuarios o ciudadanos</t>
  </si>
  <si>
    <t>Catastrófico</t>
  </si>
  <si>
    <t xml:space="preserve">- Pago de indemnizaciones a terceros por acciones legales que pueden afectar el presupuesto total de la entidad en un valor ≥50% </t>
  </si>
  <si>
    <t xml:space="preserve">- Intervención por parte de un ente de control u otro ente regulador. </t>
  </si>
  <si>
    <t xml:space="preserve">- Pago de sanciones económicas por incumplimiento en la normatividad aplicable ante un ente regulador, las cuales afectan en un valor ≥50% del presupuesto general de la entidad. </t>
  </si>
  <si>
    <t xml:space="preserve">- Pérdida de Información crítica para la entidad que no se puede recuperar. </t>
  </si>
  <si>
    <t xml:space="preserve">- Incumplimiento en las metas y objetivos institucionales afectando de forma grave la ejecución presupuestal. </t>
  </si>
  <si>
    <t>- Imagen institucional afectada en el orden nacional o regional por actos o hechos de corrupción comprobados.</t>
  </si>
  <si>
    <t>IMPACTO</t>
  </si>
  <si>
    <t>Insignificante(1)</t>
  </si>
  <si>
    <t>Menor(2)</t>
  </si>
  <si>
    <t>Moderado(3)</t>
  </si>
  <si>
    <t>Mayor(4)</t>
  </si>
  <si>
    <t>Catastrófico(5)</t>
  </si>
  <si>
    <t xml:space="preserve"> </t>
  </si>
  <si>
    <t>Calificación1</t>
  </si>
  <si>
    <t>Calificación 2</t>
  </si>
  <si>
    <t>Calificación 3</t>
  </si>
  <si>
    <t>Calificación 4</t>
  </si>
  <si>
    <t>Calificación 5</t>
  </si>
  <si>
    <t>Zona de riesgo baja</t>
  </si>
  <si>
    <t>Zona de riesgo moderada</t>
  </si>
  <si>
    <t>Zona de riesgo alta</t>
  </si>
  <si>
    <t>Improbable(2)</t>
  </si>
  <si>
    <t>Calificación 6</t>
  </si>
  <si>
    <t>Calificación 8</t>
  </si>
  <si>
    <t>Calificación 10</t>
  </si>
  <si>
    <t>Zona de riesgo extrema</t>
  </si>
  <si>
    <t>Posible (3)</t>
  </si>
  <si>
    <t>Calificación 9</t>
  </si>
  <si>
    <t>Calificación 12</t>
  </si>
  <si>
    <t>Calificación 15</t>
  </si>
  <si>
    <t>Probable (4)</t>
  </si>
  <si>
    <t>Calificación 16</t>
  </si>
  <si>
    <t>Calificación 20</t>
  </si>
  <si>
    <t xml:space="preserve">Calificación 20 </t>
  </si>
  <si>
    <t xml:space="preserve">Calificación 25 </t>
  </si>
  <si>
    <t>CALIFICACIÓN</t>
  </si>
  <si>
    <t>BAJO</t>
  </si>
  <si>
    <t>MODERADO</t>
  </si>
  <si>
    <t>ROBUSTO</t>
  </si>
  <si>
    <t>EJEMPLOS DE TIPOS DE CONTROLES</t>
  </si>
  <si>
    <t>CONTROLES DE GESTIÓN</t>
  </si>
  <si>
    <t>Políticas claras aplicadas</t>
  </si>
  <si>
    <t>Seguimiento al plan estratégico y operativo</t>
  </si>
  <si>
    <t>Indicadores de gestión</t>
  </si>
  <si>
    <t>Tableros de control</t>
  </si>
  <si>
    <t>Seguimiento al cronograma</t>
  </si>
  <si>
    <t>Evaluación del desempeño</t>
  </si>
  <si>
    <t>Informes de gestión</t>
  </si>
  <si>
    <t>Monitoreo de riesgos</t>
  </si>
  <si>
    <t>CONTROLES OPERATIVOS</t>
  </si>
  <si>
    <t>Consecutivos</t>
  </si>
  <si>
    <t>Verificación de firmas</t>
  </si>
  <si>
    <t>Listas de chequeo</t>
  </si>
  <si>
    <t>Registro controlado</t>
  </si>
  <si>
    <t>Segregación de funciones</t>
  </si>
  <si>
    <t>Niveles de autorización</t>
  </si>
  <si>
    <t>Custodia apropiada</t>
  </si>
  <si>
    <t>Procedimientos formales aplicados</t>
  </si>
  <si>
    <t>Pólizas</t>
  </si>
  <si>
    <t>Seguridad física</t>
  </si>
  <si>
    <t>Contingencias y respaldo</t>
  </si>
  <si>
    <t>Personal capacitado</t>
  </si>
  <si>
    <t>Aseguramiento y calidad</t>
  </si>
  <si>
    <t>CONTROLES LEGALES</t>
  </si>
  <si>
    <t>Normas claras y aplicadas</t>
  </si>
  <si>
    <t>Control de términos</t>
  </si>
  <si>
    <t>ZONA DE RIESGOS</t>
  </si>
  <si>
    <t>OPCIONES DE MANEJO DEL RIESGO</t>
  </si>
  <si>
    <t>ASUMIR EL RIESGO</t>
  </si>
  <si>
    <t>El responsable del riesgo puede aceptar las posibles consecuencias, si éstas no afectan el logro de los objetivos del proceso y elabora planes de contingencia para su manejo.</t>
  </si>
  <si>
    <t>REDUCIR EL RIESGO</t>
  </si>
  <si>
    <t xml:space="preserve">Tomar acciones para disminuir la probabilidad y el impacto a través de la formulación de Planes de Mejoramiento de tipo preventivo o correctivo y el fortalecimiento o implementación de controles o la inclusión de acciones en los Planes de Acción. </t>
  </si>
  <si>
    <t>EVITAR EL RIESGO</t>
  </si>
  <si>
    <t xml:space="preserve">Tomar las acciones encaminadas a prevenir su materialización, a través de la formulación de Planes de Mejoramiento de tipo preventivo o la inclusión de acciones en los Planes de acción. </t>
  </si>
  <si>
    <t>COMPARTIR O TRANSFERIR EL RIESGO</t>
  </si>
  <si>
    <t>Se establecerán acciones a corto plazo acciones que reducen el efecto a través del traspaso de las pérdidas a otras organizaciones.</t>
  </si>
  <si>
    <t xml:space="preserve"> - Interrupción de las operaciones de la Entidad por más de cinco (5) días. </t>
  </si>
  <si>
    <t>Materialización del Riesgo</t>
  </si>
  <si>
    <t>Se materializó el riesgo
(Si/No)</t>
  </si>
  <si>
    <t>Acciones generadas en la materialización del riesgo</t>
  </si>
  <si>
    <t>Descripción de la materialización del riesgo</t>
  </si>
  <si>
    <t>LISTADO DE PROBABILIDAD</t>
  </si>
  <si>
    <t>LISTADO DE IMPACTO</t>
  </si>
  <si>
    <t>Fecha de Inicio
(DD/MM/AAAA)</t>
  </si>
  <si>
    <t>Fecha de terminación
(DD/MM/AAAA)</t>
  </si>
  <si>
    <t>OBJETIVO ESTRATÉGICO</t>
  </si>
  <si>
    <t>Fecha de Realización (DD/MM/AAAA):</t>
  </si>
  <si>
    <t>Versión</t>
  </si>
  <si>
    <t>Fecha de Realización (DD/MM/AAAA)</t>
  </si>
  <si>
    <t>Análisis - R. Inherente</t>
  </si>
  <si>
    <t>Fecha de Inicio (DD/MM/AAAA)</t>
  </si>
  <si>
    <t>Fecha de terminación (DD/MM/AAAA)</t>
  </si>
  <si>
    <t>Escribir la tipología del riesgo, teniendo en cuenta las siguientes tipologías:
- Riesgo de Gestión.
- Riesgo de Corrupción.
- Riesgo de Seguridad Digital.</t>
  </si>
  <si>
    <t>OPERATIVOS</t>
  </si>
  <si>
    <t>GERENCIALES</t>
  </si>
  <si>
    <t>FINANCIEROS</t>
  </si>
  <si>
    <t>DE IMAGEN O REPUTACIONAL</t>
  </si>
  <si>
    <t>SEGURIDAD DIGITAL</t>
  </si>
  <si>
    <t>CUMPLIMIENTO Y CONFORMIDAD</t>
  </si>
  <si>
    <t>Son aquellos que tienen la posibilidad de ocurrencia de eventos que afecten los procesos gerenciales y/o la alta dirección.</t>
  </si>
  <si>
    <t>TECNOLÓGICOS</t>
  </si>
  <si>
    <t>Son todos los relacionados con la posibilidad de combinación de amenazas y vulnerabilidades en el entorno digital. Puede debilitar el logro de objetivos económicos y sociales, afectar la soberanía nacional, la integridad territorial, el orden constitucional y los intereses nacionales. Incluye aspectos relacionados con el ambiente físico, digital y las personas.</t>
  </si>
  <si>
    <t>Son todos los relacionados con la posibilidad de ocurrencia de un evento que afecte la imagen, buen nombre o reputación de una organización ante sus clientes y partes interesadas.</t>
  </si>
  <si>
    <t>Escribir la Clasificación del riesgo, teniendo en cuenta la siguiente clasificación:
- Estratégicos
- Gerenciales
- Operativos
- Financieros
- Tecnológicos
- Cumplimiento y conformidad
- De imagen o reputacional
- Corrupción
- Seguridad digital</t>
  </si>
  <si>
    <t>TIPOLOGÍAS DEL RIESGO</t>
  </si>
  <si>
    <t>Activo de Información (Seguridad Digital)</t>
  </si>
  <si>
    <t>El Riesgo inherente de seguridad digital afecta:
(Confidencialidad, Integridad y Disponibilidad)</t>
  </si>
  <si>
    <t>Confidencialidad</t>
  </si>
  <si>
    <t>Disponibilidad</t>
  </si>
  <si>
    <t>Confidencialidad y Disponibilidad</t>
  </si>
  <si>
    <t>Integridad y Disponibilidad</t>
  </si>
  <si>
    <t>Confidencialidad, Integridad y Disponibilidad</t>
  </si>
  <si>
    <t>Amenazas (Seguridad Digital)</t>
  </si>
  <si>
    <t>Causas / Vulnerabilidades (Seguridad Digital)</t>
  </si>
  <si>
    <t>Rara vez</t>
  </si>
  <si>
    <t>De la identificación de la probabilidad y el impacto del riesgo, establecer la zona de este en la tabla de Zona del Riesgo (Valoración del Riesgo) :
-	BAJA
-	MODERADA
-	ALTA
-	ESTREMA</t>
  </si>
  <si>
    <t>Escribir claramente el control (evidenciable) que se aplica para el riesgo.</t>
  </si>
  <si>
    <t>ACEPTAR EL RIESGO</t>
  </si>
  <si>
    <t>ACCIÓN DE CONTINGENCIA ANTE POSIBLE MATERIALIZACIÓN</t>
  </si>
  <si>
    <t>Escribir las acciones a realizar para mejorar la prevención o control del riesgo.</t>
  </si>
  <si>
    <t>Acciones asociadas a mejorar el control</t>
  </si>
  <si>
    <t>Escribir la fecha de inicio de la actividad (DD/MM/AAA)</t>
  </si>
  <si>
    <t>Escribir la fecha de terminación de la actividad (DD/MM/AAA)</t>
  </si>
  <si>
    <t>Escribir la acción de contingencia a desarrollar si el riesgo se materializa.</t>
  </si>
  <si>
    <t xml:space="preserve">Describir las acciones realizadas en el periodo establecido para mejorar la prevención o control del riesgo </t>
  </si>
  <si>
    <t>Escribir las observaciones que crea necesario para aclarar las acciones desarrolladas.</t>
  </si>
  <si>
    <t>Ubicación o link del Archivo que contiene la evidencia</t>
  </si>
  <si>
    <t>Escribir la ubicación o link del(os) soporte(s) de evidencia resultado o producto de la actividad realizada (si aplica).</t>
  </si>
  <si>
    <t>Aplica para la clase de riesgo de seguridad digital; se debe escribir en el contexto de seguridad digital los elementos tales como aplicaciones de la organización, servicios web, redes, hardware, información física o digital, recurso humano, entre otros, que utiliza la organización para funcionar en el entorno digital.</t>
  </si>
  <si>
    <t>Aplica para la clase de riesgo de seguridad digital; se debe escribir las amenazas identificadas par riesgo y al activo de información, un ejemplo es: Modificación no autorizada
Aplica para Riesgos de Seguridad Digital Únicamente.
IMPORTANTE
*** Existirían tres (3) tipos de riesgos ***
• Pérdida de confidencialidad, 
• Pérdida de la integridad y 
• Pérdida de la disponibilidad de los activos. 
Para cada tipo de riesgo se podrán seleccionar las amenazas y las vulnerabilidades que puedan causar que dicho riesgo se materialice.</t>
  </si>
  <si>
    <t>PROCEDIMIENTO Y/O DOCUMENTO: GUIA DE ADMINISTRACIÓN DEL RIESGO</t>
  </si>
  <si>
    <t>En el caso de Seguridad Digital</t>
  </si>
  <si>
    <t>El Riesgo inherente afecta:</t>
  </si>
  <si>
    <t>PROCESO: VERIFICACIÓN Y MEJORAMIENTO CONTINUO</t>
  </si>
  <si>
    <r>
      <t xml:space="preserve">Escribir las acciones realizadas una vez se identificó la materialización del riesgo </t>
    </r>
    <r>
      <rPr>
        <b/>
        <sz val="11"/>
        <color theme="1"/>
        <rFont val="Museo Sans 300"/>
        <family val="3"/>
      </rPr>
      <t>(acciones correctivas para subsanar el riesgo y de mejoramiento establecidas en el aplicativo del DADEP para evitar nuevamente la materialización de este).</t>
    </r>
  </si>
  <si>
    <t>De la identificación de la probabilidad y el impacto del riesgo residual, establecer la nueva zona de este en la tabla de Zona del Riesgo (Valoración del Riesgo) :
-	BAJA
-	MODERADA
-	ALTA
-	EXTREMA</t>
  </si>
  <si>
    <t>Objetivo Estratégico</t>
  </si>
  <si>
    <t>Causas / vulnerabilidades</t>
  </si>
  <si>
    <t xml:space="preserve">Área responsable </t>
  </si>
  <si>
    <t>Establecer la opción de manejo entre:
-	ACEPTAR EL RIESGO
-	REDUCIR EL RIESGO
-	EVITAR EL RIESGO
-	COMPARTIR EL RIESGO
-	ACCIÓN DE CONTINGENCIA ANTE POSIBLE MATERIALIZACIÓN</t>
  </si>
  <si>
    <t>Escribir el periodo del seguimiento: mensual, trimestral, semestral o anual</t>
  </si>
  <si>
    <t>Escribir el  nombre del(os) soporte(s) de evidencia resultado o producto de la actividad realizada.</t>
  </si>
  <si>
    <t>La respuesta es Si: Describir como se materializó el riesgo y sus características.
La respuesta es No: No Aplica.</t>
  </si>
  <si>
    <r>
      <t xml:space="preserve">Indicar las posibles causas del evento. Por ejemplo: Incumplimiento del programa de mantenimiento de la infraestructura. Cuando encuentre  que una misma situación es la causa de varios eventos, exprésela de la misma manera. </t>
    </r>
    <r>
      <rPr>
        <sz val="11"/>
        <color indexed="54"/>
        <rFont val="Museo Sans 300"/>
        <family val="3"/>
      </rPr>
      <t>Escriba una causas por casilla</t>
    </r>
    <r>
      <rPr>
        <sz val="11"/>
        <color theme="1"/>
        <rFont val="Museo Sans 300"/>
        <family val="3"/>
      </rPr>
      <t xml:space="preserve">
Para Seguridad Digital se debe estableces las vulnerabilidades para cada tipo de riesgo identificado</t>
    </r>
  </si>
  <si>
    <t>Escribir la probabilidad del riesgo inherente, teniendo en cuenta si es:
1. Rara vez
2. Improbable . 
3. Posible 
4. Probable 
5. Casi Seguro
Lo anterior verificándolo con la tabla de Probabilidades anexa al formato.</t>
  </si>
  <si>
    <t>Escribir el impacto del riesgo inherente, teniendo en cuenta si es:
1. Catastrófico
2 Mayor
3. Moderado
4. Menor
5. Insignificante
Lo anterior verificándolo con la tabla de impacto  anexa al formato.
Para identificar el impacto de los riesgos de Corrupción diligenciar el anexo IMPACTO CORRUPCIÓN</t>
  </si>
  <si>
    <t>Escribir la probabilidad del riesgo residual, teniendo en cuenta si es:
1. Rara vez
2. Improbable . 
3. Posible 
4. Probable 
5. Casi Seguro
Lo anterior verificándolo con la tabla de Probabilidades anexa al formato.</t>
  </si>
  <si>
    <t>Escribir el impacto del riesgo residual, teniendo en cuenta si es:
1. Catastrófico
2 Mayor
3. Moderado
4. Menor
5. Insignificante
Lo anterior verificándolo con la tabla de impacto  anexa al formato.</t>
  </si>
  <si>
    <t>Rara vez (1)</t>
  </si>
  <si>
    <t>Casi Seguro (5)</t>
  </si>
  <si>
    <t>Escribir si se materializó el riesgo (Si/No).</t>
  </si>
  <si>
    <t>Escribir el objetivo estratégico con el cual se relaciona el proceso al cual se le hace la identificación de los riesgos o el objetivo del proyecto  al cual se le quieren identificar los riesgos.</t>
  </si>
  <si>
    <t>Escribir el número de la versión del mapa de riesgos.</t>
  </si>
  <si>
    <t>Se escribe la fecha en la cual se realizó la valoración de los riesgos.</t>
  </si>
  <si>
    <t>Escribir el número del consecutivo correspondiente.</t>
  </si>
  <si>
    <t>Escribir el nombre del proceso de los riesgos a nombrar.</t>
  </si>
  <si>
    <t>Escribir el objetivo del proceso existente en la caracterización del proceso.</t>
  </si>
  <si>
    <t>Escribir la dependencia a cargo del proceso.</t>
  </si>
  <si>
    <t>Aplica para la clase de riesgo de seguridad digital; se debe escribir el Riesgo inherente de seguridad digital que afecta: Confidencialidad, Integridad y Disponibilidad.</t>
  </si>
  <si>
    <r>
      <t xml:space="preserve">Hace referencia al impacto negativo que tiene el evento en la organización. Por ejemplo: Imposibilidad de ejercer labores de defensa, Deterioro del patrimonio inmobiliario distrital Incremento en los tiempos de atención de los usuarios.  Cuando varios eventos produzcan la misma consecuencia, exprésela de la misma manera. </t>
    </r>
    <r>
      <rPr>
        <sz val="11"/>
        <color indexed="54"/>
        <rFont val="Museo Sans 300"/>
        <family val="3"/>
      </rPr>
      <t>Escriba una consecuencia por casilla</t>
    </r>
    <r>
      <rPr>
        <sz val="11"/>
        <color theme="1"/>
        <rFont val="Museo Sans 300"/>
        <family val="3"/>
      </rPr>
      <t>.</t>
    </r>
  </si>
  <si>
    <t>Direccionamiento Estratégico</t>
  </si>
  <si>
    <t>Administración y Gestión del Observatorio y la Política de Espacio Público de Bogotá</t>
  </si>
  <si>
    <t>Inventario General del Espacio Público y Bienes Fiscales</t>
  </si>
  <si>
    <t>Administración del Patrimonio Inmobiliario Distrital</t>
  </si>
  <si>
    <t>Defensa del Patrimonio Inmobiliario Distrital</t>
  </si>
  <si>
    <t>Gestión Documental</t>
  </si>
  <si>
    <t>Gestión de Recursos</t>
  </si>
  <si>
    <t>Gestión del Talento Humano</t>
  </si>
  <si>
    <t>Gestión Jurídica</t>
  </si>
  <si>
    <t>Verificación y Mejoramiento Continuo</t>
  </si>
  <si>
    <t>Evaluación y Control</t>
  </si>
  <si>
    <t>LISTADO DE PROCESOS DADEP</t>
  </si>
  <si>
    <t>Riesgo de Gestión.</t>
  </si>
  <si>
    <t>Riesgo de Corrupción.</t>
  </si>
  <si>
    <t>Riesgo de Seguridad Digital.</t>
  </si>
  <si>
    <t>Estratégicos</t>
  </si>
  <si>
    <t>Gerenciales</t>
  </si>
  <si>
    <t>Operativos</t>
  </si>
  <si>
    <t>Financieros</t>
  </si>
  <si>
    <t>Tecnológicos</t>
  </si>
  <si>
    <t>Cumplimiento y conformidad</t>
  </si>
  <si>
    <t>De imagen o reputacional</t>
  </si>
  <si>
    <t>Corrupción</t>
  </si>
  <si>
    <t>Seguridad digital</t>
  </si>
  <si>
    <t>Naturaleza  del Control</t>
  </si>
  <si>
    <t>Preventivos</t>
  </si>
  <si>
    <t>Correctivos</t>
  </si>
  <si>
    <t>Detectivos</t>
  </si>
  <si>
    <t>Si</t>
  </si>
  <si>
    <t>No</t>
  </si>
  <si>
    <t>SEGUIMIENTO</t>
  </si>
  <si>
    <t>Escribir el responsable de la actividad a realizar.</t>
  </si>
  <si>
    <t>Escribir el soporte de evidencia como resultado o producto de la actividad preventiva o de control.</t>
  </si>
  <si>
    <t>Direccionar la planificación y coordinar de manera integral la gestión de la entidad, garantizando el logro de compromisos distritales e institucionales.</t>
  </si>
  <si>
    <t>Realizar  investigación, con el propósito de producir conocimiento confiable sobre la cantidad, accesibilidad, disponibilidad y calidad del espacio público del Distrito Capital con el fin de proponer legislación, políticas, planes y programas distritales relacionados con la defensa, inspección, vigilancia, regulación y control del espacio público.</t>
  </si>
  <si>
    <t>Mantener actualizada la información de las urbanizaciones predios y/o construcciones del inventario general del espacio público y bienes fiscales del Distrito Capital, asegurando la calidad y oportunidad de los datos cartográficos y alfanuméricos.</t>
  </si>
  <si>
    <t>Ejercer el manejo efectivo del Inventario General de espacio público y de bienes fiscales a cargo del Departamento Administrativo de la Defensoría de Espacio Público.</t>
  </si>
  <si>
    <t>Defender el Patrimonio Inmobiliario Distrital a cargo del Departamento Administrativo de la Defensoría del Espacio público.</t>
  </si>
  <si>
    <t xml:space="preserve">
Asesorar a los diferentes procesos del DADEP en el cumplimiento de requisitos legales, emitiendo actos administrativos y conceptos, así como ejercer la representación judicial y extrajudicial de la entidad encaminada a prevenir el daño antijurídico</t>
  </si>
  <si>
    <t xml:space="preserve">
Suministrar oportunamente los bienes y/o servicios que la entidad requiere para
cumplir su misión.</t>
  </si>
  <si>
    <t xml:space="preserve">Garantizar la disponibilidad de las Tecnologías de la Información y Comunicaciones -Tics, manteniendo la integridad y confidencialidad de la información. </t>
  </si>
  <si>
    <t>Planificar, administrar y organizar la documentación producida por el DADEP, bajo las reglas y principios de la actividad archivística, gestionando la correspondencia y facilitando el acceso a los documentos por parte de los usuarios internos y externos, así como garantizando la preservación del patrimonio documental de la Entidad</t>
  </si>
  <si>
    <t>Propiciar el fortalecimiento de las competencias del talento humano, a través de programas, que propendan por el mejoramiento del desempeño laboral y el desarrollo institucional contando con personal idóneo y calificado que conlleven al cumplimiento de los objetivos institucionales</t>
  </si>
  <si>
    <t xml:space="preserve">Tramitar oportuna y adecuadamente las solicitudes de los clientes y usuarios, velando por su satisfacción. 
</t>
  </si>
  <si>
    <t>Brindar acompañamiento a los diferentes procesos de la Entidad con el fin de fomentar el autocontrol y determinar oportunidades de mejoramiento continuo a partir de las evaluaciones, auditorías internas y seguimientos periódicos.</t>
  </si>
  <si>
    <t>Brindar acompañamiento a los diferentes procesos de la Entidad en la implementación de herramientas de autocontrol, gestión de riesgos y mejoramiento continuo, así como desarrollar las actividades de aseguramiento propias de la segunda línea de defensa del Modelo Integrado de Planeación y Gestión MIPG.</t>
  </si>
  <si>
    <t>Oficina Asesora de Planeación</t>
  </si>
  <si>
    <t>Subdirección de Registro Inmobiliario</t>
  </si>
  <si>
    <t>Subdirección de Administración Inmobiliaria</t>
  </si>
  <si>
    <t>Oficina Asesora Jurídica</t>
  </si>
  <si>
    <t>Subdirección Administrativa, Financiera y de Control Disciplinario</t>
  </si>
  <si>
    <t>Oficina de Sistemas</t>
  </si>
  <si>
    <t>Oficina de Control Interno</t>
  </si>
  <si>
    <t>Falta de apropiación del Observatorio del Espacio Público por la comunidad u otras entidades para la toma de decisiones.</t>
  </si>
  <si>
    <t xml:space="preserve">Resultados inconsistentes producto de las investigaciones </t>
  </si>
  <si>
    <t>Incumplimiento en el reporte de información de las aprobaciones y/o modificaciones urbanísticas realizadas por las curadurías urbanas</t>
  </si>
  <si>
    <t>Incumplimiento por parte de los urbanizadores en cuanto a la escrituración y entrega de zonas de cesión obligatorias y gratuitas a la ciudad</t>
  </si>
  <si>
    <t>Omisión en la respuesta, pronunciamiento oportuno, y atención de requerimientos efectuados dentro de los procesos judiciales en los que es parte la Entidad.</t>
  </si>
  <si>
    <t>Inadecuada formulación y elaboración del Plan Anual de Adquisiciones</t>
  </si>
  <si>
    <t>Indebida selección de contratistas y/o deficiente estructuración de procesos de selección, incluidos aquellos relacionados con proyectos de iniciativas público privadas.</t>
  </si>
  <si>
    <t xml:space="preserve">Deficiencias en la justificación de la necesidad que se pretende suplir con la contratación a realizar. </t>
  </si>
  <si>
    <t>Incumplimiento de lo pactado en las obligaciones contractuales, por parte de los contratistas.</t>
  </si>
  <si>
    <t>Incumplimiento de los términos contractuales o legales para liquidar.</t>
  </si>
  <si>
    <t>Constitución de pasivos exigibles y/o reservas presupuestales</t>
  </si>
  <si>
    <t>No ejecución del Programa Anual de Caja proyectado</t>
  </si>
  <si>
    <t>Pérdida o daño o uso inadecuado de los bienes muebles.</t>
  </si>
  <si>
    <t>No incorporación de todos los hechos económicos que afectan la estructura financiera de la entidad</t>
  </si>
  <si>
    <t>Contaminación de los funcionarios de la entidad  con posibles agentes patógenos</t>
  </si>
  <si>
    <t xml:space="preserve">Incumplimiento de las funciones propias de la entidad, por falta de personal de Planta que garantice la  continuidad de las labores </t>
  </si>
  <si>
    <t>Ocurrencia de accidentes, incidentes de trabajo y posibles enfermedades laborales</t>
  </si>
  <si>
    <t xml:space="preserve">Entrega de información errónea y/o incompleta frente a las solicitudes presentadas en los diferentes canales de atención. </t>
  </si>
  <si>
    <t xml:space="preserve">Incumplimiento de términos para resolver los distintos requerimientos </t>
  </si>
  <si>
    <t>Contagio a funcionarios y/o usuarios con posibles agentes patógenos</t>
  </si>
  <si>
    <t>1.   Desarrollo de actividades que no apuntan al cumplimiento de los objetivos estratégicos y consumen recursos de la Entidad.</t>
  </si>
  <si>
    <t>Rara Vez</t>
  </si>
  <si>
    <t>Implementación del protocolo de bioseguridad (Toma de temperaturas, utilización de los elementos de protección Personal (EPP), desinfección de los puestos de trabajo y otros)</t>
  </si>
  <si>
    <t>Preventivo</t>
  </si>
  <si>
    <t>Documento informe del proceso de seguimiento.</t>
  </si>
  <si>
    <t>Carpetas de contratación</t>
  </si>
  <si>
    <t>Piezas de comunicación en medios masivos de la Entidad (pantallas, intranet)</t>
  </si>
  <si>
    <t>Subdirección administrativa, financiera y de control disciplinario</t>
  </si>
  <si>
    <t>Descripción del Riesgo</t>
  </si>
  <si>
    <t>Descripción del riesgo</t>
  </si>
  <si>
    <t>Inconsistencias en la articulación con las redes por el espacio público (Universidades, Entidades, Ciudades y Asociaciones y Gremios).
Deficiencias en los procesos de revisión y aprobación para entrega de información.</t>
  </si>
  <si>
    <t>Periodo del Seguimiento</t>
  </si>
  <si>
    <t>Manipulación de expedientes y/o trámites para favorecer a terceros en la gestión de respuesta de las solicitudes asignadas en la SRI.</t>
  </si>
  <si>
    <t>Daño o pérdida de los bienes administrados directa o indirectamente por el DADEP</t>
  </si>
  <si>
    <t>Falta de aplicación de los principios de planeación, transparencia y selección objetiva, sumado a los bajos estándares en el ejercicio del control, o la debilidad en la aplicación de los procedimientos para la gestión, lo cual conlleva a la elaboración de estudios y documentos previos, pliegos de condiciones o invitaciones para procesos de selección sin reunir el  lleno de los requisitos legalmente establecidos, con el fin de beneficiar a un oferente y/o a un tercero.</t>
  </si>
  <si>
    <t>Al existir una falencia en los controles establecidos por la Entidad se puede presentar la filtración de datos sensibles de las iniciativas sobre el modelo financiero, estudios y documentos contractuales antes de la etapa de licitación en beneficio propio de un tercero.</t>
  </si>
  <si>
    <t>SECOP y carpeta del proceso.</t>
  </si>
  <si>
    <t>COMPARTIR EL RIESGO</t>
  </si>
  <si>
    <t>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</si>
  <si>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Los lineamientos y procesos de una entidad deben ser claros y de conocimiento a todos sus servidores, y para ello se debe involucrar los valores de cada uno de estos funcionarios, es por ello que la falencia en estos valores en conjunto con los de la entidad y el incumplimiento de la reserva en el manejo de la información genera el Uso inadecuado de información  reservada para beneficio propio o de un particular.</t>
  </si>
  <si>
    <t>Posibilidad de alterar o manipular información</t>
  </si>
  <si>
    <t>Posibilidad de la generación de un beneficio particular por presiones de superiores jerárquicos y falta de integridad de funcionarios que manejan información importante, generando la manipulación de información de la entidad.</t>
  </si>
  <si>
    <t xml:space="preserve">Pérdida a nivel interno y externo de la credibilidad  e imagen institucional  </t>
  </si>
  <si>
    <t>Hackeo o robo de cuenta de las redes sociales de la entidad.</t>
  </si>
  <si>
    <t>Utilización de las cuentas de las redes sociales de la entidad por personas inescrupulosas.</t>
  </si>
  <si>
    <t>Incumplimiento de los objetivos establecidos en la plataforma estratégica de la Entidad.</t>
  </si>
  <si>
    <t>Incumplimiento de la plataforma estratégica y de su plan de acción</t>
  </si>
  <si>
    <t>Integridad</t>
  </si>
  <si>
    <t xml:space="preserve">Hackeo o robo de cuenta de las redes sociales </t>
  </si>
  <si>
    <t>Recorte en la asignación presupuestal de la Entidad.</t>
  </si>
  <si>
    <t>1. Entorno económico.
2. Baja ejecución del presupuesto.
3. Inadecuada identificación de las necesidades y programación presupuestal.</t>
  </si>
  <si>
    <t>Trimestral</t>
  </si>
  <si>
    <t>Revisar y/o ajustar el Plan Anual de Adquisiciones, las metas de los proyectos de inversión, Planes de Acciones y Planes Operativos de los procesos de la entidad</t>
  </si>
  <si>
    <t>Revisar y/o ajustar los Planes Operativos para que se cumpla la Plataforma Estratégica</t>
  </si>
  <si>
    <t>Incumplimiento de los objetivos y metas establecidas en los proyectos de inversión de la entidad</t>
  </si>
  <si>
    <t>Incumplimiento de las metas y objetivos de los proyectos de inversión de la entidad.</t>
  </si>
  <si>
    <t>1. Falta de oportunidad de ejecución de los proyectos de inversión.
2. Falta de seguimiento de los proyectos de inversión.</t>
  </si>
  <si>
    <t>1. Acciones represada al finalizar el periodo de ejecución.
2. No identificación oportuna de las acciones de mejoramiento para cumplimiento de los proyectos de inversión.</t>
  </si>
  <si>
    <t>1. Seguimiento a los planes operativos.</t>
  </si>
  <si>
    <t>1. Seguimiento y reporte de los proyectos de inversión.</t>
  </si>
  <si>
    <t>Indicar la naturaleza del control:
Preventivos: aquellos que actúan para eliminar las causas del riesgo para prevenir su ocurrencia o materialización. 
Correctivos: aquellos que permiten el restablecimiento de la actividad, después de ser detectado un evento no deseable; también permiten la modificación de las acciones que propiciaron su ocurrencia. 
Detectivos: Aquellos que registran un evento después de ser presentado; sirven para descubrir resultados no previstos y alertar sobre la presencia de un riesgo.</t>
  </si>
  <si>
    <t xml:space="preserve">Revisar y/o ajustar los objetivos y metas de los proyectos de inversión para que en el año se ejecuten </t>
  </si>
  <si>
    <t>1. Incumplimiento al Código de Integridad de la institución.
2. Detrimento patrimonial.</t>
  </si>
  <si>
    <t xml:space="preserve"> - Sanción por parte de ente de control u otro ente regulador.</t>
  </si>
  <si>
    <t>Informe de seguimiento</t>
  </si>
  <si>
    <t>Informar a Control Interno Disciplinario para su respectiva investigación.</t>
  </si>
  <si>
    <t>Escribir el nombre del riesgo identificado.</t>
  </si>
  <si>
    <t>Escribir como se desarrolla el riesgo identificado, teniendo en cuenta las preguntas claves para la identificación del riesgo:
¿QUÉ PUEDE SUCEDER?  Identificar la afectación del cumplimiento del objetivo estratégico o del proceso según sea el caso.
¿CÓMO PUEDE SUCEDER? Establecer las causas a partir de los factores determinados en el contexto.
¿CUÁNDO PUEDE SUCEDER?  Determinar de acuerdo con el desarrollo del proceso.
¿QUÉ CONSECUENCIAS TENDRÍA SU MATERIALIZACIÓN?  Determinar los posibles efectos por la materialización del riesgo.</t>
  </si>
  <si>
    <t>NOMBRE DEL RIESGO DE CORRUPCION</t>
  </si>
  <si>
    <r>
      <rPr>
        <b/>
        <sz val="11"/>
        <color theme="1"/>
        <rFont val="Calibri"/>
        <family val="2"/>
        <scheme val="minor"/>
      </rPr>
      <t xml:space="preserve">MODERADO </t>
    </r>
    <r>
      <rPr>
        <sz val="11"/>
        <color theme="1"/>
        <rFont val="Calibri"/>
        <family val="2"/>
        <scheme val="minor"/>
      </rPr>
      <t>Genera medianas consecuencias sobre la entidad</t>
    </r>
  </si>
  <si>
    <r>
      <rPr>
        <b/>
        <sz val="11"/>
        <color theme="1"/>
        <rFont val="Calibri"/>
        <family val="2"/>
        <scheme val="minor"/>
      </rPr>
      <t>MAYOR</t>
    </r>
    <r>
      <rPr>
        <sz val="11"/>
        <color theme="1"/>
        <rFont val="Calibri"/>
        <family val="2"/>
        <scheme val="minor"/>
      </rPr>
      <t xml:space="preserve"> Genera altas consecuencias sobre la entidad.</t>
    </r>
  </si>
  <si>
    <r>
      <rPr>
        <b/>
        <sz val="11"/>
        <color theme="1"/>
        <rFont val="Calibri"/>
        <family val="2"/>
        <scheme val="minor"/>
      </rPr>
      <t xml:space="preserve">CATASTRÓFICO </t>
    </r>
    <r>
      <rPr>
        <sz val="11"/>
        <color theme="1"/>
        <rFont val="Calibri"/>
        <family val="2"/>
        <scheme val="minor"/>
      </rPr>
      <t xml:space="preserve">  Genera consecuencias desastrosas para la entidad</t>
    </r>
  </si>
  <si>
    <r>
      <t>Responder afirmativamente de 1 a 5 pregunta(s) genera un impacto</t>
    </r>
    <r>
      <rPr>
        <b/>
        <sz val="10"/>
        <rFont val="Museo Sans 300"/>
        <family val="3"/>
      </rPr>
      <t xml:space="preserve"> Moderado - 3</t>
    </r>
    <r>
      <rPr>
        <sz val="11"/>
        <color theme="1"/>
        <rFont val="Museo Sans 300"/>
        <family val="3"/>
      </rPr>
      <t xml:space="preserve">.
Responder afirmativamente de 6 a 11 preguntas genera un impacto </t>
    </r>
    <r>
      <rPr>
        <b/>
        <sz val="10"/>
        <rFont val="Museo Sans 300"/>
        <family val="3"/>
      </rPr>
      <t>Mayor - 4</t>
    </r>
    <r>
      <rPr>
        <sz val="11"/>
        <color theme="1"/>
        <rFont val="Museo Sans 300"/>
        <family val="3"/>
      </rPr>
      <t xml:space="preserve">.
Responder afirmativamente de 12 a 19 preguntas genera un impacto </t>
    </r>
    <r>
      <rPr>
        <b/>
        <sz val="10"/>
        <rFont val="Museo Sans 300"/>
        <family val="3"/>
      </rPr>
      <t>Catastrófico- 5</t>
    </r>
    <r>
      <rPr>
        <sz val="11"/>
        <color theme="1"/>
        <rFont val="Museo Sans 300"/>
        <family val="3"/>
      </rPr>
      <t>.</t>
    </r>
  </si>
  <si>
    <t xml:space="preserve">¿Dar lugar a procesos Penales? </t>
  </si>
  <si>
    <t>¿Generar daño ambiental?</t>
  </si>
  <si>
    <t>Contexto_Externo</t>
  </si>
  <si>
    <t>Contexto_Interno</t>
  </si>
  <si>
    <t>Contexto_Proceso</t>
  </si>
  <si>
    <t xml:space="preserve">EJECUCIÓN </t>
  </si>
  <si>
    <t>Posibles desplazamientos de la probabilidad y del impacto de los riesgos.</t>
  </si>
  <si>
    <t>Políticos</t>
  </si>
  <si>
    <t>Diseño del proceso</t>
  </si>
  <si>
    <t>FUERTE</t>
  </si>
  <si>
    <t>SOLIDEZ DEL CONJUNTO DE LOS CONTROLES</t>
  </si>
  <si>
    <t>CONTROLES AYUDAN A DISMINUIR LA PROBABILIDAD</t>
  </si>
  <si>
    <t>CONTROLES AYUDAN A DISMINUIR impacto</t>
  </si>
  <si>
    <t>PROCESO</t>
  </si>
  <si>
    <t>Económicos y financieros</t>
  </si>
  <si>
    <t>Personal</t>
  </si>
  <si>
    <t>Interacciones con otros procesos</t>
  </si>
  <si>
    <t>Fuerte</t>
  </si>
  <si>
    <t>Directamente</t>
  </si>
  <si>
    <t>No Disminuye</t>
  </si>
  <si>
    <t>Indirectamente</t>
  </si>
  <si>
    <t>Sociales y culturales</t>
  </si>
  <si>
    <t>Procesos</t>
  </si>
  <si>
    <t>Transversalidad</t>
  </si>
  <si>
    <t xml:space="preserve">Tecnológicos </t>
  </si>
  <si>
    <t>Tecnología</t>
  </si>
  <si>
    <t>Procedimientos asociados</t>
  </si>
  <si>
    <t>Débil</t>
  </si>
  <si>
    <t>BAJA PROBABILIDAD</t>
  </si>
  <si>
    <t>BAJA IMPACTO</t>
  </si>
  <si>
    <t xml:space="preserve">Ambientales </t>
  </si>
  <si>
    <t>Responsables del proceso</t>
  </si>
  <si>
    <t>FUERTEdirectamente</t>
  </si>
  <si>
    <t>Confidencialidad e Integridad</t>
  </si>
  <si>
    <t>Legales y reglamentarios</t>
  </si>
  <si>
    <t>Comunicación interna</t>
  </si>
  <si>
    <t>Comunicación entre los procesos</t>
  </si>
  <si>
    <t>MODERADOdirectamente</t>
  </si>
  <si>
    <t>FUERTEindirectamente</t>
  </si>
  <si>
    <t>Activos de seguridad digital del proceso</t>
  </si>
  <si>
    <t xml:space="preserve">Valoración de controles </t>
  </si>
  <si>
    <t>1. Responsable</t>
  </si>
  <si>
    <t>2. Periodicidad</t>
  </si>
  <si>
    <t>3. Propósito</t>
  </si>
  <si>
    <t>4. Como se realiza el control</t>
  </si>
  <si>
    <t>5. Que pasa con las observaciones y desviaciones</t>
  </si>
  <si>
    <t>6. Evidencia de la ejecución del control</t>
  </si>
  <si>
    <t>1. EVALUACIÓN DEL DISEÑO DEL CONTROL</t>
  </si>
  <si>
    <t xml:space="preserve">2. EVALUACIÓN DE LA EJECUCIÓN DEL CONTROL </t>
  </si>
  <si>
    <t xml:space="preserve">3. SOLIDEZ INDIVIDUAL DE CADA CONTROL </t>
  </si>
  <si>
    <t>SE DEBE ESTABLECER ACCIONES PARA FORTALECER EL CONTROL</t>
  </si>
  <si>
    <t>4. CALIFICACIÓN DE LA SOLIDEZ DEL CONJUNTO DE CONTROLES</t>
  </si>
  <si>
    <t>Desplazamientos de la probabilidad</t>
  </si>
  <si>
    <t xml:space="preserve">Desplazamientos de la probabilidades el  Impacto </t>
  </si>
  <si>
    <t>1.1 Existe un responsable asignado a la ejecución del control?</t>
  </si>
  <si>
    <t>1.2 El responsable tiene la autoridad y adecuada segregación de funciones en la ejecución del control?</t>
  </si>
  <si>
    <t>2. La oportunidad en que se ejecuta el control ayuda aprevenir la mitigación del riesgo o a detectar la materialización del riesgo de manera oportuna?</t>
  </si>
  <si>
    <t>3. Las actividades que se desarrollan en el control realmente buscan por si sola prevenir o detectar las causas que pueden dar origen al riesgo?</t>
  </si>
  <si>
    <t>4. La fuente de información que se utiliza en el desarrollo del control es información confiable que permita mitigar el riesgo?</t>
  </si>
  <si>
    <t>5. Las observaciones, desviaciones o diferencias como resultados de la ejecución del control son investigadas y resultas de manera oportuna?</t>
  </si>
  <si>
    <t>6. Se deja evidencia o rastro de la ejecución del control que permita a cualquier tercero llegar a la misma conclusión?</t>
  </si>
  <si>
    <t>• FUERTE (96 a 100)
• MODERADO (86 a 95)
• DÉBIL (0 y 85)</t>
  </si>
  <si>
    <t>• FUERTE: 100
• MODERADO: 50
• DÉBIL: 0</t>
  </si>
  <si>
    <t>SÍ / NO</t>
  </si>
  <si>
    <t>Los controles ayudan a disminuir la probabilidad</t>
  </si>
  <si>
    <t>No COLUMNAS EN LA MATRIZ DE RIESGO QUE SE DESPLAZA EN EL EJE DE LA PROBABILIDAD</t>
  </si>
  <si>
    <t xml:space="preserve">Los controles ayudan a disminuir el Impacto </t>
  </si>
  <si>
    <t>Asignado</t>
  </si>
  <si>
    <t>Adecuado</t>
  </si>
  <si>
    <t>Oportuna</t>
  </si>
  <si>
    <t>Prevenir</t>
  </si>
  <si>
    <t>Confiable</t>
  </si>
  <si>
    <t>Se investigan y resuelven oportunamente</t>
  </si>
  <si>
    <t>Completa</t>
  </si>
  <si>
    <t>No asignado</t>
  </si>
  <si>
    <t>Inadecuado</t>
  </si>
  <si>
    <t>Inoportuna</t>
  </si>
  <si>
    <t>3. Proposito</t>
  </si>
  <si>
    <t>Detectar</t>
  </si>
  <si>
    <t>No es un control</t>
  </si>
  <si>
    <t>No confiable</t>
  </si>
  <si>
    <t>No se investigan y resuelven oportunamente</t>
  </si>
  <si>
    <t>6. Evidencia de la ejecucion del control</t>
  </si>
  <si>
    <t>Incompleta</t>
  </si>
  <si>
    <t>No existe</t>
  </si>
  <si>
    <t>Sí</t>
  </si>
  <si>
    <t>FuerteFuerte</t>
  </si>
  <si>
    <t>FuerteModerado</t>
  </si>
  <si>
    <t>FuerteDébil</t>
  </si>
  <si>
    <t>ModeradoFuerte</t>
  </si>
  <si>
    <t>ModeradoModerado</t>
  </si>
  <si>
    <t>ModeradoDébil</t>
  </si>
  <si>
    <t>DébilFuerte</t>
  </si>
  <si>
    <t>DébilModerado</t>
  </si>
  <si>
    <t>DébilDébil</t>
  </si>
  <si>
    <t>S O L I D E Z I N D I V I D U A L
D E C A D A C O N T R O L
F U E R T E : 1 0 0
M O D E R A D O : 5 0
D É B I L : 0</t>
  </si>
  <si>
    <t>D E B E
E S TA B L E C E R
A C C I O N E S PA R A
FO R TA L E C E R E L
C O N T R O L
S Í / N O</t>
  </si>
  <si>
    <t>P E S O D E L
D I S E Ñ O
D E C A D A
C O N T R O L</t>
  </si>
  <si>
    <t>fuerte:
calificación
entre 96 y 100”</t>
  </si>
  <si>
    <t>moderado:
calificación
entre 86 y 95</t>
  </si>
  <si>
    <t>débil:
calificación entre
0 y 85</t>
  </si>
  <si>
    <t>FECHA DE ACTUALIZACIÓN</t>
  </si>
  <si>
    <t>CONTEXTO INTERNO</t>
  </si>
  <si>
    <t>FACTORES INTERNOS</t>
  </si>
  <si>
    <t>DEBILIDADES</t>
  </si>
  <si>
    <t>FORTALEZAS</t>
  </si>
  <si>
    <t>CONTEXTO EXTERNO</t>
  </si>
  <si>
    <t>FACTORES EXTERNOS</t>
  </si>
  <si>
    <t>OPORTUNIDADES</t>
  </si>
  <si>
    <t>AMENAZAS</t>
  </si>
  <si>
    <t>CONTEXTO DE PROCESO</t>
  </si>
  <si>
    <t>FACTORES DE PROCESO</t>
  </si>
  <si>
    <t>Bajo posicionamiento de la imagen de la entidad a nivel interno y externo generada por la deficiencia de los mecanismos de comunicación.</t>
  </si>
  <si>
    <t>5. Las observaciones, desviaciones o diferencias como resultados de la ejecución del control son investigadas y resueltas de manera oportuna?</t>
  </si>
  <si>
    <t>1. Cumplimiento del Plan Estratégico de Comunicaciones.
2. Implementación del Manual para el Manejo de Crisis Comunicacional</t>
  </si>
  <si>
    <t>Área de Comunicaciones</t>
  </si>
  <si>
    <t>Semestral</t>
  </si>
  <si>
    <t>Implementación del manual de crisis.</t>
  </si>
  <si>
    <t xml:space="preserve">1. Error de seguridad de la red social.
2. Contraseñas inadecuadas.
3. Incumplimiento del procedimiento de redes sociales.
</t>
  </si>
  <si>
    <t>1. Pérdida de control temporal y/o permanente de alguna de las cuentas de redes sociales de la entidad. 
2. Pérdida de imagen en los grupos de valor o interés de la entidad.</t>
  </si>
  <si>
    <t>1. Procedimiento de redes sociales.
2. Implementación del Manual para el Manejo de Crisis Comunicacional</t>
  </si>
  <si>
    <t>2. La oportunidad en que se ejecuta el control ayuda a prevenir la mitigación del riesgo o a detectar la materialización del riesgo de manera oportuna?</t>
  </si>
  <si>
    <t>4. La fuente de información que se utiliza en el desarrollo del control es información confiable que permite mitigar el riesgo?</t>
  </si>
  <si>
    <t>Incumplimiento de las acciones y actividades de mejoramiento.</t>
  </si>
  <si>
    <t>Incorrecta evaluación a la efectividad de los controles de los procesos y procedimientos y de los mapas de riesgos</t>
  </si>
  <si>
    <t>Los controles existentes pueden ser no efectivos para la correcta verificación de los procesos y los riesgos.</t>
  </si>
  <si>
    <t>1. Inadecuada definición de los controles en los procesos y sus riesgos.
2. Falta de desarrollo de los controles de los procesos y sus riesgos</t>
  </si>
  <si>
    <t>1. Materialización de los riesgos.
2. Incumplimiento en controles en los riesgos y en los procesos y procedimientos de la entidad.</t>
  </si>
  <si>
    <t>Perdida de información de las acciones y actividades de mejoramiento en el aplicativo de acciones CPM.</t>
  </si>
  <si>
    <t xml:space="preserve">Aplicativo de Acciones CPM
</t>
  </si>
  <si>
    <t>Daño o perdida de la información</t>
  </si>
  <si>
    <t>1. Daño en los servidores de la entidad.
2. Manipulación inadecuada del aplicativo de acciones CPM.</t>
  </si>
  <si>
    <t>1. Información dañada parcial o totalmente.
2. Cambios no autorizados de la información existente.</t>
  </si>
  <si>
    <t>1. Monitoreo de las acciones de mejoramiento.</t>
  </si>
  <si>
    <t>Grabaciones de mesas de trabajo y/o listados de asistencias.</t>
  </si>
  <si>
    <t>Crear una nueva acción y actividades de mejoramiento como resultados de un cierre de una acción no efectiva.</t>
  </si>
  <si>
    <t>1. Seguimiento trimestral a los mapas de riesgos
2. Revisión de la documentación del Sistema de Gestión</t>
  </si>
  <si>
    <t>1. Actualización del mapa de riesgos y de los documentos del Sistema de Gestión.</t>
  </si>
  <si>
    <t>Mapa de riesgos y documentos del Sistema de Gestión actualizados</t>
  </si>
  <si>
    <t>Posible perdida del historial de las acciones y actividades de mejoramiento reportadas en el aplicativo de acciones CPM.</t>
  </si>
  <si>
    <t>Correo electrónico a mesa de ayuda con la solicitud realizada</t>
  </si>
  <si>
    <t>VALORACIÓN DE RIESGOS</t>
  </si>
  <si>
    <t>IDENTIFICACIÓN DE RIESGOS</t>
  </si>
  <si>
    <t>Análisis de riesgos</t>
  </si>
  <si>
    <t>Evaluación de riesgos</t>
  </si>
  <si>
    <t>Tiempo</t>
  </si>
  <si>
    <t>Indicador</t>
  </si>
  <si>
    <t xml:space="preserve">Realizar la evaluación de los controles respondiendo cada una de las preguntas relacionadas en estos campos (leer los encabezados y señalar en las celdas las respuestas de cada uno).
</t>
  </si>
  <si>
    <t>Establecer el indicador para la acción asociada a mejorar el control</t>
  </si>
  <si>
    <t>Daño a la información</t>
  </si>
  <si>
    <t>Fuga de información</t>
  </si>
  <si>
    <t>Hurto de la información</t>
  </si>
  <si>
    <t xml:space="preserve">No disponibilidad de la información </t>
  </si>
  <si>
    <t>Perdida integridad de la información</t>
  </si>
  <si>
    <t xml:space="preserve">Daños ocasionados a los equipos de cómputo </t>
  </si>
  <si>
    <t>tecnológicos</t>
  </si>
  <si>
    <t>Accesibilidad a los sistemas de información alojados en la nube</t>
  </si>
  <si>
    <t>Ataques Ciberseguridad</t>
  </si>
  <si>
    <t>Ciberseguridad</t>
  </si>
  <si>
    <t>Disponibilidad/Confiabilidad</t>
  </si>
  <si>
    <t>Servidores Cloud/on premise
Información digital</t>
  </si>
  <si>
    <t>1. Acceso no autorizado
2. Administración inadecuada de perfiles de usuarios
3. Divulgación/ Prestamos de claves/Manejo inadecuado de contraseñas
4. Mal manejo de los sistemas y herramientas informáticas
5. Sesión abierta
6. Suplantación de usuarios
7. Correos electrónicos de extraña Procedencia</t>
  </si>
  <si>
    <t>1. Puertos y servicios Inseguros
2.Transmisión de datos no cifrada
3. Ataques malicioso</t>
  </si>
  <si>
    <t>1. Fraude / estafa
2. Infiltración
3. Manejo inadecuado de contraseñas
4. Sabotaje</t>
  </si>
  <si>
    <t>1. Ausencia de copias de seguridad de información
2. Dependencia de servicio externo
3. Fallas de software
4. Falta de actualización de software
5. Funciones de cargo sin respaldo
6. Manejo inadecuado de versiones
7. No disponibilidad de respaldo
8. Pérdida de datos
9. Pérdida de conectividad</t>
  </si>
  <si>
    <t>1. Falta de pruebas de software nuevo con datos productivos
2. Manejo inadecuado de datos críticos
3. Manipulación de datos
4. Rotación del personal</t>
  </si>
  <si>
    <t>1.Disponibilidad de la información: Incumplimiento Legal ; Afectación de otro servicios ; Perdida parcial de información; Daño físico; Interrupción del servicio; Pérdida de imagen / credibilidad
2.Pérdida de productividad de los empleados
3.Pérdida económica
4.Retraso en la toma de decisiones</t>
  </si>
  <si>
    <t>1.Detrimento del patrimonio de la entidad.
2.Incumplimiento de tipo legal o contractual.
3.Pérdida económica.</t>
  </si>
  <si>
    <t>1.Divulgación de información confidencial
2.Incumplimiento de tipo legal o contractual
3.Indisponibilidad colateral de otros servicios
4.Interrupción del servicio 
5.Pérdida de imagen / credibilidad
6.Pérdida económica
7.Retraso en la toma de decisiones
8.Fraude</t>
  </si>
  <si>
    <t>1.Divulgación de información confidencial
2.Incumplimiento de tipo legal o contractual
3.Indisponibilidad colateral de otros servicios
4.Interrupción del servicio 
6.Pérdida de imagen / credibilidad
7.Pérdida económica
8.Retraso en la toma de decisiones
9.Fraude</t>
  </si>
  <si>
    <t>1.Incumplimiento de tipo legal o contractual
2.Indisponibilidad colateral de otros servicios
3.Interrupción del servicio 
4.Pérdida de imagen / credibilidad
5.Pérdida económica
6.Retraso en la toma de decisiones
7.Fraude</t>
  </si>
  <si>
    <t>1. Renovación de equipos de computo
2. Se hace reaprovechamiento de partes de equipos para el mejoramiento de otros
3. Mantenimiento preventivo a los equipos de computo</t>
  </si>
  <si>
    <t>1. Backups
2. Doble canal en redundancia
3. Firewall, VPN
4. DRP</t>
  </si>
  <si>
    <t>1. Firewall, switches actualizados
2. Sistemas de Monitoreo de red y servidores en la nube
3. Antivirus</t>
  </si>
  <si>
    <t xml:space="preserve">1. Definir acciones de mejora según resultados de las auditorías
</t>
  </si>
  <si>
    <t>1. Estudios previos y ficha técnicas del proceso contractual</t>
  </si>
  <si>
    <t>03/11/20</t>
  </si>
  <si>
    <t>03/11/21</t>
  </si>
  <si>
    <t>28/09/20</t>
  </si>
  <si>
    <t>Mensual</t>
  </si>
  <si>
    <t>Restaurar copias de respaldo en la nube
Accionar el PDR</t>
  </si>
  <si>
    <t>Restaurar copias de seguridad recientes</t>
  </si>
  <si>
    <t>Bloqueo de contraseñas
Auditoria al activo afectado.
Gestión y documentación del incidente de seguridad</t>
  </si>
  <si>
    <t>Reemplazar el equipo haciendo uso de las condiciones de la contratación de alquiler de computadores</t>
  </si>
  <si>
    <t>1. DRP
2. Backups</t>
  </si>
  <si>
    <t>Activación de servicios alternos (hiperconvergencia)
Canal redundante</t>
  </si>
  <si>
    <t>Reporte ante entes de control
Restauración de los ambientes o información impactadas
Directorio Activo</t>
  </si>
  <si>
    <t>Gestión y documentos técnicos que no se apropien a nivel institucional y distrital.</t>
  </si>
  <si>
    <t>1. Pérdida de credibilidad en la imagen institucional:
 - Imposibilidad de compartir experiencias con pares de otros países y ciudades
 - Imposibilidad de dar a conocer masivamente los resultados de las investigaciones
 - Pérdida de posicionamiento de la entidad como líder en el tema de Espacio público</t>
  </si>
  <si>
    <t>Información de los productos de investigación con inconsistencias.</t>
  </si>
  <si>
    <t>1. Incoherencia de los informes escritos resultado de investigación, analizando las conclusiones hechas.
2. Desconocimiento de la guía metodológica de investigaciones sobre espacio Público</t>
  </si>
  <si>
    <t>Corrección del documento de investigación.</t>
  </si>
  <si>
    <t>La falta de lineamientos en los procesos de selección para concursos y ponencias puede generar un posible favorecimiento a terceros derivado de concursos y ponencias en eventos del Grupo de Estudios sobre Espacio Público.</t>
  </si>
  <si>
    <t>1. Genera percepción negativa y desconfianza de la entidad.
2. Posibles sanciones disciplinarias.
3. Posibles acciones legales de los actores involucrados en los procesos.</t>
  </si>
  <si>
    <t>1. Realizar un análisis que evalué cada propuesta de investigación y se tenga en cuenta la ficha técnica del proyecto, para que en el momento de ejecución se tenga clara la estructura metodológica</t>
  </si>
  <si>
    <t>1. Establecer requisitos para la presentación de participantes en concursos y ponencias cuando se va a realizar el evento.
2. Generar los lineamientos mínimos para la selección de participantes en concursos y ponencias de los eventos del Grupo de Estudios sobre Espacio Público y de acuerdo a la temática del  evento.</t>
  </si>
  <si>
    <t>Corrección de la elección de los participantes a los eventos realizados.</t>
  </si>
  <si>
    <t>1. Inconsistencias en la articulación con las redes por el espacio público (Universidades, Entidades, Ciudades y Asociaciones y Gremios).
2. Deficiencias en los procesos de revisión y aprobación para entrega de información.</t>
  </si>
  <si>
    <t>Informar mediante memorando al área de Control Interno Disciplinario del evento presentado.</t>
  </si>
  <si>
    <t>Información del inventario de los predios del espacio público desactualizado o incompleta</t>
  </si>
  <si>
    <t>1. Requerimientos técnicos para incorporar los predios de la 127-GUIIG-02 Guía Registro de Información Geográfica en el SIDEP.</t>
  </si>
  <si>
    <t>1. Actualizar los controles del 127-PRCIG-01-Procedimiento Consolidación del Inventario General de Espacio Público y Bienes Fiscales</t>
  </si>
  <si>
    <t>1. Falta de obligatoriedad legal a nivel nacional por parte de las curadurías para entregar la información de las aprobaciones urbanísticas.</t>
  </si>
  <si>
    <t>1. Pérdida de la credibilidad de la imagen institucional. 
 2. Sanciones Administrativas y/o disciplinarias.
3. Hallazgo u observaciones de auditorias interna y externas.
4. Ocupaciones indebidas del espacio público.
5. Desgaste administrativo para defensa de Espacio Público.
6. Demoras en el procesamiento de información de los predios que hacen parte del espacio público.</t>
  </si>
  <si>
    <t>1. Documento informe de seguimiento con relación de casos que incumplan las especificaciones del Decreto 845/2019.</t>
  </si>
  <si>
    <t>Corrección del inventario de predios del espacio público.</t>
  </si>
  <si>
    <t>Los urbanizadores no entregan las zonas de cesión a la Ciudad  y se pierde espacio público de la Ciudad.</t>
  </si>
  <si>
    <t>1. Las curadurías urbanas pese a que producen información pública no la reportan al DADEP por no ser Entidades Públicas, adicionalmente la verificación de los proyectos urbanísticos solo se hace en oficina y no en sitio real donde se desarrollaran.
2. Insuficiente control urbanístico por parte de las alcaldías locales.
3. Incumplimiento de la normatividad nacional referida a los requisitos que deben cumplir los urbanizadores antes de salir a ventas el proyecto.</t>
  </si>
  <si>
    <t>1. Desgaste administrativo y del sistema judicial en procura del recibo de zonas de cesión.
2. Pérdida de la credibilidad de la imagen institucional. 
3. Imposibilidad de inversión de recursos públicos para el mejoramiento del espacio público.
4. Pérdida del espacio público de la ciudad.
5. Información desactualizada.
6. Ocupaciones indebidas del espacio público</t>
  </si>
  <si>
    <t>1. Solicitud a la Secretaria Distrital de Planeación de la información de licencias aprobadas por las Curadurías Urbanas.</t>
  </si>
  <si>
    <t>1. Seguimiento del informe suministrado por la Secretaria Distrital de Planeación de la información de licencias aprobadas por las Curadurías Urbanas.</t>
  </si>
  <si>
    <t>Suministrar información sobre algunos predios incluidos en el SIDEP que cuenten con reserva de la información</t>
  </si>
  <si>
    <t>Suministro de información del Espacio Público desactualizada, duplicada, incompleta, de baja calidad o errada.</t>
  </si>
  <si>
    <t>1. Sistema de información incompleto, de baja calidad y/o errado.
2. Insuficientes funcionarios de planta para desarrollar todas las actividades que implica el registro de información de un bien en el sistema.
3. Baja depuración masiva de la información registrada en el SIDEP.
4. Deficiencia en la comunicación entre el área cartográfica y contabilidad para la actualización de los valores en Contabilidad, de acuerdo con los cambios en la información cartográfica de los predios valorados.
5. Planos entregados en medio físico, afectando la calidad de la imagen para georreferenciarlos.
6. Falta de homogenización del proceso para levantamiento de planos en cada entidad.
7. Seguimiento a los procedimientos/instructivos de los procesos.</t>
  </si>
  <si>
    <t>1. Pérdida de la credibilidad de la imagen institucional. 
2. Sanciones Administrativas y/o disciplinarias.
3. Deficiencia de la información para la toma decisiones.
4. Posibilidad de un evento de detrimento patrimonial.
5. Reprocesos en el registro de la información en el SIDEP.
6. Pérdida de credibilidad de la imagen institucional.
7. Métodos de trabajo desactualizados que generan reprocesos y demoras en la entrega de información.</t>
  </si>
  <si>
    <t>Inconsistencias en la información oficial sobre los predios que van hacer entregados por las otras entidades del orden distrital y del orden nacional</t>
  </si>
  <si>
    <t>Información oficial inconsistente sobre los predios que van hacer entregados por las otras entidades del orden distrital y del orden nacional</t>
  </si>
  <si>
    <t>1. Subestimación o sobrestimación de la valoración de los predios
2. Valoración inadecuada para la implementación de la metodología de valoración del predio.</t>
  </si>
  <si>
    <t>1. Lista de chequeo 127-FORIG-012 Formato Acta de Recibo Zonas de Cesión</t>
  </si>
  <si>
    <t>1. Documento actualizado, socializado y/o divulgado en el Sistema de Gestión</t>
  </si>
  <si>
    <t>1. Documento informe</t>
  </si>
  <si>
    <t>Corrección del la información reportada en el SIDEP.</t>
  </si>
  <si>
    <t>1. Deficiencias en la aplicación de las políticas de gestión de la información.
2. Desconocimiento de la normatividad vigente para bienes de uso público y bienes fiscales.
3. Deficiencias en la implementación del proceso de Correspondencia</t>
  </si>
  <si>
    <t>1. Detrimento patrimonial Sanciones legales, fiscales y disciplinarias
2. Deterioro de la imagen institucional.
3. Perdida de confiabilidad y confidencialidad.</t>
  </si>
  <si>
    <t>Información del SIDEP y expedientes físicos.</t>
  </si>
  <si>
    <t>Modificación
no autorizada</t>
  </si>
  <si>
    <t>Daño, perdida o alteración de la información y de los expedientes del proceso de inventario general en el SIDEP y el SIGDEP.</t>
  </si>
  <si>
    <t>1. Manejo de roles y perfiles del SIDEP y el SIGDEP.
2. Manual de usuario del SIDEP 2.0</t>
  </si>
  <si>
    <t>1. Desactualización de  los contenidos con una frecuencia moderada.
2. Falta de eventos para la divulgación de los resultados de las investigaciones adelantadas en el Observatorio.
3. Ausencia de publicaciones de las investigaciones adelantadas en el Observatorio.
4.Desconocimiento por la comunidad sobre la localización de la información.</t>
  </si>
  <si>
    <t xml:space="preserve">1. Reportar el Informe Trimestral en la Página WEB en el sitio del Observatorio para todo el público que acceda a la información.
2. Elaborar las publicaciones del Observatorio.
3. Diligenciar los formatos incluidos en el procedimiento de investigación y el de divulgación. </t>
  </si>
  <si>
    <t>Revisar la metodología (Ver flujograma en el procedimiento de divulgación  y revisión de manuales) de publicación de la información, en su contenido y los métodos de publicación.</t>
  </si>
  <si>
    <t xml:space="preserve">1. Falta de credibilidad o confiabilidad de la información presentada por el Observatorio.
 </t>
  </si>
  <si>
    <t>1. Fichas de seguimiento y las actas de mesas técnicas.</t>
  </si>
  <si>
    <t>1. Falta de lineamientos en los procesos de selección para concursos y ponencias.
2. Falta de articulación con las redes por el espacio público (Universidades, Entidades, Ciudades y Asociaciones y Gremios).</t>
  </si>
  <si>
    <t xml:space="preserve">1. Utilizar adecuadamente los canales de comunicación institucionales para la entrega de información </t>
  </si>
  <si>
    <t>1. Reportes de ORFEO y las respuestas en SDQDS</t>
  </si>
  <si>
    <t>Factores internos o externos como falencias en  la aplicación de las políticas de gestión de la información, pueden ocasionar el daño, perdida y manipulación inadecuada de la información del SIDEP y el SIGDEP.</t>
  </si>
  <si>
    <t>1. Inadecuado manejo de la información, de las carpetas y de su cargue en el SIDEP.
2. Desconocimiento de políticas de seguridad
digital.
3. Desconocimiento de  las políticas de control de
acceso y de sus instructivos y manuales de uso del SIDEP  y el SIGDEP.</t>
  </si>
  <si>
    <t>1. Perdida de espacio público.
2. Información de los predios poco confiable.
3. Certificaciones inmobiliarias no concuerdan con la realidad de los predios.</t>
  </si>
  <si>
    <t>1. Acta y/o grabación de mesa de trabajo para la actualización de los perfiles.
2. Documentos actualizados y socializados.</t>
  </si>
  <si>
    <t>Información física o digital</t>
  </si>
  <si>
    <t>Interrupción de la Operación de la Plataforma Tecnológica.</t>
  </si>
  <si>
    <t xml:space="preserve">Servidores virtuales </t>
  </si>
  <si>
    <t>Incumplimiento de las acciones y actividades de mejoramiento en el aplicativo de acciones CPM</t>
  </si>
  <si>
    <t xml:space="preserve">1. Falta de compromiso de los responsables de las acciones y actividades de mejoramiento.
2. Falta de alertas y monitoreo de las acciones y actividades de mejoramiento.
</t>
  </si>
  <si>
    <t xml:space="preserve">1. Posibles sanciones disciplinarias, fiscales y penales. 
2. Generación[on e nuevas acciones de mejoramiento de origen por incumplimiento de acciones  de mejora iniciales.
</t>
  </si>
  <si>
    <t>1. Backup periódico al aplicativo de acciones CPM.</t>
  </si>
  <si>
    <t>1. Solicitar a la Oficina de Sistemas la revisión periódicamente del correcto desarrollo de los Backup y su información..</t>
  </si>
  <si>
    <t>Solicitar a través de mesa de ayuda la reinstauración de la información del aplicativo con los Backup realizados.</t>
  </si>
  <si>
    <t>Cuota presupuestal de la entidad insuficiente para cubrir todas las necesidades.</t>
  </si>
  <si>
    <t>1. Seguimientos la ejecución presupuestal y al Plan de Plan Anual de Adquisiciones a través de los indicadores de gestión trimestrales e informes o seguimientos mensuales.</t>
  </si>
  <si>
    <t>Correos electrónicos y/o actas de reuniones.</t>
  </si>
  <si>
    <t>1. Decisiones Políticas
2. Inadecuada planificación estratégica y sus acciones a realizar.
3. Planes operativos anuales de los procesos incoherentes con la plataforma estratégica.</t>
  </si>
  <si>
    <t xml:space="preserve">1. Mecanismos de comunicación insuficientes.
2. Información insuficiente, imprecisa y/o errónea suministrada por los grupos de interés.
3. Falta de articulación de la comunicación entre las áreas.
</t>
  </si>
  <si>
    <t xml:space="preserve">1. Grupo de interés desinformados.
2. Desconfianza y perdida de credibilidad por parte de los grupos de interés hacia la entidad.
3. Información insuficiente, imprecisa y/o errónea a los grupos de interés.
</t>
  </si>
  <si>
    <t>Acta de reunión y/o piezas comunicativas de socialización de los documentos</t>
  </si>
  <si>
    <t>1. Falta de integridad de los funcionarios. 
2. Intereses de particulares en los recursos públicos.</t>
  </si>
  <si>
    <t>Redes sociales institucionales</t>
  </si>
  <si>
    <t>1. Actualización sitio web del Observatorio mensualmente SRI.
2. Publicaciones relacionadas con los eventos e investigaciones del Observatorio.
3. Publicaciones registradas en le Cámara Colombiana del Libro.
4. Formatos del procedimiento de investigación y Divulgación.</t>
  </si>
  <si>
    <t>1. Documento con  los requisitos para la presentación de participantes  y  con los lineamientos para la elección de participantes en concursos y ponencias de los eventos del Grupo de Estudios sobre Espacio Público.</t>
  </si>
  <si>
    <t>1. Percepción negativa y desconfianza en la entidad.
2. Posibles sanciones disciplinarias.
3. Posibles acciones jurídicas de los actores involucrados en los procesos.</t>
  </si>
  <si>
    <t>Ausencia del reporte de  información de las aprobaciones y/o modificaciones urbanísticas realizadas por las curadurías urbanas.</t>
  </si>
  <si>
    <t>Enviar a las entidades que hacen parte de la Ventanilla Única de la Construcción - VUC el informe de seguimiento con relación de casos que incumplan las especificaciones del Decreto 845/2019 para que estos realicen retroalimentación con las Curadurías Urbanas..</t>
  </si>
  <si>
    <t>Informar a la SDP y a la Alcaldía Local el incumplimiento de la entrega de la zona de sesión por parte del urbanizador para dar cumplimiento al Decreto 845/2019.</t>
  </si>
  <si>
    <t>1. Desactualización de la información que reportan las otras entidades
 2. Información suministrada incompleta para la valoración de los predios</t>
  </si>
  <si>
    <t>Factores internos como falencias en  la aplicación de las políticas de gestión de la información, pueden ocasionar la manipulación de información del proceso para favorecer un tercero</t>
  </si>
  <si>
    <t xml:space="preserve">1. El contratista administrador del bien no cumple con lo estipulado en el contrato o convenio
- Falta de mantenimiento, aseguramiento y vigilancia 
 - Inapropiada  administración del inmueble </t>
  </si>
  <si>
    <t>1. Invasión parcial o total del bien 
2. Tener que adelantar actividades de defensa policivas o judiciales.
3. Deterioro de los inmuebles
4. Pérdida económica y de activos
5. Imagen negativa de la entidad</t>
  </si>
  <si>
    <t xml:space="preserve">1. Informe de cumplimiento de la Programación bienal (visitas realizadas directamente)
2. Informes de Seguimiento cargados en SIDEP 2.0 (visitas realizadas directamente o indirectamente). </t>
  </si>
  <si>
    <t>Anual</t>
  </si>
  <si>
    <t xml:space="preserve"> - Iniciar acciones administrativas y/o penales para subsanar el daño realizado.</t>
  </si>
  <si>
    <t>No contar con terceros para la correcta administración de los predios a cargo del DADEP.</t>
  </si>
  <si>
    <t>1. La información que se transmite no es suficientemente clara para la comunidad.
2. Desconocimiento de los procedimientos y las modalidades  por parte de la comunidad.
3. Divulgación insuficiente o inexistente a la comunidad, sobre los modelos de Administración y su forma de interacción.
4. Insuficiente capacidad operativa de la entidad para asumir el control de las zonas.</t>
  </si>
  <si>
    <t xml:space="preserve">Un documento con el diseño, formulación y estructuración de la escuela de espacio público. </t>
  </si>
  <si>
    <t xml:space="preserve"> - Generar y documentar nuevos modelos de entrega en administración de predios a cargo del DADEP.</t>
  </si>
  <si>
    <t>1. Pérdidas o gastos indebidos de recursos públicos.
2. Reprocesos en la ejecución de la supervisión  
3. Inicio de procesos sancionatorios y/o judiciales por parte de la entidad</t>
  </si>
  <si>
    <t>1. Informes de seguimiento o ejecución del contrato.
2. Visitas o seguimientos a los bienes administrados directa e indirectamente.</t>
  </si>
  <si>
    <t>1. Informes de seguimiento o ejecución del contrato.
2. Visitas o seguimientos a los bienes administrados indirectamente.</t>
  </si>
  <si>
    <t>Informes de Seguimiento de supervisión del contrato y/o convenio e informes de del contratistas cargados en el SECOP II.</t>
  </si>
  <si>
    <t>1. Bajos estándares en ejercicio del control.
2. Debilidad en la aplicación de los  procedimientos para la gestión misional de la entidad.
3.  incumplimiento en los requisitos para la entrega de bienes fiscales o de uso público.</t>
  </si>
  <si>
    <t>1. Acciones judiciales en contra de la entidad.
2. Detrimento patrimonial.
3. Pérdidas de Espacio público o bienes fiscales.</t>
  </si>
  <si>
    <t>Una socialización de la Guía de Administración de bienes de uso Público y bienes fiscales del Nivel Central</t>
  </si>
  <si>
    <t>Daño, perdida o alteración de la información y de los expedientes del proceso de inventario general en el SIDEP.</t>
  </si>
  <si>
    <t>Factores internos o externos como falencias en  la aplicación de las políticas de gestión de la información, pueden ocasionar el daño, perdida y manipulación inadecuada de la información del SIDEP.</t>
  </si>
  <si>
    <t>Información del SIDEP, SIGDEP y expedientes físicos.</t>
  </si>
  <si>
    <t>1. Inadecuado manejo de la información, de las carpetas y de su cargue en el SIDEP.
2. Desconocimiento de políticas de seguridad
digital.
3. Desconocimiento de  las políticas de control de
acceso y de sus instructivos y manuales de uso del SIDEP.</t>
  </si>
  <si>
    <t>1. Manejo de roles y perfiles del SIDEP.
2. Manual de usuario del SIDEP 2.0</t>
  </si>
  <si>
    <t>Apropiación u ocupación indebida del espacio público por parte terceros.</t>
  </si>
  <si>
    <t>1. Falta de estrategias de sostenibilidad.
2. Crisis migratoria.
3.Ventas informales  (mafias de EP).
4. Efectos colaterales derivados de la pandemia.
5. Insuficientes recursos técnicos  y humanos para cumplir la defensa administrativa.
6. No  se encuentra  incorporada y/o actualizada la información de los predios que conforman el Inventario de Espacio Público requerido para llevar a cabo las acciones de defensa administrativa.
7. No se le informa  a los ciudadanos la importancia de cuidar, defender y, mantener el EP.
8. Falta de regulación para el uso del EP por parte de domiciliarios (rappi).
9. Apropiación de espacio público por ventas de predios, construcciones y cerramientos.</t>
  </si>
  <si>
    <t xml:space="preserve">Pérdida u ocupación indebida del espacio público. </t>
  </si>
  <si>
    <t>Procedimiento Defensa Administrativa y Procedimiento Defensa Judicial.</t>
  </si>
  <si>
    <t>Dificultad en el acceso de acciones policivas o judiciales   de defensa y/o recuperación del espacio público.</t>
  </si>
  <si>
    <t>El DADEP carece de funciones policivas o judiciales para la defensa y/o recuperación del espacio público.</t>
  </si>
  <si>
    <t>1. Perdida de espacio público
2. Detrimento del Patrimonio Inmobiliario Distrital
3. Imposibilidad de hacer uso, goce y disfrute del espacio público</t>
  </si>
  <si>
    <t>Cuatrimestral</t>
  </si>
  <si>
    <t>Realizar nuevo impulso procesal.</t>
  </si>
  <si>
    <t>Situaciones presentadas en la dinámica del proceso como el inadecuado manejo de información relacionado con acciones de defensa, puede generar que información sea filtrada con el fin de favorecer a un tercero.</t>
  </si>
  <si>
    <t xml:space="preserve">1. Inadecuado manejo de información relacionado con acciones de defensa.
2. Bajos estándares en ejercicio del control.
3. Direccionamiento del proceso administrativo o judicial. </t>
  </si>
  <si>
    <t>1. Dilación en el inicio o continuación de las acciones de defensa.
2. Perdida del bien público.</t>
  </si>
  <si>
    <t>Un matriz de seguimiento</t>
  </si>
  <si>
    <t xml:space="preserve">1. Falta de capacitación a las personas involucradas en el proceso sobre la responsabilidad en la calidad de la información que debe ser entregada.
2. Falta de claridad en la información solicitada por los usuarios.
3. Información consultada en los sistemas de información institucionales no se encuentra actualizada.
</t>
  </si>
  <si>
    <t>1. Insatisfacción del cliente y/o usuario
2. Deterioro de la Imagen de la entidad.
3. Reprocesos.
4. Mayores costos.
5. Posibles investigaciones disciplinarias y fiscales.</t>
  </si>
  <si>
    <t xml:space="preserve"> - Realizar la corrección y entregar la información correcta y completa al usuario.</t>
  </si>
  <si>
    <t xml:space="preserve">1. Carga laboral y/o Capacitación insuficiente de las personas involucradas en el trámite del requerimiento judicial o del ente de control.
2. Asignación inadecuada en términos de oportunidad y de direccionamiento a las áreas competentes.
3. Falta de integralidad de los sistemas de información que faciliten la presentación de la información en diferentes formatos de acuerdo con las necesidades.
4. Falta de disponibilidad de la información en los sistemas de información.
</t>
  </si>
  <si>
    <t xml:space="preserve">1. Sanciones a la entidad, investigaciones disciplinarias.
2. Constitución del silencio positivo administrativo, 
3. Insatisfacción del cliente y/o usuario.
4. Afecta la imagen o posicionamiento de  la entidad.
</t>
  </si>
  <si>
    <t>Un correo electrónico con la solicitud de la implementación de las alertas</t>
  </si>
  <si>
    <t>Insatisfacción del usuario por deficiencia en la calidad de la atención.</t>
  </si>
  <si>
    <t>No atender a los ciudadanos con la calidad requerida incumplimiento el protocolo de Atención al usuario establecido.</t>
  </si>
  <si>
    <t xml:space="preserve">1. Incumplimiento de protocolos y de normatividad, establecido por ausencias temporales o definitivas.
Situación de fuerza mayor que impida el cumplimiento del horario
2. Falta de comunicación oportuna y validar la recepción del mensaje.
3. Falta disponibilidad de los sistemas de información, servicio telefónico, acceso a internet entre otros.
4. Fallas en la red y de equipos tecnológicos y de comunicación.
</t>
  </si>
  <si>
    <t>Socializaciones realizadas</t>
  </si>
  <si>
    <t>1. Atención presencial masiva a los ciudadanos.
2. Incumplimiento de protocolos de bioseguridad durante la atención a los ciudadanos.
3. Falta de elementos de protección personales (EPP).</t>
  </si>
  <si>
    <t>1. Enfermedad de funcionarios y/o ciudadanos.
2. Reporte de novedad a talento humano de enfermedad laboral.
3. Interrupción de la prestación del servicio por el canal presencial.</t>
  </si>
  <si>
    <t xml:space="preserve"> - Informar al Sistema de Seguridad y Salud en el Trabajo para el desarrollo del reporte en la ARL.</t>
  </si>
  <si>
    <t>1. Deficiencias en la aplicación de los controles frente a los procesos y procedimientos definidos.
2. Uso inadecuado de los sistemas de información establecidos para la gestión de las peticiones.</t>
  </si>
  <si>
    <t>1. Desgaste operativo y/o administrativo.
2. Hallazgos por parte de los entes de control.
3. Pérdida de la credibilidad de la imagen institucional.</t>
  </si>
  <si>
    <t>Informar mediante memorando al área de Control Disciplinario el evento presentado.</t>
  </si>
  <si>
    <t xml:space="preserve"> - Informar mediante memorando al área de Control Disciplinario el evento presentado.
 - Informar a la Oficina Asesora Jurídica para su proceso según corresponda.</t>
  </si>
  <si>
    <t xml:space="preserve">Falta de políticas claras o no aplicación de controles frente a los procesos y procedimientos definidos y un uso inadecuado de la información para la gestión de peticiones finaliza en la Obtención de beneficios  por agilizar, demorar la respuesta ante una solicitud o trámite y/o manejo inadecuado de los datos personales </t>
  </si>
  <si>
    <t>No cumplimiento a los parámetros y/o metodología establecida para la organización y manejo de los archivos.</t>
  </si>
  <si>
    <t xml:space="preserve">1. Recurso humano insuficiente.
2. Deficiente infraestructura física el desarrollo de las actividades de gestión documental..
3. Recurso humano poco capacitado.
</t>
  </si>
  <si>
    <t xml:space="preserve">1. Desorganización documental en los expedientes contractuales.
2. Custodia inadecuada.
3. Desgastes administrativos.
</t>
  </si>
  <si>
    <t>Una hoja de control del Sistema de Gestión del DADEP implementada</t>
  </si>
  <si>
    <t>1. Inadecuada manipulación y descontaminación de los documentos del archivo.
2. Falta de cultura en la consulta de información digital.
3. Falta la generación de un protocolo para la manipulación de los documentos.</t>
  </si>
  <si>
    <t>1. Contaminación de los documentos y de los funcionarios.
2. Reporte de novedad de talento humano de enfermedad laboral.
3. Perdida de los documentos de la institución</t>
  </si>
  <si>
    <t>1. Insuficientes controles en procesos y procedimientos establecidos. 
2. Concentración de información de determinadas actividades o procesos en una persona.</t>
  </si>
  <si>
    <t xml:space="preserve">1. Pérdida del Patrimonio Inmobiliario de la ciudad.
2. Sanciones Fiscales, Administrativas y/o disciplinarias.
3. Pérdida de la credibilidad de la imagen institucional.
</t>
  </si>
  <si>
    <t>Socializaciones y/o piezas comunicativas realizadas</t>
  </si>
  <si>
    <t>Daño, perdida o alteración de la información y de los sistemas ROYAL y ORFEO.</t>
  </si>
  <si>
    <t>Factores internos o externos como falencias en  la aplicación de las políticas de gestión de la información, pueden ocasionar el daño, perdida y manipulación de la información y de los sistemas ROYAL y ORFEO.</t>
  </si>
  <si>
    <t>Información del ROYAL y ORFEO</t>
  </si>
  <si>
    <t>1. Perdida de espacio público.
2. Información de los predios poco confiable.
3. Perdida de credibilidad institucional</t>
  </si>
  <si>
    <t>1. Manejo de roles y perfiles del ROYAL y en el ORFEO.
2. Manual o Instructivos de usuario del ROYAL y ORFEO</t>
  </si>
  <si>
    <t>1. Acta y/o grabación de mesa de trabajo para la actualización de los perfiles.</t>
  </si>
  <si>
    <t xml:space="preserve"> - Restaurar la información dañada, perdida o alterada mediante los Backup.
 - Informar mediante memorando al área de Control Disciplinario el evento presentado.</t>
  </si>
  <si>
    <t>Incumplimiento de las funciones propias de la entidad.</t>
  </si>
  <si>
    <t>1. Manual de funciones desactualizado.
2. Planta de personal insuficiente.
3. Falta de recursos para disponer de la planta de personal.
4. Omisión o extralimitación de funciones.</t>
  </si>
  <si>
    <t>1. Deficiente atención o servicio al cliente interno o externo lo que genera mala imagen de la entidad.
2. Incumplimiento del objeto misional de la entidad.
3. Metas incumplidas o cumplidas parcialmente.
4. Perdida de trazabilidad de los trabajos realizados.
5. Perdida de continuidad en el desarrollo del trabajo.</t>
  </si>
  <si>
    <t>Manual de funciones con su resolución y Actas de socialización</t>
  </si>
  <si>
    <t xml:space="preserve"> - Informar mediante memorando al área de Control Disciplinario el evento presentado.</t>
  </si>
  <si>
    <t>Baja participación del personal de la entidad en las actividades de bienestar y capacitación de gestión.</t>
  </si>
  <si>
    <t>Participación baja del personal de la entidad en las actividades de bienestar y capacitación de gestión.</t>
  </si>
  <si>
    <t xml:space="preserve">1.Falta de claridad en el objetivo e intencionalidad de la actividad.
2. Presupuesto insuficiente para cubrir las necesidades de bienestar de la entidad.
3. Sobrecarga laboral o disponibilidad del tiempo asignado por los directivos.
4. Poco interés en la participación de las actividades de bienestar.
5. No se identificaron adecuadamente las necesidades de bienestar de los funcionarios.
</t>
  </si>
  <si>
    <t xml:space="preserve">1. Las actividades realizadas son mal calificadas.
2. Incumplimiento en las actividades de bienestar.
3. Deterioro del ambiente laboral.
5. Insatisfacción del evento.
</t>
  </si>
  <si>
    <t>Invitaciones realizadas.</t>
  </si>
  <si>
    <t>Generación de accidentes, incidentes de trabajo y posibles enfermedades laborales.</t>
  </si>
  <si>
    <t>1. Falta de compromiso para identificar la información para la elaboración de la Matriz de Identificación de Peligros, Evaluación, Valoración de Riesgos y Determinación de Controles.
2. Desconocimiento de la Matriz de Identificación de Peligros, Evaluación, Valoración de riesgos y determinación de controles.
3. Falta de aplicación de normas, procedimientos, planes, programas, instructivos, políticas y directrices relacionadas con el Sistema Seguridad y Salud en el trabajo.
4. Desconocimiento de las obligaciones contractuales de contratistas y servidores.
5. Desconocimiento en el uso correcto de elementos de protección personal y herramientas de trabajo.
6. Falta de protocolo adecuado de bioseguridad para actividades presenciales.</t>
  </si>
  <si>
    <t>1. Incumplimiento de obligaciones para con el Sistema de Seguridad y Salud en el trabajo
2. Demora o incumplimiento de las actividades de los procesos relacionados
3. Sanciones, multas y responsabilidad administrativa, civil y penal.
4. Incidentes, accidentes de trabajo y posibles enfermedades laborales.
5. Aumento de carga laboral para los colaboradores sin enfermedades laborales.
6. Ausentismo laboral.</t>
  </si>
  <si>
    <t xml:space="preserve"> Reporte oportuno al SG-SST de la entidad y a la ARL.
Realización de socialización de acciones preventivas para la no ocurrencia (lecciones aprendidas).</t>
  </si>
  <si>
    <t>La vinculación del personal a la entidad debe ser transparente y conforme a las directrices y condiciones establecidas por la Entidad, no obstante, por favorecer a un particular, vincular a alguien sin el perfil requerido hace que se presenten acuerdos entre funcionarios públicos para beneficiar a personas en particular a través de su nombramiento de manera directa para beneficio propio o de un tercero.</t>
  </si>
  <si>
    <t xml:space="preserve">1. Intereses particulares.
2. Presiones de terceros para la vinculación del personal.
3. Incumplimiento del perfil requerido.
</t>
  </si>
  <si>
    <t xml:space="preserve">1. Personal no idóneo y reprocesos, 
2. Pérdidas económicas por desgaste administrativo al interior de la Entidad.
</t>
  </si>
  <si>
    <t>Listas de chequeo diligenciadas</t>
  </si>
  <si>
    <t>Liquidación y pago en la nómina de factores salariales sin el respectivo control dentro del proceso en beneficio propio o de un tercero.</t>
  </si>
  <si>
    <t>1. Deficiencias de controles desde el inicio del proceso para las novedades y/o en su revisión.</t>
  </si>
  <si>
    <t xml:space="preserve">1. Detrimento patrimonial.
2. Generación de procesos judiciales, fiscales y disciplinarios.
</t>
  </si>
  <si>
    <t>Documento de verificación de la nomina (Excel) y su visto bueno.</t>
  </si>
  <si>
    <t>Daño, perdida o alteración de la información del aplicativo de nomina.</t>
  </si>
  <si>
    <t>Factores internos o externos como falencias en  la aplicación de las políticas de gestión de la información, pueden ocasionar el daño, perdida y manipulación de la información en el aplicativo de nomina..</t>
  </si>
  <si>
    <t>Información de PERNO (Nomina)</t>
  </si>
  <si>
    <t>1. Inadecuado manejo de la información del aplicativo PERNO.
2. Desconocimiento de políticas de seguridad
digital.
3. Desconocimiento de  las políticas de control de
acceso y de sus instructivos y manuales de uso del aplicativo PERNO.</t>
  </si>
  <si>
    <t>1. Información de nomina no confiable.
2. Perdida de credibilidad de los pagos realizados.</t>
  </si>
  <si>
    <t>1. Manejo de roles y perfiles del aplicativo PERNO (Nomina).
2. Manual o Instructivos de usuario del aplicativo PERNO (Nomina).</t>
  </si>
  <si>
    <t>1. Acta y/o grabación de la socialización realizada.</t>
  </si>
  <si>
    <t>1. Consecuencias adversas de carácter procesal que afectan la defensa de los intereses jurídicos del Distrito Capital dentro del proceso judicial.</t>
  </si>
  <si>
    <t>Realizar cambio de apoderado judicial.</t>
  </si>
  <si>
    <t>Plan Anual de Adquisiciones mal formulado.</t>
  </si>
  <si>
    <t xml:space="preserve">1.Indebida identificación de las necesidades de la entidad en el Plan Anual de Adquisiciones
2. Incorrecta Priorización
3. Recortes presupuestales
</t>
  </si>
  <si>
    <t xml:space="preserve">1. Demoras en el desarrollo de las actividades y en el cumplimiento de metas.
2. Incumplimiento en la satisfacción de las necesidades de la entidad.
3. Sanciones Administrativas y/o disciplinarias y/o penales
</t>
  </si>
  <si>
    <t>Actas y/o listados de asistencia</t>
  </si>
  <si>
    <t>Ajustar el PAA.</t>
  </si>
  <si>
    <t xml:space="preserve">1. Documentos precontractuales imprecisos o incompletos.
2. Indebida evaluación y selección de los futuros contratistas.
</t>
  </si>
  <si>
    <t>1. Inadecuada ejecución del contrato y/o incumplimiento del contrato.
2. Atrasos en los cronogramas.</t>
  </si>
  <si>
    <t>Listas de chequeo en el SG.</t>
  </si>
  <si>
    <t>Justificación insuficiente o inadecuada de la necesidad que se pretende satisfacer con la contratación.</t>
  </si>
  <si>
    <t xml:space="preserve">1. Elaboración deficiente de los estudios y documentos previos y/o de los pliegos de condiciones o de la invitación pública, según el caso. 
2. Indebida descripción de la necesidad a contratar.
</t>
  </si>
  <si>
    <t xml:space="preserve">1. Retrasos en la satisfacción de las necesidades reales de la Entidad y en el cumplimiento de sus metas.
2. Inadecuada ejecución del contrato y/o incumplimiento del contrato.
</t>
  </si>
  <si>
    <t>Realizar una adecuada revisión de los estudios previos para garantizar suficiencia y soporte en la justificación de la necesidad.</t>
  </si>
  <si>
    <t>Suscripción del contrato sin el lleno de requisitos.</t>
  </si>
  <si>
    <t>Contrato sin el lleno de los requisitos</t>
  </si>
  <si>
    <t xml:space="preserve">1. La no solicitud o demora en la solicitud del registro presupuestal.
2. La no presentación de la póliza o la presentación de la misma sin el cumplimiento de las exigencias contractuales que impidan su aprobación.
3. Falta de aportes a seguridad social y parafiscales.  
</t>
  </si>
  <si>
    <t xml:space="preserve">1. Demandas
2. Sanciones Administrativas y/o disciplinarias.
3. Incumplimiento de las obligaciones contractuales.
</t>
  </si>
  <si>
    <t>Listas de chequeo revisadas.</t>
  </si>
  <si>
    <t>No firmar acta de inicio hasta que el contrato cumpla con todos los requisitos</t>
  </si>
  <si>
    <t>Incumplimiento de las obligaciones pactadas en el contrato.</t>
  </si>
  <si>
    <t>1. Debilidad en la supervisión y ejecución del contrato.</t>
  </si>
  <si>
    <t xml:space="preserve">1. Incumplimiento en la satisfacción de las necesidades de la Entidad.
2. Desgastes administrativos y jurídicos para lograr el cumplimiento del contrato o el resarcimiento de los perjuicios, cuando haya lugar a ello.
</t>
  </si>
  <si>
    <t>Actas de socializaciones o memorandos e instructivos socializados.</t>
  </si>
  <si>
    <t>Pedida de competencia para liquidar el contrato</t>
  </si>
  <si>
    <t xml:space="preserve">1. Desconocimiento de los términos contractuales o legales para liquidar los contratos o convenios.
2. Deficiencia en el seguimiento y vigilancia por parte del supervisor y/o interventor del contrato o convenio.
</t>
  </si>
  <si>
    <t xml:space="preserve">1.Pérdida de competencia para liquidar el contrato o convenio.
2. Demandas
</t>
  </si>
  <si>
    <t>Informar al área de Control Disciplinario del evento.</t>
  </si>
  <si>
    <t xml:space="preserve">1. Bajos estándares en ejercicio del control.
2. Debilidad en la aplicación de los procedimientos para la gestión.
</t>
  </si>
  <si>
    <t xml:space="preserve">1. Detrimento patrimonial.
2. Generación de procesos judiciales, fiscales disciplinarios y/o penales
3. Productos o servicios que no requiere la entidad
</t>
  </si>
  <si>
    <t xml:space="preserve">1. Falta de controles sobre los expedientes de APP.
2. Problemas tecnológicos para salvaguardar la información.
</t>
  </si>
  <si>
    <t>1. Generación de procesos judiciales, fiscales disciplinarios y/o penales.
2. Detrimento patrimonial.
3. Riego reputacional de la entidad.
4. Entorpecimiento al proceso de adjudicación de la licitación publica.</t>
  </si>
  <si>
    <t>Acta de socialización y/o piezas comunicativas</t>
  </si>
  <si>
    <t>1. Deficiencias generadas por falta de articulación de la información entre las diferentes áreas de gestión o no tener en cuenta los tiempos oportunos de entrega.</t>
  </si>
  <si>
    <t>1. Estados financieros subestimados o sobrestimados
2. Hallazgos y observaciones que no permitan la razonabilidad de los Estados Financieros de la Entidad
3. Estados financieros con dictamen desfavorable y el no fenecimiento de la cuenta de la entidad por parte de la Contraloría de Bogotá.</t>
  </si>
  <si>
    <t>Conciliaciones mensuales realizadas</t>
  </si>
  <si>
    <t>Realizar las acciones del Instructivo Reglamento interno comité técnico de sostenibilidad contable según el caso o el hecho.</t>
  </si>
  <si>
    <t>1. Deficiencias generadas por falta de planeación de los compromisos.</t>
  </si>
  <si>
    <t>1. Castigo del presupuesto de la vigencia siguiente.</t>
  </si>
  <si>
    <t xml:space="preserve"> Reportar a los ordenadores del gasto el estado de los pasivos exigible y/o reservas presupuestales para establecer la gestión a seguir con los compromiso.</t>
  </si>
  <si>
    <t>Incumplimiento en la ejecución de los recursos programados en el PAC.</t>
  </si>
  <si>
    <t>2. Reducción de los montos de las próximas programaciones de caja.</t>
  </si>
  <si>
    <t>Gestionar ante la SDH la reprogramación de los recursos no ejecutados para  atender el pago de los compromisos.</t>
  </si>
  <si>
    <t>Inventario desactualizado o que no refleje la realidad de las existencias de bienes muebles o intangibles de la entidad.</t>
  </si>
  <si>
    <t>Pérdida o daño o uso inadecuado de los bienes muebles por el control inadecuado.</t>
  </si>
  <si>
    <t xml:space="preserve">1. Insuficiente control de los elementos entregados para el servicio de la entidad. 
2. Desconocimiento de las novedades de retiro o traslado de personal.
3. No existe suficiente conciencia por parte de los funcionarios sobre el uso adecuado de los bienes a su cargo
4. Fallas en la seguridad tanto al ingreso como a la salida del personal.
5. Fenómenos naturales como temblores e inundaciones, O situaciones eventuales como incendios
</t>
  </si>
  <si>
    <t xml:space="preserve">1. No se hace revisión periódica del mismo por parte de los distintos involucrados (Oficina de sistemas, Supervisores de contratos relacionados con los bienes muebles)
</t>
  </si>
  <si>
    <t xml:space="preserve">1. Sanciones Administrativas y/o disciplinarias y/o fiscales y/o penales.
2. Restricciones en el funcionamiento de la entidad
3. Falta de adecuado Sistema de seguridad y vigilancia
4. Desgaste Administrativo
</t>
  </si>
  <si>
    <t xml:space="preserve">1. No se dan de baja muebles o intangibles en desuso u obsoletos.
2. Incremento del valor de la póliza de bienes asegurados.
3. No demuestra la realidad de los inventarios y bienes muebles de la entidad.
</t>
  </si>
  <si>
    <t>Pérdida de los principios de objetividad, imparcialidad y confidencialidad, incumpliendo lo preceptuado en los instrumentos de auditoría incluido el Código de ética del auditor.</t>
  </si>
  <si>
    <t xml:space="preserve">Incorrecto o limitado cumplimiento de los roles asignados a la OCI como asesoría y evaluación en relación con la gestión, riesgos y efectividad de controles del Sistema de Control Interno.
</t>
  </si>
  <si>
    <t xml:space="preserve">Incumplimiento del Plan Anual de Auditoría. </t>
  </si>
  <si>
    <t>semestral</t>
  </si>
  <si>
    <t xml:space="preserve">1. Ausencia de protocolos de seguridad de la Información para preservar las evidencias de auditorias.
2. Desconocimiento en la identificación y actualización de la información clasificada y reservada .
3. Debilidades en el establecimiento de roles y privilegios de las carpetas compartidas.
</t>
  </si>
  <si>
    <t>1. Debilidades de control y trabajo en equipo.
2. Falta de unificación de criterios en la metodología a aplicar en la evaluación del Sistema de Control Interno.
3. Ausencia de mecanismos  de control y seguimiento efectivos al  Plan Anual de Auditoría.
4. Falta de integridad y profesionalismo de los integrantes de la OCI .</t>
  </si>
  <si>
    <t>1. Generar confrontaciones metodológicas o esenciales frente a los informes, lo que posibilita un deterioro en las relaciones Oficina de control interno - entidad.
2. No se generan alertas tempranas, ni se generan planes de mejoramiento que incidan en la calidad de los procesos.
3. Reprocesos en la evaluación y revisión de las evidencias para los informes de Auditoría
4. Requerimientos por parte de los entes de control.</t>
  </si>
  <si>
    <t xml:space="preserve">1. Ocultamiento de Hallazgos.
2. Modificación de las conclusiones de los informes.
3. Minimizar los hallazgos.
</t>
  </si>
  <si>
    <t>1. Pérdida de credibilidad  e imagen de la Oficina de Control Interno.
2. Requerimientos de Entes de control externos.
3. Sanciones disciplinarias.</t>
  </si>
  <si>
    <t>1. Seguimiento mensual al Plan Anual de Auditorias.
2. Actualización de la planeación mediante la aprobación de las respectivas versiones del PAA en el marco del CICCI.</t>
  </si>
  <si>
    <t>31-09-2020</t>
  </si>
  <si>
    <t>Daño, perdida o alteración de la información del aplicativo MAP.</t>
  </si>
  <si>
    <t>Factores internos o externos como falencias en  la aplicación de las políticas de gestión de la información, pueden ocasionar el daño, perdida y manipulación de la información del aplicativo MAP.</t>
  </si>
  <si>
    <t>1. Inadecuado manejo de la información del aplicativo MAP.
2. Desconocimiento de políticas de seguridad
digital.
3. Desconocimiento de  las políticas de control de
acceso y de sus instructivos y manuales de uso del aplicativo MAP.</t>
  </si>
  <si>
    <t>1. Manejo de roles y perfiles del aplicativo MAP.
2. Manual o Instructivos de usuario del aplicativo MAP.</t>
  </si>
  <si>
    <t>1. Actualización de roles y perfiles del aplicativo MAP.</t>
  </si>
  <si>
    <t>Informe de toma física de inventario.</t>
  </si>
  <si>
    <t xml:space="preserve"> - Realizar la toma física del inventario y se actualiza en el sistema de información.
- Informar por memorando a Control Disciplinario del evento.</t>
  </si>
  <si>
    <t xml:space="preserve"> - Planillas de inventarios diligenciadas
 - Minuta de seguridad y vigilancia diligenciadas.</t>
  </si>
  <si>
    <t xml:space="preserve">1. El desconocimiento de los programas y las campañas asociadas a cada uno de ellos.
2. Accidentes e incidentes que puedan presentarse en las instalaciones de la Entidad.
3. Uso inadecuado de los recursos que generan impactos ambientales.
</t>
  </si>
  <si>
    <t>1. Alto consumo de recursos.
2. Pérdidas económicas.
3. Incremento del pago de las facturas de los servicios públicos.
4. Deterioro de las condiciones de bienestar en los servidores públicos y visitantes en general.</t>
  </si>
  <si>
    <t xml:space="preserve"> Realizar acciones de mejoramiento y/o reprogramación de las actividades  programadas en el plan de acción correspondiente.</t>
  </si>
  <si>
    <t>Daño, perdida o alteración de la información y de los sistemas LYMAY, SISCO, SAE-SAI, PREDIS, PAC, OPGET, SISCO.</t>
  </si>
  <si>
    <t>Factores internos o externos como falencias en  la aplicación de las políticas de gestión de la información, pueden ocasionar el daño, perdida y manipulación de la información y de los sistemas LYMAY, SISCO, SAE-SAI, PREDIS, PAC, OPGET, SISCO.</t>
  </si>
  <si>
    <t>Información del LYMAY, SISCO, SAE-SAI, PREDIS, PAC, OPGET, SISCO.</t>
  </si>
  <si>
    <t xml:space="preserve"> - Solicitar a la Oficina de Sistemas la restauración de la información dañada, perdida o alterada mediante los Backup.
 - Informar mediante memorando al área de Control Disciplinario el evento presentado.</t>
  </si>
  <si>
    <t xml:space="preserve">No se han adelantado los trámites legales para contar con la disponibilidad del 100% de los predios </t>
  </si>
  <si>
    <t>1. Este riesgo hace referencia a las dificultades o demoras que pueda tener el DADEP en la entrega de los predios y el espacio público necesario para la ejecución de los proyectos de APP</t>
  </si>
  <si>
    <t>1. No poder ejecutarse los proyectos por no poder contar con la disponibilidad de los predios.
2. Tener que asumir la materialización de un riesgo contractual que le genera costos onerosos frente al actor privado.</t>
  </si>
  <si>
    <t>Comunicación oficial de solicitud de disponibilidad predial</t>
  </si>
  <si>
    <t xml:space="preserve">Entrega de información confidencial a terceros </t>
  </si>
  <si>
    <t>1. No tener procedimientos definidos para el manejo de información de los proyectos con reserva y confidencialidad.
2. No tener procedimiento en la radicación de información de proyectos de APP con reserva de información.
3. No contar con espacio físicos que permitan tener el control absoluto de la información , a cargo del personal definido para el manejo de la información confidencial.</t>
  </si>
  <si>
    <t xml:space="preserve">1.  Mal manejo de la información que se encuentra con reserva legal.
2. Filtración de información confidencial de los proyectos.
3. Controles disciplinarios </t>
  </si>
  <si>
    <t>1. Acuerdos de confidencialidad 
2. Procedimientos para el manejo de la información en el proceso de la radicación.
3. Procedimientos para el manejo de la documentación de los proyectos de APP.</t>
  </si>
  <si>
    <t xml:space="preserve">1. Establecer controles y seguimiento en el cumplimiento de los procedimientos para el manejo de la información de los proyectos de APP </t>
  </si>
  <si>
    <t>Informes de seguimiento y/o actas de reunión</t>
  </si>
  <si>
    <t>Demoras en la consolidación y entrega de la información del proyecto</t>
  </si>
  <si>
    <t>1. Los cronogramas están sujetos a que los actores privados realicen la entrega de la información y ajustes de la información de manera oportuna.
2.  En proceso de validación y aprobación de la factibilidad de los proyectos existen actores externos a la entidad que deben hacer pronunciamientos, necesarios para el desarrollo de los proyectos y pudieran no cumplir los cronogramas de trabajo planteados inicialmente.</t>
  </si>
  <si>
    <t>1. Aplazamientos e incumplimientos de cronogramas de avances de los proyectos.
2. Agotar los tiempos máximos establecidos por la ley , que no permitan un desarrollo eficiente de los proyectos, generando traumatismos en su desarrollo.
3. Rechazo de proyectos por no cumplir los términos de ley.</t>
  </si>
  <si>
    <t>1. Cronogramas para los actores del desarrollo de los proyectos.
2. Seguimiento cronogramas, que permite identificar posible cuellos de botella  en el cumplimiento de programas.</t>
  </si>
  <si>
    <t xml:space="preserve">Ajustar el cronograma
 </t>
  </si>
  <si>
    <t>Al no realizarse el seguimiento o control adecuado de los bienes administrados directa o indirectamente se puede presentar daños o perdidas (estructurales, vandalismo, invasión, derrumbe, etc.) de estos bienes.</t>
  </si>
  <si>
    <t>Desinterés de la comunidad (privados y públicos) en los modelos de administración de los predios a cargo del DADEP.</t>
  </si>
  <si>
    <t>1. No se logra la sostenibilidad y apropiación social de los espacios.
2. Incremento en los gastos asignados a la atención de Bien e Uso Público - BUP y Bien Fiscal - BF.
3. Imagen negativa de la entidad.</t>
  </si>
  <si>
    <t>Aprovechamiento del espacio público o incumplimiento de las clausulas del contrato y/o convenio realizado entre el DADEP y las partes interesadas.</t>
  </si>
  <si>
    <t>1. No se realizan los requerimientos de control.
2. Los anexos aportados no dan cuenta de la información presentada.
3. El contratista incumple con las obligaciones adquiridas mediante la suscripción del contrato o  convenio
4. Funciones del DADEP no tienen la funcionalidad efectiva para la mitigación del riesgo (funciones policivas).</t>
  </si>
  <si>
    <t>Realizar entrega de predios a cargo del DADEP sin el cumplimiento de los requisitos y que den consecuencia un posible beneficio propio.</t>
  </si>
  <si>
    <t>Saneamiento de predios deficiente o sin gestión.</t>
  </si>
  <si>
    <t>Realizar el proceso de obtención de disponibilidad del predio</t>
  </si>
  <si>
    <t>Atrasos de cronogramas en el desarrollo de la revisión y evaluación de los proyectos.</t>
  </si>
  <si>
    <t>1. Imposibilidad del acceso al espacio público para su uso, goce y disfrute
2. Afectación a la amigabilidad
3. Falta de seguridad Vial
4. Inseguridad.
5. Perdida del bien público.</t>
  </si>
  <si>
    <t>1.  Ausencia de funciones policivas para defender y/o recuperar el espacio público.
2. Falta de articulación interinstitucional.
3. Consecuencias de la pandemia para el desarrollo de la debida defensa del espacio público.</t>
  </si>
  <si>
    <t>Respuesta inoportuna o incompleta en el marco de la defensa jurídica de los intereses del DADEP.</t>
  </si>
  <si>
    <t>Selección de contratista no idóneo para la ejecución de objetos contractuales.</t>
  </si>
  <si>
    <t>Solicitar la garantía única de cumplimiento y hacerla efectiva en caso que se configure alguno de los siniestros amparados por estos..</t>
  </si>
  <si>
    <t>Informar a las autoridades competentes del evento presentado.</t>
  </si>
  <si>
    <t>Incumplimiento de los programas presentes en el Sistema de Gestión Ambiental  - Plan Institucional de Gestión Ambiental (PIGA) y sus planes asociados.</t>
  </si>
  <si>
    <t>Incumplimiento en la ejecución de los programas del Sistema de Gestión Ambiental  - Plan Institucional de Gestión Ambiental (PIGA) y sus planes asociados (Planes como: PIGA, PAI, RESPEL, PIMS, PACA).</t>
  </si>
  <si>
    <t>Generación de pasivos exigibles al finalizar la vigencia con ocasión de no ejecutar reservas presupuestales o no ejecución de giros del presupuesto de la vigencia.</t>
  </si>
  <si>
    <t>Correos electrónicos enviados</t>
  </si>
  <si>
    <t xml:space="preserve"> - Aplicar el Instructivo de Gestión de Recursos en el tema de Reporte de Siniestros.
- Informar por memorando a Control Disciplinario del evento.</t>
  </si>
  <si>
    <t>Inventario sin la actualización periódica generando el no reflejo de la realidad de las existencias de bienes muebles o intangibles de la entidad.</t>
  </si>
  <si>
    <t>Por la deficiencia de la articulación de las áreas se pueda generar hechos económicos que no se incorporen en los estados financieros.</t>
  </si>
  <si>
    <t>1. Correo electrónico con la solicitud</t>
  </si>
  <si>
    <t>Al realizar la manipulación de los documentos del DADEP se puede presentar el riesgos de contaminación de los funcionarios por agentes patógenos.</t>
  </si>
  <si>
    <t xml:space="preserve"> - Ejecutar estrategias como correos electrónicos motivacionales para aumentar la participación, mostrando los beneficios de las actividades.</t>
  </si>
  <si>
    <t>Capacitaciones y/o socializaciones realizadas.</t>
  </si>
  <si>
    <t>1. Socialización del aplicativo PERNO (Nomina) para un mejor desempeño de las funciones.</t>
  </si>
  <si>
    <t>Respuesta al usuario por los diferentes canales con información errónea y/o incompleta.</t>
  </si>
  <si>
    <t xml:space="preserve"> - Encuestas mensuales de satisfacción frente a los tramites y servicios.
 - Indicadores trimestrales de Percepción y Satisfacción.
 - Fichas de Monitoreo trimestral de la correspondencia oficial.</t>
  </si>
  <si>
    <t>Respuesta al usuario incumpliendo los términos de ley para resolver los distintos requerimientos.</t>
  </si>
  <si>
    <t xml:space="preserve"> - Informar al jefe de la dependencia del incumplimiento de los términos.
 - Generar y enviar la respuesta al usuario.</t>
  </si>
  <si>
    <t xml:space="preserve">1. Posible mala imagen institucional o bajo posicionamiento de la entidad por la insatisfacción del cliente y/o usuario, </t>
  </si>
  <si>
    <t>Protocolos de Atención al cliente y/o usuario definidos en el Sistema de Gestión del DADEP.</t>
  </si>
  <si>
    <t xml:space="preserve"> - Análisis de los resultados de los indicadores de percepción, oportunidad y de las fichas de monitoreo para identificar las causas de la insatisfacción y definir acciones a realizar.</t>
  </si>
  <si>
    <t>Transmisión de patógenos durante la atención presencial a los usuarios y funcionarios.</t>
  </si>
  <si>
    <t>1. Especulaciones sobre resultados no oficialmente entregados y publicados.
2. Pérdida de confiabilidad y credibilidad de la idoneidad de los auditores.
3. Procesos disciplinarios y requerimientos de los entes de control.</t>
  </si>
  <si>
    <t>1. No contar ni tener acceso de la información necesaria.
2. Inadecuada calidad de la evidencia.
3. Inadecuada planeación de la auditoría.
4. Inadecuada redacción de los informes de evaluación.
5. Desactualización en la normatividad vigente.
6. Falta de oportunidad en la entrega de informes.</t>
  </si>
  <si>
    <t xml:space="preserve">1. No aplicación del Código de Ética de la OCI.
Intereses personales para favorecer a un tercero
2. Pago de favores e Influencia de poder, 
</t>
  </si>
  <si>
    <t>Generar desinformación,  e incumplir los instrumentos de auditoría, pasando sobre los procedimientos y viciando el contenido objetivo e imparcial de los informes.</t>
  </si>
  <si>
    <t>Cartas Firmadas
Capacitación</t>
  </si>
  <si>
    <t>Corregir lo pertinente y dar traslado si es el caso a Disciplinarios.</t>
  </si>
  <si>
    <t>Correos electrónicos
Actas de reunión.</t>
  </si>
  <si>
    <t xml:space="preserve"> Realizar CICCI extraordinario para la socialización del informe parametrizado del sistema de control interno. Los incumplimientos o afectaciones graves al cumplimiento de las funciones se verá reflejado tanto en la evaluación de desempeño como en la continuidad de los contratos.</t>
  </si>
  <si>
    <t>Una errónea combinación de aspectos personales y otros institucionales determinan que se realice una adecuada aplicación de principios éticos propios y de la entidad y una adecuada implementación de controles de manera sistemática puede conllevar a Alterar los resultados obtenidos del ejercicio de auditorías internas en beneficio propio y de un tercero.</t>
  </si>
  <si>
    <t xml:space="preserve">Plan de auditorías, seguimientos, publicaciones, Actas de reunión y correos electrónicos. </t>
  </si>
  <si>
    <t>Corregir lo pertinente e iniciar el proceso Disciplinario.</t>
  </si>
  <si>
    <t>Actas  de reunión, memorandos y correos electrónicos de seguimiento, versiones del PAA.</t>
  </si>
  <si>
    <t xml:space="preserve"> Realizar CICCI extraordinario para poner en conocimiento los posibles incumplimientos y generar la nueva versión del PAA ajustada a la realidad.</t>
  </si>
  <si>
    <t>1. Verificar la suscripción de la carta de compromiso cada vez que se requiera (PC. revisión por parte de la abogada de la OCI). 
2. Capacitar en temas asociados, como Gerencia de Riesgo, Seguridad de la Información, Protección de datos, custodia y manejo de evidencias, con el fin de fortalecer los conocimientos y habilidades en el tema.</t>
  </si>
  <si>
    <t>1. Socializar la aplicación y compromiso de los instrumentos de auditoría interna en reuniones internas.
2. Ejecutar el plan de auditorias para la vigencia del 2020.
3. Alimentar las observaciones provenientes de las Auditorias en el MAP
4. Actualizar los procesos y procedimientos de Auditoria bajo las Normas Internacionales de Auditoría.
5. Realizar seguimiento a la entrega de informes periódicos.
6. Publicar los planes de mejora e informes en la página web.</t>
  </si>
  <si>
    <t>1. Realizar seguimiento al PAA en formato Excel y en reuniones de la OCI para establecer cumplimiento, avance y posibles afectaciones del mismo.
2. Realizar seguimiento a las labores asignadas en el PAA.
3. Realizar acercamiento a los temas y emitir para firma los respectivos memorando de apertura al iniciar la actividad exigiendo siempre la carta de representación.</t>
  </si>
  <si>
    <t>1. Realizar mesas de trabajo para el mejoramiento del aplicativo de acciones CPM</t>
  </si>
  <si>
    <t>1. Realizar socialización del código de integridad al equipo de trabajo del proceso  y política de protección de datos personales.</t>
  </si>
  <si>
    <t>1. Socializar a la alta dirección los seguimientos realizados a la ejecución presupuestal, Plan Anual de Adquisiciones e Indicadores de gestión presupuestales.</t>
  </si>
  <si>
    <t>1. Socializar los seguimientos de los planes operativos a la alta dirección</t>
  </si>
  <si>
    <t>1. Socializar los seguimientos y reportes de los avances de los proyectos de inversión.</t>
  </si>
  <si>
    <t>1. Socializar a los procesos de la entidad el Plan Estratégico de Comunicaciones y el Manual para el Manejo de Crisis Comunicacional.</t>
  </si>
  <si>
    <t>1. Realizar seguimiento del cumplimiento del Código de Integridad de la institución y realizar su socialización.</t>
  </si>
  <si>
    <t>2. Socializar a los procesos de la entidad el Procedimiento de Redes Sociales y el Manual para el Manejo de Crisis Comunicacional.</t>
  </si>
  <si>
    <t xml:space="preserve">1. Realizar el diseño, formulación y estructuración de la escuela de espacio público. </t>
  </si>
  <si>
    <t>1. Realizar actividades propias de supervisión por medio del seguimiento al cumplimiento de las obligaciones contractuales.</t>
  </si>
  <si>
    <t>1. Socializar la Guía de Administración de bienes de uso Público y bienes fiscales del Nivel Central a las partes interesadas.</t>
  </si>
  <si>
    <t>1. Verificar la disponibilidad de los predios y revisar si los predios están cedidos bajo alguna modalidad de contratación.</t>
  </si>
  <si>
    <t>1. Realizar documento informe de seguimiento con relación de casos que incumplan las especificaciones del Decreto 845/2019.</t>
  </si>
  <si>
    <t>1. Realizar seguimiento a los casos reportados por las Otras Entidades para incorporar en el Sistema de Información, que no cumplan con los requisitos, condiciones y anexos necesarios en el 127-FORIG-012 Formato Acta de Recibo Zonas de Cesión</t>
  </si>
  <si>
    <t>1. Actualizar los roles y perfiles del SIDEP 2.0
2. Actualizar los controles del proceso Inventario General del Espacio Público y Bienes Fiscales</t>
  </si>
  <si>
    <t>1. Actualizar los roles y perfiles del SIDEP 2.0
2. Actualizar los controles del proceso Inventario General del Espacio Público y Bienes Fiscales (donde se incluya los controles del SIGDEP).</t>
  </si>
  <si>
    <t>1. Ejecutar la Programación cuatrienal (4 años) de visitas directas a los bienes administrados.
2. Realizar informes de visitas de seguimiento indirectas a los bienes administrados.</t>
  </si>
  <si>
    <t>1. Realizar seguimiento a los cronogramas para prender alarmas oportuna , que eviten que se den atrasos en los cronogramas.</t>
  </si>
  <si>
    <t>1. Realizar seguimiento cuatrimestral a las querellas policivas y actuaciones administrativas adelantadas por las alcaldías locales y  procesos judiciales.</t>
  </si>
  <si>
    <t>1. Socializar el código de integridad a los funcionarios y contratistas.
2. Crear un grupo de trabajo de calidad para la revisión de los documentos producidos de la Subdirección Administrativa del Espacio Público.</t>
  </si>
  <si>
    <t>1. Asignar las carpetas públicas en nube para cada área
2. Realizar copias de respaldo de los servidores</t>
  </si>
  <si>
    <t>1. Realizar informe semestral del resultado del seguimiento aleatorio de procesos judiciales por apoderado.</t>
  </si>
  <si>
    <t>2. Realizar mesas de trabajo de revisiones del PAA</t>
  </si>
  <si>
    <t>2. Elaborar o actualizar las listas de chequeo de contratación.</t>
  </si>
  <si>
    <t>1. Realizar seguimiento al plan de contratación, y revisiones de los documentos precontractuales y contractuales.</t>
  </si>
  <si>
    <t>1. Revisar las listas de chequeo para la contratación.</t>
  </si>
  <si>
    <t>1. Socializar a los supervisores de contratos el Manual de supervisión o interventoría según el caso.</t>
  </si>
  <si>
    <t>1. Socializar los supervisores de contratos el Manual de contratación para la liquidación de los contratos</t>
  </si>
  <si>
    <t>1. Adelantar la gestión contractual  a través del SECOP II.</t>
  </si>
  <si>
    <t>1. Socializar el Plan anticorrupción.</t>
  </si>
  <si>
    <t>1. Socializar el cumplimiento de los planes de acción con el fin de sensibilizar a funcionarios y contratistas de la importancia del Sistema de Gestión Ambiental.</t>
  </si>
  <si>
    <t>1. Socializar mensualmente las cifras de ejecución presupuestal con las recomendaciones.</t>
  </si>
  <si>
    <t xml:space="preserve">1. Socializar mensualmente las cifras de ejecución del PAC. </t>
  </si>
  <si>
    <t>1. Realizar revisiones al inventario de la Entidad.
2. Aplicar los protocolos de seguridad y vigilancia.</t>
  </si>
  <si>
    <t>1. Realizar toma física de inventarios anual.</t>
  </si>
  <si>
    <t>1. Verificar mensuales de cada uno de los rubros de los Estados Financieros</t>
  </si>
  <si>
    <t>1. Solicitar la actualización de roles y perfiles si se requiere (al presentar rotación de personal) para los aplicativos del proceso de Gestión de Recursos.</t>
  </si>
  <si>
    <t>Al tener una inadecuada gestión documental se generaría el no cumplimiento de los parámetros y/o metodologías establecidas para la organización y manejo de los archivos</t>
  </si>
  <si>
    <t xml:space="preserve">Actas de seguimiento a la aplicación de las hojas de control. </t>
  </si>
  <si>
    <t xml:space="preserve"> - Solicitud mediante correo electrónico de la  corrección del expedientes en cuanto a su organización y manejo.
 - Socialización de los parámetros y/o metodología establecida para la organización y manejo de los archivos.</t>
  </si>
  <si>
    <t>Correo electrónico enviado</t>
  </si>
  <si>
    <t>1. Inadecuado manejo de la información del ROYAL y del ORFEO.
2. Desconocimiento de políticas de seguridad digital.
3. Desconocimiento de  las políticas de control de acceso y de sus instructivos y manuales de uso del ROYAL y ORFEO.</t>
  </si>
  <si>
    <t xml:space="preserve">Correo Electrónico </t>
  </si>
  <si>
    <t xml:space="preserve"> Solicitar a la Oficina de Sistemas la restauración de la información dañada, perdida o alterada mediante los Backup.
 - Informar mediante memorando al área de Control Disciplinario el evento presentado.</t>
  </si>
  <si>
    <t xml:space="preserve">1. Realizar seguimiento a la aplicación de la hoja de control para el manejo contratos e historias laborales, por parte de la Oficina Asesora Jurídica y Talento Humano. </t>
  </si>
  <si>
    <t>1. Socializar la forma de manipulación de documentos.</t>
  </si>
  <si>
    <t>1. Socializar los formatos para el control, seguimiento y préstamo de los expedientes establecidos en el Sistema de Gestión del DADEP.</t>
  </si>
  <si>
    <t>1. Solicitar a la Oficina de Sistemas en caso de ser necesario, la actualización de roles, perfiles y otras necesidades que se requieran para el ROYAL y ORFEO.</t>
  </si>
  <si>
    <t>Probabilidad de que las amenazas exploten vulnerabilidades de un activo de información o grupo de activos de información y por lo tanto causar un daño a la entidad</t>
  </si>
  <si>
    <t>1. Contrato Antivirus
2. Políticas de acceso a la información
3. Logs de auditoria de aplicaciones, accesos
4. Directorio activo
5. Backups - DRP</t>
  </si>
  <si>
    <t>100% de usuarios deshabilitados por retiro de la entidad</t>
  </si>
  <si>
    <t>2 acción de mejora generadas por cada auditoría realizada</t>
  </si>
  <si>
    <t xml:space="preserve">1. Se tienen políticas de dominio que restringen accesos a puertos USB, y unidades de CDROM.
2. Se cuenta con un plan de sensibilización del MSPI.
3. Clausulas contractuales  de confidencialidad de la información.
</t>
  </si>
  <si>
    <t>1 copia mensual de los ambientes productivos</t>
  </si>
  <si>
    <t>Probabilidad de verse afectada la información que se encuentra a disposición de quienes deben acceder a ella, ya sean personas, procesos o aplicaciones.</t>
  </si>
  <si>
    <t>1. Clausulas de contratos
2. PRD - Plan de Recuperación Desastres
3. Pólizas
4. Copias de seguridad</t>
  </si>
  <si>
    <t>Probabilidad  que la información se sea inalterada ante accidentes o intentos maliciosos.</t>
  </si>
  <si>
    <t>1. Formato de solicitud de cambio
2. Directorio Activo</t>
  </si>
  <si>
    <t>100% de los despliegues  en producción que cumplen con el procedimiento  de gestión  de cambio</t>
  </si>
  <si>
    <t>Probabilidad que los equipos de computo se vean afectado por fallas o mal funcionamiento</t>
  </si>
  <si>
    <t>Disponibilidad del 85%  en los servicios críticos de TI</t>
  </si>
  <si>
    <t>Canales redundantes al 95%</t>
  </si>
  <si>
    <t>Probabilidad que se vea afectada la protección de activos de información, a través del tratamiento de amenazas que ponen en riesgo la información que es procesada, almacenada y transportada por los sistemas de información que se encuentran interconectados</t>
  </si>
  <si>
    <t xml:space="preserve">Cambio de contraseña mínimo 1 vez al mes </t>
  </si>
  <si>
    <r>
      <t xml:space="preserve">Opción de manejo
</t>
    </r>
    <r>
      <rPr>
        <b/>
        <sz val="9"/>
        <rFont val="Museo Sans 500"/>
        <family val="3"/>
      </rPr>
      <t>NOTA: (Ningún riesgo de
corrupción podrá ser aceptado).</t>
    </r>
  </si>
  <si>
    <r>
      <rPr>
        <b/>
        <sz val="10"/>
        <rFont val="Museo Sans 500"/>
        <family val="3"/>
      </rPr>
      <t>• Fuerte:</t>
    </r>
    <r>
      <rPr>
        <sz val="10"/>
        <rFont val="Museo Sans 500"/>
        <family val="3"/>
      </rPr>
      <t xml:space="preserve"> El control se ejecuta de manera consistente por parte del responsable
</t>
    </r>
    <r>
      <rPr>
        <b/>
        <sz val="10"/>
        <rFont val="Museo Sans 500"/>
        <family val="3"/>
      </rPr>
      <t>• Moderado:</t>
    </r>
    <r>
      <rPr>
        <sz val="10"/>
        <rFont val="Museo Sans 500"/>
        <family val="3"/>
      </rPr>
      <t xml:space="preserve"> El control se ejecuta algunas veces por parte del responsable
</t>
    </r>
    <r>
      <rPr>
        <b/>
        <sz val="10"/>
        <rFont val="Museo Sans 500"/>
        <family val="3"/>
      </rPr>
      <t>• Débil:</t>
    </r>
    <r>
      <rPr>
        <sz val="10"/>
        <rFont val="Museo Sans 500"/>
        <family val="3"/>
      </rPr>
      <t xml:space="preserve"> El control no se ejecuta por parte del responsable.</t>
    </r>
  </si>
  <si>
    <r>
      <t xml:space="preserve">• FUERTE: </t>
    </r>
    <r>
      <rPr>
        <sz val="10"/>
        <rFont val="Museo Sans 500"/>
        <family val="3"/>
      </rPr>
      <t>El promedio de la solidez individual (3) de cada control al sumarlos y ponderarlos es igual a 100.</t>
    </r>
    <r>
      <rPr>
        <b/>
        <sz val="10"/>
        <rFont val="Museo Sans 500"/>
        <family val="3"/>
      </rPr>
      <t xml:space="preserve">
• MODERADO: </t>
    </r>
    <r>
      <rPr>
        <sz val="10"/>
        <rFont val="Museo Sans 500"/>
        <family val="3"/>
      </rPr>
      <t>El promedio de la solidez individual (3)  de cada control al sumarlos y ponderarlos está entre 50 y 99</t>
    </r>
    <r>
      <rPr>
        <b/>
        <sz val="10"/>
        <rFont val="Museo Sans 500"/>
        <family val="3"/>
      </rPr>
      <t xml:space="preserve">
• DÉBIL: </t>
    </r>
    <r>
      <rPr>
        <sz val="10"/>
        <rFont val="Museo Sans 500"/>
        <family val="3"/>
      </rPr>
      <t>El promedio de la solidez individual (3) de cada control al sumarlos y ponderarlos es  menor a 50.</t>
    </r>
  </si>
  <si>
    <t>Apoderamiento ilegítimo de la información custodiada por la entidad.</t>
  </si>
  <si>
    <t>Posibilidad que tienen todas las personas de poder utilizar un objeto, visitar un lugar o acceder a un servicio, independientemente de sus capacidades técnicas, cognitivas o físicas.</t>
  </si>
  <si>
    <t>1.Gestionar la realización de mantenimientos preventivos y correctivos a los equipos de computo, y alquiler de computadores
2. Realizar reemplazos de las partes de acuerdo a la disponibilidad de elementos  con que cuente la oficina de sistemas</t>
  </si>
  <si>
    <t xml:space="preserve">1. Monitorear los canales  y  reporte de incidentes con el proveedor, informes de seguimiento
</t>
  </si>
  <si>
    <t>1. Mantener los sistemas actualizados.
2. Utilizar soluciones como  firewall o VPN.
3. Mantener las contraseñas seguras.
4. Sensibilizar a los funcionarios los lineamientos.
5. Vigilar el correo electrónico.
6. Copias de seguridad.
7. Subir a la nube.</t>
  </si>
  <si>
    <t>Hacer incurrir a la Alta dirección en toma equivocada de decisiones y desconocimiento por parte de todos los funcionarios y diferentes niveles jerárquicos de contenido y evaluación del informe parametrizado del sistema de control interno.</t>
  </si>
  <si>
    <t>1. Socializar lineamientos de la Guía de Auditoría basada en riesgos de la Función Pública y demás temas pertinentes.
2. Socializar el informe parametrizado del sistema de control interno de manera simultanea a la solicitud de publicación del mismo y con anterioridad a la realización del CICCI.</t>
  </si>
  <si>
    <t>Subutilizar las herramienta de planeación PAA e incumplir lo aprobado por el Comité Institucional de Coordinación de Control Interno por no realizar el seguimiento y control e incluso incurrir en incumplimientos normativos.</t>
  </si>
  <si>
    <t xml:space="preserve">1. Reglas de cambio de contraseña en el Directivo Activo
2. Deshabitar  credenciales de acceso una vez el contratista finaliza contrato.
</t>
  </si>
  <si>
    <t>1. Auditoría al plan de Backup</t>
  </si>
  <si>
    <t>Restauración de los Backups de información</t>
  </si>
  <si>
    <t>1.Incumplimiento de tipo legal o contractual
2.Indisponibilidad colateral de otros servicios
3.Interrupción del servicio 
4.Pérdida económica
5.Perjudicar las relaciones de la entidad con otros organismos. Retraso en la toma de decisiones</t>
  </si>
  <si>
    <t>1. Contar con  nube para  ambientes productivos
2. Realizar los Backups de los ambientes productivos
3. Definir el PRD</t>
  </si>
  <si>
    <t xml:space="preserve">100% Backups de ambientes productivos mensualmente  </t>
  </si>
  <si>
    <t>1. La OS cuenta con un formato de solicitud de cambios  que permite dejar trazabilidad y formalidad de los cambios solicitados.
2. Indicadores de mesa de ayuda
3. Monitoreo de la red (ataques)</t>
  </si>
  <si>
    <t>1.Aplicar el formato solicitud de cambio.
2. Actualizar el directorio Activo.
3. Crear ambientes de pruebas y desarrollo.
4. Definir el proceso para control de cambios.
5. Realizar las pruebas en ambientes de prueba antes de desplegar en producción</t>
  </si>
  <si>
    <t>equipos de computo (PCs, impresoras, servidores on premise, escáneres, video Beam, plotter, pantallas)</t>
  </si>
  <si>
    <t>Mantenimientos preventivos ejecutados/mantenimientos preventivos planeados = 100%</t>
  </si>
  <si>
    <t>No operación de la plataforma tecnológica por diferentes aspecto que generen no operación de las actividades de la entidad.</t>
  </si>
  <si>
    <t xml:space="preserve">1. Contar con ambiente de producción en la nube
2. Contar con un Canal de comunicaciones redundante
</t>
  </si>
  <si>
    <t xml:space="preserve"> - Contribuir al incremento del uso, goce y disfrute del patrimonio inmobiliario distrital y el espacio público, con acceso universal a la ciudadanía.
 - Aumentar  la oferta cuantitativa, cualitativa y la equidad territorial del patrimonio inmobiliario distrital y el espacio público.-
 - Mejorar la coordinación interinstitucional con todas las entidades que tienen competencia en materia de espacio público, así como la comunicación con los grupos de interés y de valor.</t>
  </si>
  <si>
    <t xml:space="preserve"> - Contribuir al incremento del uso, goce y disfrute del patrimonio inmobiliario distrital y el espacio público, con acceso universal a la ciudadanía.  
- Aumentar  la oferta cuantitativa, cualitativa y la equidad territorial del patrimonio inmobiliario distrital y el espacio público. 
 - Mejorar la coordinación interinstitucional con todas las entidades que tienen competencia en materia de espacio público, así como la comunicación con los grupos de interés y de valor. </t>
  </si>
  <si>
    <t xml:space="preserve"> - Contribuir al incremento del uso, goce y disfrute del patrimonio inmobiliario distrital y el espacio público, con acceso universal a la ciudadanía.
 -  Aumentar  la oferta cuantitativa, cualitativa y la equidad territorial del patrimonio inmobiliario distrital y el espacio público.
 - Mejorar la coordinación interinstitucional con todas las entidades que tienen competencia en materia de espacio público, así como la comunicación con los grupos de interés y de valor.</t>
  </si>
  <si>
    <t xml:space="preserve"> - Fortalecer la capacidad institucional en el marco del Modelo Integrado de Planeación y Gestión, bajo los enfoques de una gestión orientada a resultados, la eficiencia en el manejo de recursos, la transparencia, el gobierno abierto y la participación de los grupos de interés.</t>
  </si>
  <si>
    <t xml:space="preserve"> - Fortalecer la capacidad institucional en el marco del Modelo Integrado de Planeación y Gestión, bajo los enfoques de una gestión orientada a resultados, la eficiencia en el manejo de recursos, la transparencia, el gobierno abierto y la participación de los grupos de interés. </t>
  </si>
  <si>
    <t xml:space="preserve"> - Mejorar la coordinación interinstitucional con todas las entidades que tienen competencia en materia de espacio público, así como la comunicación con los grupos de interés y de valor.
 - Fortalecer la capacidad institucional en el marco del Modelo Integrado de Planeación y Gestión, bajo los enfoques de una gestión orientada a resultados, la eficiencia en el manejo de recursos, la transparencia, el gobierno abierto y la participación de los grupos de interés. </t>
  </si>
  <si>
    <t xml:space="preserve"> - Contribuir al incremento del uso, goce y disfrute del patrimonio inmobiliario distrital y el espacio público, con acceso universal a la ciudadanía.
 - Aumentar  la oferta cuantitativa, cualitativa y la equidad territorial del patrimonio inmobiliario distrital y el espacio público.
- Mejorar la coordinación interinstitucional con todas las entidades que tienen competencia en materia de espacio público, así como la comunicación con los grupos de interés y de valor.</t>
  </si>
  <si>
    <t>1. Perdida de equipos de cómputo y/o periféricos</t>
  </si>
  <si>
    <t>1. Fenómenos naturales</t>
  </si>
  <si>
    <t>1. Acciones humanas voluntarias e involuntarias</t>
  </si>
  <si>
    <t>1. Intermitencia/ caída/capacidad  de los canales de comunicación</t>
  </si>
  <si>
    <t>1. Operacionales, legales, financieras</t>
  </si>
  <si>
    <t>1. Reputación de la Entidad
2. Costos de Operación y recuperación
3. Pérdida de información y/o ambientes</t>
  </si>
  <si>
    <t>1. Divulgación accidental
2. Pérdida y robo de dispositivos
3. Hackeo o pirateo
4. Funcionarios malintencionados.
5. Brecha en terceros
6. Ingeniería social
7. Interrupción del negocio por colapso de la red
8. Las vulnerabilidades en el software
9. Mala configuración de los sistemas
10. Malos hábitos de seguridad
11. El uso de dispositivos móviles personales en entornos corporativos</t>
  </si>
  <si>
    <t>1. Inadecuado seguimiento a los procesos judiciales y extrajudiciales en los que es parte la Entidad.</t>
  </si>
  <si>
    <t>1. Inadecuado manejo de la información del LYMAY, SISCO, SAE-SAI, PREDIS, PAC, OPGET, SISCO.
2. Desconocimiento de políticas de seguridad
digital.
3. Desconocimiento de  las políticas de control de acceso y de sus instructivos y manuales de uso del LYMAY, SISCO, SAE-SAI, PREDIS, PAC, OPGET, SISCO.</t>
  </si>
  <si>
    <t>1. Acompañamiento a la comunidad para mantener el interés en los modelos de administración ofrecidos por la entidad</t>
  </si>
  <si>
    <t>2. Comunicación del subdirector en el cual se establezca si el predio esta disponible o no</t>
  </si>
  <si>
    <t>1. Guía de Administración de bienes de uso Público y bienes fiscales del Nivel Central</t>
  </si>
  <si>
    <t>1. Convenio interadministrativo 110-00129-34-0-2020 para el desarrollo de acciones del defensor del espacio público.
2. Aplicación de mecanismos preventivos  y persuasivos (Procedimiento Defensa Preventiva y Persuasiva).</t>
  </si>
  <si>
    <t>1. Articulación con la entidades intervinientes en los operativos (policía,  alcaldías locales, personería, secretarías, IPES, entre otros)</t>
  </si>
  <si>
    <t>1. Código de integridad del DADEP.
2. Clausula de confidencialidad para los contratistas con respecto a la información privilegiada de la cual se tiene acceso por la naturaleza o desarrollo de las actividades contractuales.
3. Verificar el contenido técnico o jurídico de los documentos expedidos por el Área de Defensa.</t>
  </si>
  <si>
    <t>1. Dos canales de comunicación en modo redundante de 264Gigas con separación de última milla</t>
  </si>
  <si>
    <t>1. Reportes del SIPROJ con el seguimiento al desarrollo de los procesos judiciales y extrajudiciales en mesas de trabajo periódicas.</t>
  </si>
  <si>
    <t>1. Guía para elaborar el Plan Anual de Adquisiciones Colombia Compra Eficiente.</t>
  </si>
  <si>
    <t>1. Manual de contratación donde se establece parámetros y lineamientos para la adecuada sustentación de la necesidad.</t>
  </si>
  <si>
    <t>1. Listas de chequeo de contratación directa persona natural.</t>
  </si>
  <si>
    <t>1. Manual de supervisión o interventoría según el caso.
2. Informes de supervisión o interventoría</t>
  </si>
  <si>
    <t>1. Manual de contratación para la liquidación de los contratos</t>
  </si>
  <si>
    <t>1. Clausula de confidencialidad establecido para contratistas.
2. Código de Integridad.</t>
  </si>
  <si>
    <t>1. Formulación y seguimiento de los planes de acción del Sistema de Gestión Ambiental.</t>
  </si>
  <si>
    <t>1. Instructivo Gestión Financiera.
2. Seguimiento y control del presupuesto.</t>
  </si>
  <si>
    <t>1. Instructivo Gestión Financiera.
2. Seguimiento y control al Plan Anual de Caja PAC</t>
  </si>
  <si>
    <t>1. Instructivo Gestión de Recursos Físicos.
2. Asignación de Bienes a través del aplicativo SAI.
3. Formato de Constancia entrega de bienes a cargo
4. Actualización del inventario.</t>
  </si>
  <si>
    <t>1. Instructivo Gestión de Recursos Físicos.
2. Asignación y control del inventario de bienes muebles e intangibles en el aplicativo SAI y SAE.
3. Formato Constancia Entrega de Elementos y Bienes a Cargo</t>
  </si>
  <si>
    <t>1. Instructivo Gestión Financiera.
2. Plan de Sostenibilidad Contable.
3. Conciliaciones a los Estados Financieros con los diferentes módulos existentes en la Entidad.</t>
  </si>
  <si>
    <t>1. Instructivo de Archivo y Correspondencia del Sistema de Gestión del DADEP.
2. Formato Hoja de  control para el manejo de contratos e historias laborales.
3. Acta de legalización de transferencias.</t>
  </si>
  <si>
    <t>1.. Protocolo de bioseguridad (manipulación de documentos del DADEP)</t>
  </si>
  <si>
    <t xml:space="preserve">
1. Solicitud Préstamo de Expedientes
2. Solicitud préstamo de expedientes archivo central.
3. Control préstamo de expedientes archivo administrativo (gestión y central)
4. Entrega de Documentos Archivo
5. Entrega de Documentos APID</t>
  </si>
  <si>
    <t>1. Manual de Funciones y competencias Laborales</t>
  </si>
  <si>
    <t>1. Plan Institucional de Capacitación y Plan de Bienestar e incentivos con su cronograma respectivo</t>
  </si>
  <si>
    <t>1. Registro del seguimiento y control de elementos de protección personal.</t>
  </si>
  <si>
    <t>1. Llevar a cabo capacitaciones a funcionarios y contratistas en temas de valores y buenas prácticas de gestión.</t>
  </si>
  <si>
    <t>1. Aplicación de procedimiento ordinario y verbal, establecido en la ley y en la constitución para evitar la ocurrencia del riesgo.</t>
  </si>
  <si>
    <t>1. Instructivo de Gestión del Talento Humano donde permitan prevenir la ocurrencia del riesgo, revisión periódica al ingreso del personal.</t>
  </si>
  <si>
    <t>1. Instructivo Nómina
2. Perfiles o  niveles de acceso para el ingreso sistema del personal autorizado para llevar a cabo el proceso y las verificaciones.</t>
  </si>
  <si>
    <t>1. Control del documento de respuesta al cliente y/o usuario con los vistos buenos de elaboró, revisó y aprobó.</t>
  </si>
  <si>
    <t>1. Envío de alertas a los correos electrónicos a las dependencias responsables por el administrador del Sistema Bogotá te escucha.
2. Alertas en el sistema ORFEO con la semaforización de los casos asignados al funcionario.</t>
  </si>
  <si>
    <t>1. Sensibilizaciones realizadas a los servidores sobre la importancia que tienen los informes de control interno como base para toma de decisiones, orientadores de la gestión o como herramienta de alerta temprana.
2. Verificaciones y evaluaciones de la calidad, veracidad y claridad de cada informe frente a los criterios establecidos efectuando los ajustes pertinentes.</t>
  </si>
  <si>
    <t>1. Carta de compromiso firmada por parte de los auditores que evidencia la lectura y estricto cumplimiento de los instrumentos de auditoría interna, mantener debido cuidado y custodia de evidencias en la correspondiente carpeta digital en control priv y aplicar mecanismos de seguridad de la información como buck up. 
2. Prevenir fuga o divulgación no autorizada de información, en caso que se incumpla para iniciar responsabilidad disciplinaria.</t>
  </si>
  <si>
    <t>1. Selección de personal idóneo con juicio profesional (experiencia y formación)
2. Aplicación de los procesos y procedimientos establecidos
Interiorización en la importancia en la aplicación de procesos y procedimientos establecidos.
3. Dar cumplimiento al código de ética del auditor interno con el fin de contribuir en la mejora de los procesos de la entidad para mejorar y evaluar la eficacia.
4. Ser objetivos e independientes en la aplicando los principios del auditor. 
Entrega de informes periódicos.</t>
  </si>
  <si>
    <t>1. Mantener el manual de funciones actualizado y capacitar a los servidores públicos</t>
  </si>
  <si>
    <t>1. Invitaciones oportunas, focalizadas y agendadas a participar en las actividades generando compromiso con la entidad.</t>
  </si>
  <si>
    <t>1. Capacitaciones frecuentes del personal para interiorización de la responsabilidad con el SG_SST.
2. Elaboración, socialización e implementación del protocolo de bioseguridad para actividades presenciales.</t>
  </si>
  <si>
    <t>1. Realizar campañas de sensibilización a través de piezas comunicativas que refuercen la importancia de cumplir con los procedimientos establecidos.</t>
  </si>
  <si>
    <t>2. Publicar y socializar el procedimiento verbal y ordinario para contar con evidencias del control establecido y del marco normativo aplicable.</t>
  </si>
  <si>
    <t xml:space="preserve">
3. Lista de chequeo de verificación de requisitos para posesión de cargo.</t>
  </si>
  <si>
    <t>1. Seguimiento y chequeo de la nomina.</t>
  </si>
  <si>
    <t>1. Realizar las encuestas de percepción y satisfacción de los usuarios, identificando la claridad, tiempo de respuesta y efectividad de la respuesta a la solicitud presentada.</t>
  </si>
  <si>
    <t>1. Realizar la solicitud a la Oficina de Sistemas la necesidad de la articulación del sistema ORFEO para el envío de alertas mediante correo electrónico, direccionadas a cada uno de los funcionarios responsables del trámite.</t>
  </si>
  <si>
    <t>1. Realizar socialización de temas de servicio al ciudadano.</t>
  </si>
  <si>
    <t>1. Socializaciones de atención al ciudadano con medidas de prevención de contagio en la atención presencial (protocolo de bioseguridad).</t>
  </si>
  <si>
    <t>1. Correos electrónicos y/o actas de reuniones.</t>
  </si>
  <si>
    <t>1. Acta de reunión y/o piezas comunicativas de socialización de los documentos</t>
  </si>
  <si>
    <t>1. Informe de seguimiento</t>
  </si>
  <si>
    <t>1. Formatos y las publicaciones</t>
  </si>
  <si>
    <t>1. Documento Informe de evaluación</t>
  </si>
  <si>
    <t>1. Formato Acta de Recibo Zonas de Cesión con seguimiento</t>
  </si>
  <si>
    <t xml:space="preserve">1. Documento con el diseño, formulación y estructuración de la escuela de espacio público. </t>
  </si>
  <si>
    <t>1. Comunicación interna del grupo SAI</t>
  </si>
  <si>
    <t>1. Informes de seguimiento, Actas de reuniones, Cronogramas de seguimientos</t>
  </si>
  <si>
    <t>1. Informes de Seguimiento de supervisión del contrato y/o convenio e informes de del contratistas cargados en el SECOP I y II.</t>
  </si>
  <si>
    <t>1. Acta de socialización de la Guía de Administración de bienes de uso Público y bienes fiscales del Nivel Central</t>
  </si>
  <si>
    <t>1. Actas de reuniones, informes de seguimiento</t>
  </si>
  <si>
    <t>1. Matriz de seguimiento</t>
  </si>
  <si>
    <t>1. Actas de reunión o piezas comunicativas socializando el código de integridad.
2. Contratos de presentación de servicios profesionales para la creación del grupo de trabajo de calidad.</t>
  </si>
  <si>
    <t>1. Políticas de servidor de dominio.
2. Definición d roles y perfiles dentro de los sistemas de información
3. Políticas y procedimientos de control de acceso lógico</t>
  </si>
  <si>
    <t>1. Informes de auditoria TI</t>
  </si>
  <si>
    <t>1. Políticas de dominio
2. Auditorias TI
3. Backups</t>
  </si>
  <si>
    <t>1. Contratos</t>
  </si>
  <si>
    <t>1. Contratos nube y ETB</t>
  </si>
  <si>
    <t>1. Informes de monitoreo
2. Canal redundante</t>
  </si>
  <si>
    <t>1. Informes de monitoreo en línea.
2. Contratos de actualización y soporte  de firewalls y switches</t>
  </si>
  <si>
    <t>1. Documento informe del proceso de seguimiento.</t>
  </si>
  <si>
    <t>1. Acta y/o listado de asistencia</t>
  </si>
  <si>
    <t>1. Listas de chequeo en el SG.</t>
  </si>
  <si>
    <t>1. Carpetas de contratación</t>
  </si>
  <si>
    <t>1. Listas de chequeo revisadas.</t>
  </si>
  <si>
    <t>1. Actas de socializaciones o memorandos e instructivos socializados.</t>
  </si>
  <si>
    <t>1. SECOP y carpeta del proceso.</t>
  </si>
  <si>
    <t>1. Acta de socialización y/o piezas comunicativas</t>
  </si>
  <si>
    <t>1. Piezas de comunicación en medios masivos de la Entidad (pantallas, intranet)</t>
  </si>
  <si>
    <t>1. Correos electrónicos con la ejecución presupuestal.</t>
  </si>
  <si>
    <t>1. Correos electrónicos con la ejecución del mensual de PAC</t>
  </si>
  <si>
    <t>1.  Planillas de inventarios.
2. Minuta de seguridad y vigilancia.</t>
  </si>
  <si>
    <t>1. Informe de toma física de inventario.</t>
  </si>
  <si>
    <t>1. Conciliaciones (Archivo en EXCEL)</t>
  </si>
  <si>
    <t>1. Listado de asistencia.
2. Documento elaborado y socializado.
3. Piezas comunicativas de socialización del protocolo.</t>
  </si>
  <si>
    <t xml:space="preserve">1. Correo electrónico </t>
  </si>
  <si>
    <t>1. Correo Electrónico</t>
  </si>
  <si>
    <t>1. Manual de funciones con su resolución y Actas de socialización</t>
  </si>
  <si>
    <t>1. Correos electrónicos, comunicaciones, actas, listado de asistencia  y o piezas de comunicación.</t>
  </si>
  <si>
    <t>1. Actas y Comunicaciones
2. Registros de evidencia de socialización e implementación del protocolo, encuestas, y otros.</t>
  </si>
  <si>
    <t xml:space="preserve">1. Piezas comunicativas difundidas por los canales de comunicación, Actas de las capacitaciones realizadas. </t>
  </si>
  <si>
    <t>1. Procedimiento publicado y socializado en la página web de la Entidad</t>
  </si>
  <si>
    <t>1. Lista de chequeo de verificación de requisitos para posesión de cargo.</t>
  </si>
  <si>
    <t>1. Documento de verificación de la nomina (Excel) y su visto bueno.</t>
  </si>
  <si>
    <t>1. Encuestas de satisfacción frente a los tramites y servicios.
2. Indicadores de Percepción y Satisfacción.
3. Fichas de Monitoreo de la correspondencia oficial.</t>
  </si>
  <si>
    <t>1. Correos electrónico a mesa de ayuda con la solicitud.</t>
  </si>
  <si>
    <t>1. Correos electrónicos y piezas de comunicaciones</t>
  </si>
  <si>
    <t>1. Listado de asistencia.
2. Protocolo socializado.
3. Piezas comunicativas de socialización del protocolo.</t>
  </si>
  <si>
    <t>1. Actas y piezas informativas divulgadas en canales de comunicación interna</t>
  </si>
  <si>
    <t>1. Grabaciones de mesas de trabajo y/o listados de asistencias.</t>
  </si>
  <si>
    <t>1. Mapa de riesgos y documentos del Sistema de Gestión actualizados</t>
  </si>
  <si>
    <t>1. Correo electrónico a mesa de ayuda con la solicitud realizada</t>
  </si>
  <si>
    <t>1. Correos electrónicos
2. Actas de reunión.</t>
  </si>
  <si>
    <t>1. Cartas Firmadas
2. Acta de capacitación.</t>
  </si>
  <si>
    <t>1. Actas  de reunión, memorandos y correos electrónicos de seguimiento, versiones del PAA.</t>
  </si>
  <si>
    <t xml:space="preserve">1. Plan de auditorías, seguimientos, publicaciones.
2. Actas de reunión y correos electrónicos. </t>
  </si>
  <si>
    <t>Un Acta y/o grabación de la mesa de trabajo realizada.</t>
  </si>
  <si>
    <t>Un Acta y/o grabación de la socialización.</t>
  </si>
  <si>
    <t>Correo electrónico con la solicitud</t>
  </si>
  <si>
    <t xml:space="preserve"> - Un Acta y/o grabación de la mesa de trabajo realizada.
 - Documentos del proceso actualizados y socializados.</t>
  </si>
  <si>
    <t xml:space="preserve">  - Un acta de reunión o piezas comunicativas socializando el código de integridad.
 - 5 Contratos de presentación de servicios profesionales.</t>
  </si>
  <si>
    <t xml:space="preserve"> -  Un Acta y/o grabación de la mesa de trabajo realizada.
 - Documentos del proceso actualizados y socializados.</t>
  </si>
  <si>
    <t xml:space="preserve">- Porcentaje de visitas realizadas = (Número de visitas realizadas / Número de visitas programadas) x 100%
- Número de informes de seguimientos cargados en SIDEP 2.0 (visitas realizadas directamente o indirectamente). </t>
  </si>
  <si>
    <t>Un Acta de la socialización realizada</t>
  </si>
  <si>
    <t>Un documento elaborado.</t>
  </si>
  <si>
    <t>Un documento actualizado, socializados y/o divulgado.</t>
  </si>
  <si>
    <t>Un documento de análisis y modificaciones.</t>
  </si>
  <si>
    <t>Documento con  los requisitos para la presentación de participantes y documento con los lineamientos para la elección de participantes..</t>
  </si>
  <si>
    <t>Análisis que evalué cada propuesta de investigación</t>
  </si>
  <si>
    <t xml:space="preserve"> - Reporte incluido en los informes trimestrales.
 - Formatos de los procedimientos</t>
  </si>
  <si>
    <t xml:space="preserve">Omitir por parte del abogado asignado, el deber de presentar ante los miembros del comité de conciliación las solicitudes realizadas a la entidad. </t>
  </si>
  <si>
    <t>Inobservancia a lo ordenado en el Decreto Único Reglamentario 1069 de 2015, 839 de 2018, 1167 de 2015 y la Resolución No. 197 de 2019 proferida por el DADEP.</t>
  </si>
  <si>
    <t xml:space="preserve">
1. Desconocimiento Normativo contenido en el Decreto Único Reglamentario 1069 de 2015, 839 de 2018, 1167 de 2015 y la Resolución No. 197 de 2019 proferida por el DADEP.</t>
  </si>
  <si>
    <t>1. Consecuencias adversas de carácter procesal que afectan la defensa de los intereses jurídicos del Distrito Capital.
2. Generación de procesos administrativos, judiciales, fiscales disciplinarios y/o penales.
3. Detrimento patrimonial.
4. Riesgo reputacional de la entidad.</t>
  </si>
  <si>
    <t>Procedimiento del Comité de Conciliación</t>
  </si>
  <si>
    <t xml:space="preserve">Informar a los abogados asignados mediante memorando y/o reuniones de seguimiento, el deber de presentar ante los miembros del comité de conciliación las solicitudes de conciliación realizadas a la entidad. </t>
  </si>
  <si>
    <t>1. Actas de comité y/o memorandos y/o procedimiento de conciliación.</t>
  </si>
  <si>
    <t>Actas de socializaciones o memorandos y procedimiento de conciliación socializado.</t>
  </si>
  <si>
    <t>Verificar la actividad desarrollada por el abogado asignado y determinar su incidencia dentro del proceso para subsanar o no la actividad desarrollada.</t>
  </si>
  <si>
    <t>Omitir por parte del secretario técnico del comité de conciliación, el deber de comunicar a los agentes del Ministerio Público la decisión de no formular acción de repetición.</t>
  </si>
  <si>
    <t>Inobservancia a lo ordenado en el Decreto Distrital 839 de 2018 y en la Resolución No. 197 de 2019 proferida por el DADEP.</t>
  </si>
  <si>
    <t>1. Desconocimiento Normativo contenido en el Decreto Distrital 839 de 2018 y en la Resolución No. 197 de 2019 proferida por el DADEP.</t>
  </si>
  <si>
    <t>1. Consecuencias adversas de carácter procesal que afectan la defensa de los intereses jurídicos del Distrito Capital.
2. Generación de procesos administrativos, judiciales, fiscales disciplinarios y/o penales.
3. Riesgo reputacional de la entidad.</t>
  </si>
  <si>
    <t>Informar al Secretario del Comité de Conciliación mediante memorando y/o reuniones de seguimiento, el deber de comunicar a los agentes del Ministerio Público la decisión de no formular acción de repetición.</t>
  </si>
  <si>
    <t>1. Actas de comité o memorandos y/o procedimiento de conciliación.</t>
  </si>
  <si>
    <t>Informar mediante memorando o correo electrónico a los Agentes del Ministerio Público a fin de dar cumplimiento.</t>
  </si>
  <si>
    <t>1. Manejo de roles y perfiles del LYMAY, SISCO, SAE-SAI, PREDIS, PAC, OPGET, SISCO.
2. Manual o Instructivos de usuario del LYMAY, SISCO, SAE-SAI, PREDIS, PAC, OPGE y SISCO.
3. Backus de los sistemas de información realizados por la Oficina de Sistemas.</t>
  </si>
  <si>
    <t xml:space="preserve">1. Limitación de la entidad en el cumplimiento de su misionalidad, ajustándose al presupuesto asignado y cumplir con esta asignación los objetivos misionales propuestos. </t>
  </si>
  <si>
    <t>El evento puede ocurrir solo en circunstancias excepcionales (poco comunes o anormales).</t>
  </si>
  <si>
    <t>No se ha presentado en los últimos 5 años.</t>
  </si>
  <si>
    <t>Al menos 1 vez en los últimos 5 años.</t>
  </si>
  <si>
    <t>Al menos 1 vez en los últimos 2 años.</t>
  </si>
  <si>
    <t>Más de 1 vez al año.</t>
  </si>
  <si>
    <t xml:space="preserve"> - Impacto que afecte la EJECUCIÓN presupuestal en un valor ≥50%</t>
  </si>
  <si>
    <t xml:space="preserve"> - Pérdida de cobertura en la prestación de los servicios de la entidad ≥50%. </t>
  </si>
  <si>
    <t xml:space="preserve"> - Impacto que afecte la EJECUCIÓN presupuestal en un valor ≥5%</t>
  </si>
  <si>
    <t xml:space="preserve"> - Pago de indemnizaciones a terceros por acciones legales que pueden afectar el presupuesto total de la entidad en un valor ≥1%</t>
  </si>
  <si>
    <t xml:space="preserve"> - Pago de sanciones económicas por incumplimiento en la normatividad aplicable ante un ente regulador, las cuales afectan en un valor ≥1%del presupuesto general de la entidad. </t>
  </si>
  <si>
    <t xml:space="preserve"> -Impacto que afecte la ejecución presupuestal en un valor ≥0,5%</t>
  </si>
  <si>
    <t xml:space="preserve"> -Pérdida de cobertura en la prestación de los servicios de la entidad ≥1%.</t>
  </si>
  <si>
    <t xml:space="preserve"> -Pago de indemnizaciones a terceros por acciones legales que pueden afectar el presupuesto total de la entidad en un valor ≥0,5% </t>
  </si>
  <si>
    <t xml:space="preserve"> -Pago de sanciones económicas por incumplimiento en la normatividad aplicable ante un ente regulador, las cuales afectan en un valor ≥0,5% del presupuesto general de la entidad. </t>
  </si>
  <si>
    <t>Criterios de Impacto para Riesgos de Seguridad Digital</t>
  </si>
  <si>
    <t>Nivel</t>
  </si>
  <si>
    <t>CATASTRÓFICO</t>
  </si>
  <si>
    <t>Afectación muy grave de la integridad de la información debido al interés particular de los empleados y terceros.</t>
  </si>
  <si>
    <t>Afectación muy grave de la disponibilidad de la información debido al interés particular de los empleados y terceros.</t>
  </si>
  <si>
    <t>Afectación muy grave de la confidencialidad de la información debido al interés particular de los empleados y terceros.</t>
  </si>
  <si>
    <t>Interrupción de las operaciones de la Entidad por más de cinco 5 días</t>
  </si>
  <si>
    <t>MAYOR</t>
  </si>
  <si>
    <t>Afectación importante del medio ambiente que requiere de 1 a 3 años de recuperación.</t>
  </si>
  <si>
    <t>Afectación grave de la integridad de la información debido al interés particular de los empleados y terceros.</t>
  </si>
  <si>
    <t>Afectación grave de la disponibilidad de la información debido al interés particular de los empleados y terceros.</t>
  </si>
  <si>
    <t>Afectación grave de la confidencialidad de la información debido al interés particular de los empleados y terceros.</t>
  </si>
  <si>
    <t>Interrupción de las operaciones de la Entidad entre 2 y 4 días</t>
  </si>
  <si>
    <t>Afectación leve del medio ambiente requiere de 3,1 a 1 año de recuperación.</t>
  </si>
  <si>
    <t>Afectación moderada de la integridad de la información debido al interés particular de los empleados y terceros.</t>
  </si>
  <si>
    <t>Afectación moderada de la disponibilidad de la información debido al interés particular de los empleados y terceros.</t>
  </si>
  <si>
    <t>Afectación moderada de la confidencialidad de la información debido al interés particular de los empleados y terceros.</t>
  </si>
  <si>
    <t>Interrupción de las operaciones de la Entidad por un (1) día.</t>
  </si>
  <si>
    <t>MENOR</t>
  </si>
  <si>
    <t>Afectación leve del medio ambiente requiere de 1 a 3 meses de recuperación.</t>
  </si>
  <si>
    <t>Interrupción de las operaciones de la Entidad hasta por 8 horas (1 jornada laboral)</t>
  </si>
  <si>
    <t>INSIGNIFICANTE</t>
  </si>
  <si>
    <t>Afectación en un valor menor al 1% de la población.</t>
  </si>
  <si>
    <t>Afectación en un valor menor al 1% del presupuesto de seguridad de la información en la entidad.</t>
  </si>
  <si>
    <t>No hay afectación medioambiental.</t>
  </si>
  <si>
    <t>Sin afectación de la confidencialidad</t>
  </si>
  <si>
    <t>No hay interrupción de las operaciones de la entidad</t>
  </si>
  <si>
    <t>Valor del Impacto</t>
  </si>
  <si>
    <t>Impacto (Consecuencias) Cuantitativo</t>
  </si>
  <si>
    <t>Impacto (Consecuencias) Cualitativo</t>
  </si>
  <si>
    <t>Afectación en un valor ≥ 50% del presupuesto anual de la entidad</t>
  </si>
  <si>
    <t>Afectación en un valor ≥ 50% de la población.</t>
  </si>
  <si>
    <t>Afectación muy grave del medio ambiente que requiere  ≥ 3 años de recuperación.</t>
  </si>
  <si>
    <t>Afectación en un valor ≥ 20% e inferior al 50% de la población.</t>
  </si>
  <si>
    <t>Afectación en un valor ≥ 20% e inferior al 50% del presupuesto de la entidad.</t>
  </si>
  <si>
    <t>Afectación en un valor ≥ 10% y menor al 20% de la población.</t>
  </si>
  <si>
    <t>Afectación en un valor ≥ 10% y menor al 20% del presupuesto de seguridad de la información en la entidad.</t>
  </si>
  <si>
    <t>Afectación en un valor ≥ 1% y menor al 10%de la población.</t>
  </si>
  <si>
    <t>Afectación en un valor ≥ 1% y menor al 10%del presupuesto de seguridad de la información en la entidad.</t>
  </si>
  <si>
    <t>Afectación leve de la integridad.</t>
  </si>
  <si>
    <t>Afectación leve de la disponibilidad.</t>
  </si>
  <si>
    <t>Afectación leve de la confidencialidad</t>
  </si>
  <si>
    <t>Sin afectación de la integridad.</t>
  </si>
  <si>
    <t>Sin afectación de la disponibilidad.</t>
  </si>
  <si>
    <t>CONTEXTO DEL PROCESO</t>
  </si>
  <si>
    <t>CONTEXTO EXTERNO, INTERNO Y DE PROCESO</t>
  </si>
  <si>
    <t>Desarrolle los aspectos del contexto externo, interno y de proceso para identificar los riesgos</t>
  </si>
  <si>
    <t>Liberación deliberada o involuntaria de información confidencial o sensible, a un medio o a personas que no deberían conocerla</t>
  </si>
  <si>
    <t>Violación de la reserva legal de las actuaciones disciplinarias a traves de sistemas de información Orfeo y carpetas compartidas</t>
  </si>
  <si>
    <t>Liberación deliberada o involuntaria de información digital con reserva legal a un medio o a personas que no debe conocerla, o en una etapa que no corresponde.</t>
  </si>
  <si>
    <t>Fisica y/o digital</t>
  </si>
  <si>
    <t>Fuga de la información</t>
  </si>
  <si>
    <t>1. Falta de confidencialidad exclusiva para CID en el aplicativo de la entidad de correspondencia ORFEO.
2. Vulneración de la reserva. 
3. Se puede acceder a información ubicada de algunas en las carpetas a través de los equipos conectados a la red.
4. Filtración de información
5. Empleo de Medios electrónicos con bajo nivel de seguridad.</t>
  </si>
  <si>
    <t>1. Incurriria en delito y/o falta disciplinaria.
2. Indebido trámite de la información privilegiada 
3. Acceder a información sin permisos con propósitos  malintencionados
4. Se violaria la reserva legal y por lo tanto los derechos que le asisten al disciplinado.</t>
  </si>
  <si>
    <t xml:space="preserve">Vencimiento de términos de los procesos disciplinarios </t>
  </si>
  <si>
    <t>Incumplimiento a la normatividad vigente y aplicable al proceso Disciplinario,  lo cual puede generar irregularidades del proceso, nulidades, prescripción y/o caducidad.</t>
  </si>
  <si>
    <t>1. Inadecuada valoración de los elementos materiales probatorios obrantes en el expediente disciplinario.
2. Desconocimiento de la normatividad nacional e internacional aplicable en materia disciplinaria por parte de los abogados o del Operador Disciplinario a cargo
3. Carga laboral y/o Capacitación insuficiente de las personas involucradas en el trámite del proceso disciplinario .
4.  Falta de disponibilidad de la información respecto a las pruebas solicitadas.
5. Asignación del proceso tardiamente.</t>
  </si>
  <si>
    <t xml:space="preserve">1. Nulidad del proceso disciplinario.
2. No se toman decisiones de fondo en los términos establecidos por la Ley.
3 Generación de procesos  disciplinarios.
4. Precripciòn y/o caducidad.
</t>
  </si>
  <si>
    <t xml:space="preserve">Pérdida de Información de las actuaciones disciplinarias </t>
  </si>
  <si>
    <t xml:space="preserve">Falta de políticas claras o no aplicación de controles frente a los procesos disciplinarios y un uso inadecuado de la información producida al interior de cada proceso.  </t>
  </si>
  <si>
    <t xml:space="preserve">1. Falta de backups
2. La información no reposa en el servidor de la Entidad </t>
  </si>
  <si>
    <t>1. Perdida de información
2. Reconstrucción del expediente</t>
  </si>
  <si>
    <t xml:space="preserve">1, Marcación de nivel de seguridad en Orfeo como Confidencial, para los casos requeridos de procesos disciplinarios.
2, Restricción de accesos a las carpetas de Control Interno Disciplinario </t>
  </si>
  <si>
    <t xml:space="preserve">1, Aplicación de procedimiento ordinario y verbal, regulado por el marco constitucional y legal aplicable </t>
  </si>
  <si>
    <t xml:space="preserve">1. Realizar copias de seguridad o backups sobre la información contenida en las carpetas  para garantizar la integridad y conservación.
2. Escaneo de expedientes disciplinarios físicos.
</t>
  </si>
  <si>
    <t xml:space="preserve">Subdirección Administrativa, Financiera y de Control Disciplinario </t>
  </si>
  <si>
    <t>1, Realizar una mesa de trabajo con la Oficina de Sistemas para proponer la creación de un Nivel de Seguridad exclusivo para CID en ORFEO</t>
  </si>
  <si>
    <t xml:space="preserve">1. Acta de reunión  </t>
  </si>
  <si>
    <t>Acta o grabación de la mesa de trabajo</t>
  </si>
  <si>
    <t xml:space="preserve"> - Adelantar la acción disciplinaria correspondiente y/o compulsar para que se adelanten los procesos judiciales correspondientes</t>
  </si>
  <si>
    <t xml:space="preserve">1. Realizar capacitaciones  al personal a cargo de los procesos discilinarios. </t>
  </si>
  <si>
    <t>1. Listado de asistencia y/o certificado</t>
  </si>
  <si>
    <t>Capacitaciones realizadas / sobre capacitaciones programadas</t>
  </si>
  <si>
    <t xml:space="preserve">1. Solicitar a la Oficina de Sistemas realizar copias de seguridad o backups y la creacicreación de la carpeta de CID en el servidor de la Entidad, con confidencialidad. 
</t>
  </si>
  <si>
    <t xml:space="preserve">1. Correos electrónicos  de solicitud 
</t>
  </si>
  <si>
    <t>1. Correos electronicos de solicitud</t>
  </si>
  <si>
    <t xml:space="preserve"> - Adelantar la acción disciplinaria correspondiente </t>
  </si>
  <si>
    <t>Atención a la Ciudadanía</t>
  </si>
  <si>
    <t>Gestión de la Tecnología y la Información</t>
  </si>
  <si>
    <t>Control Interno Disciplinarío</t>
  </si>
  <si>
    <t>Posibilidad de alterar o manipular información a nombre propio o de terceros con el fin de generar beneficio de la gestión de un proceso.</t>
  </si>
  <si>
    <t>Obtención de beneficios por agilizar, demorar la respuesta ante una solicitud de servicio o trámite y/o manejo inadecuado de los datos personales para favorecer un particular o un tercero.</t>
  </si>
  <si>
    <t>Direccionamiento o favorecimiento a terceros en los procesos de selección en los concursos y ponencias para eventos de los eventos del Grupo de Estudios sobre Espacio Público y de acuerdo a la temática del  evento.</t>
  </si>
  <si>
    <t>Posibilidad de recibir o solicitar cualquier beneficio por el suministro de información privilegiada a terceros acerca de estudios e indicadores del Espacio Público para usos no autorizados.</t>
  </si>
  <si>
    <t>Posibilidad de recibir o solicitar beneficios por alterar, ocultar o manipular información y los expedientes del proceso de Inventario General de Espacio Público y Bienes Fiscales para favorecer un tercero y en detrimento del Distrito Capital (SIDEP y SIGDEP).</t>
  </si>
  <si>
    <t>Posibilidad de recibir o solicitar beneficios por parte del supervisor o interventor para el no cumplimiento de los compromisos de un contrato y/o convenio con la Defensoría del Espacio Público.</t>
  </si>
  <si>
    <t>Posibilidad de recibir o solicitar beneficio para asignar o entregar bienes fiscales o de uso público,  sin el cumplimiento de los requisitos legales y lineamientos establecidos.</t>
  </si>
  <si>
    <t>Violación de la reserva de la información suministrada a terceros sin autorización.</t>
  </si>
  <si>
    <t>Posibilidad de recibir o solicitar beneficio por alterar, ocultar, manipular o dar información a terceros interesados en ocupar, invadir o aprovechar el espacio publico.</t>
  </si>
  <si>
    <t xml:space="preserve">Posibilidad de recibir o solicitar beneficio por elaborar estudios y documentos previos, pliegos de condiciones o invitaciones con: sobrecostos, inexistencia de la necesidad, o con incumplimientos legales a un oferente y/o un tercero. </t>
  </si>
  <si>
    <t>Posibilidad recibir o solicitar beneficio por la filtración de la información de los procesos contractuales en beneficio propio o de un tercero.</t>
  </si>
  <si>
    <t>Posibilidad de recibir o solicitar beneficio por el incumplimiento de la reserva en el manejo de la información documental en beneficio propio o de un particular.</t>
  </si>
  <si>
    <t>Posibilidad de recibir o solicitar beneficio por el nombramiento de una persona que no cumpla con los requisitos funcionales -comportamentales buscando beneficio propio o de un tercero.</t>
  </si>
  <si>
    <t>Posibilidad de recibir o solicitar para ocultar, limitar, modificar, manipular o alterar información respecto de hallazgos u observaciones a favor de terceros.</t>
  </si>
  <si>
    <t>1. Acta de los comités institucionales donde se toman las decisiones y se realizan los seguimientos.</t>
  </si>
  <si>
    <t>1. Código de integridad en el Sistema de Gestión del DADEP y política de protección de datos personales.</t>
  </si>
  <si>
    <t>1. Estudios previos revisados por el áera contratante.</t>
  </si>
  <si>
    <t>1. Pacto formal de redes con las universidades.
2. Correspondencia fisica y digital recibida a través del ORFEO y respuesta a SQDS "Bogotá te escucha".</t>
  </si>
  <si>
    <t>1. Seguimiento a la asignación de los casos de expedientes de predios derivados de las solicitudes realizadas a la SRI.
2. Registros y seguimiento de la documentación prestada y custodiada.</t>
  </si>
  <si>
    <t>1. Código de integridad del DADEP.
2. Clausula de confidencialidad para los contratistas con respecto a la información privilegiada de la cual se tiene acceso por la naturaleza o desarrollo de las actividades contractuales.
3. Contenido técnico o jurídico de los documentos expedidos por el Área de Defensa verificados..</t>
  </si>
  <si>
    <t xml:space="preserve">
1. Solicitud Préstamo de Expedientes
2. Solicitud préstamo de expedientes archivo central.
3. Control préstamo de expedientes archivo administrativo (gestión y central)
4. Registo de entrega de Documentos Archivo
5. Registro de entrega de Documentos APID</t>
  </si>
  <si>
    <t>1. Selección de personal idóneo con juicio profesional (experiencia y formación)
2. Procesos y procedimientos establecidos Interiorización en la importancia en la aplicación de procesos y procedimientos establecidos.
3. Código de ética del auditor interno con el fin de contribuir en la mejora de los procesos de la entidad para mejorar y evaluar la eficacia.
4. Principios del auditor.
5. Informes periódicos.</t>
  </si>
  <si>
    <t xml:space="preserve"> 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</si>
</sst>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1"/>
      <color theme="1"/>
      <name val="Calibri"/>
      <family val="2"/>
      <scheme val="minor"/>
    </font>
    <font>
      <sz val="10"/>
      <color theme="1"/>
      <name val="Calibri"/>
      <family val="2"/>
      <scheme val="minor"/>
    </font>
    <font>
      <sz val="10"/>
      <color theme="1"/>
      <name val="Calibri"/>
      <family val="2"/>
      <scheme val="minor"/>
    </font>
    <font>
      <sz val="8"/>
      <name val="Calibri"/>
      <family val="2"/>
      <scheme val="minor"/>
    </font>
    <font>
      <sz val="11"/>
      <color indexed="8"/>
      <name val="Calibri"/>
      <family val="2"/>
    </font>
    <font>
      <sz val="11"/>
      <color theme="1"/>
      <name val="Arial"/>
      <family val="2"/>
    </font>
    <font>
      <sz val="11"/>
      <color theme="1"/>
      <name val="Museo Sans 100"/>
      <family val="3"/>
    </font>
    <font>
      <b/>
      <sz val="11"/>
      <color theme="1"/>
      <name val="Museo Sans 100"/>
      <family val="3"/>
    </font>
    <font>
      <b/>
      <sz val="11"/>
      <name val="Museo Sans 100"/>
      <family val="3"/>
    </font>
    <font>
      <sz val="11"/>
      <color theme="1"/>
      <name val="Museo Sans 300"/>
      <family val="3"/>
    </font>
    <font>
      <b/>
      <sz val="11"/>
      <name val="Museo Sans 300"/>
      <family val="3"/>
    </font>
    <font>
      <b/>
      <sz val="11"/>
      <color theme="1"/>
      <name val="Museo Sans 300"/>
      <family val="3"/>
    </font>
    <font>
      <sz val="11"/>
      <name val="Museo Sans 300"/>
      <family val="3"/>
    </font>
    <font>
      <b/>
      <sz val="11"/>
      <color theme="1"/>
      <name val="Museo Sans Condensed"/>
    </font>
    <font>
      <b/>
      <sz val="11"/>
      <color theme="0"/>
      <name val="Museo Sans Condensed"/>
    </font>
    <font>
      <sz val="11"/>
      <color indexed="54"/>
      <name val="Museo Sans 300"/>
      <family val="3"/>
    </font>
    <font>
      <sz val="10"/>
      <color theme="1"/>
      <name val="Museo Sans 300"/>
      <family val="3"/>
    </font>
    <font>
      <b/>
      <u/>
      <sz val="11"/>
      <color theme="0"/>
      <name val="Museo Sans 300"/>
      <family val="3"/>
    </font>
    <font>
      <b/>
      <sz val="14"/>
      <color theme="1"/>
      <name val="Museo Sans Condensed"/>
    </font>
    <font>
      <b/>
      <sz val="12"/>
      <color theme="1"/>
      <name val="Museo Sans Condensed"/>
    </font>
    <font>
      <b/>
      <sz val="16"/>
      <color theme="1"/>
      <name val="Museo Sans Condensed"/>
    </font>
    <font>
      <sz val="12"/>
      <color theme="1"/>
      <name val="Museo Sans Condensed"/>
    </font>
    <font>
      <b/>
      <sz val="10"/>
      <color theme="1"/>
      <name val="Museo Sans 300"/>
      <family val="3"/>
    </font>
    <font>
      <sz val="10"/>
      <name val="Museo Sans 300"/>
      <family val="3"/>
    </font>
    <font>
      <sz val="10"/>
      <color theme="0"/>
      <name val="Museo Sans 300"/>
      <family val="3"/>
    </font>
    <font>
      <b/>
      <sz val="14"/>
      <color theme="0"/>
      <name val="Museo Sans 300"/>
      <family val="3"/>
    </font>
    <font>
      <b/>
      <sz val="14"/>
      <name val="Museo Sans 300"/>
      <family val="3"/>
    </font>
    <font>
      <b/>
      <sz val="11"/>
      <name val="Museo Sans Condensed"/>
    </font>
    <font>
      <b/>
      <sz val="10"/>
      <name val="Museo Sans 300"/>
      <family val="3"/>
    </font>
    <font>
      <b/>
      <sz val="12"/>
      <name val="Museo Sans 300"/>
      <family val="3"/>
    </font>
    <font>
      <b/>
      <sz val="11"/>
      <color theme="1"/>
      <name val="Calibri"/>
      <family val="2"/>
      <scheme val="minor"/>
    </font>
    <font>
      <b/>
      <sz val="10"/>
      <color rgb="FF000000"/>
      <name val="Museo Sans 300"/>
      <family val="3"/>
    </font>
    <font>
      <sz val="9"/>
      <color theme="1"/>
      <name val="Calibri"/>
      <family val="2"/>
      <scheme val="minor"/>
    </font>
    <font>
      <b/>
      <sz val="11"/>
      <color indexed="63"/>
      <name val="Calibri"/>
      <family val="2"/>
    </font>
    <font>
      <b/>
      <sz val="14"/>
      <name val="Calibri"/>
      <family val="2"/>
      <scheme val="minor"/>
    </font>
    <font>
      <sz val="10"/>
      <name val="Arial"/>
      <family val="2"/>
    </font>
    <font>
      <sz val="10"/>
      <name val="Calibri"/>
      <family val="2"/>
      <scheme val="minor"/>
    </font>
    <font>
      <sz val="8"/>
      <color indexed="81"/>
      <name val="Tahoma"/>
      <family val="2"/>
    </font>
    <font>
      <b/>
      <sz val="10"/>
      <color theme="1"/>
      <name val="Calibri"/>
      <family val="2"/>
      <scheme val="minor"/>
    </font>
    <font>
      <b/>
      <sz val="10"/>
      <color rgb="FF000000"/>
      <name val="Calibri"/>
      <family val="2"/>
      <scheme val="minor"/>
    </font>
    <font>
      <b/>
      <sz val="9"/>
      <color rgb="FF000000"/>
      <name val="Calibri"/>
      <family val="2"/>
      <scheme val="minor"/>
    </font>
    <font>
      <b/>
      <sz val="9"/>
      <color theme="1"/>
      <name val="Calibri"/>
      <family val="2"/>
      <scheme val="minor"/>
    </font>
    <font>
      <sz val="7"/>
      <color indexed="81"/>
      <name val="Tahoma"/>
      <family val="2"/>
    </font>
    <font>
      <sz val="7"/>
      <color indexed="81"/>
      <name val="Calibri"/>
      <family val="2"/>
      <scheme val="minor"/>
    </font>
    <font>
      <sz val="11"/>
      <color theme="0"/>
      <name val="Museo Sans 300"/>
      <family val="3"/>
    </font>
    <font>
      <b/>
      <sz val="11"/>
      <color theme="1"/>
      <name val="Museo Sans 500"/>
      <family val="3"/>
    </font>
    <font>
      <b/>
      <sz val="11"/>
      <name val="Museo Sans 500"/>
      <family val="3"/>
    </font>
    <font>
      <sz val="11"/>
      <color theme="1"/>
      <name val="Museo Sans 500"/>
      <family val="3"/>
    </font>
    <font>
      <b/>
      <sz val="10"/>
      <color theme="1"/>
      <name val="Museo Sans 500"/>
      <family val="3"/>
    </font>
    <font>
      <b/>
      <sz val="10"/>
      <name val="Museo Sans 500"/>
      <family val="3"/>
    </font>
    <font>
      <b/>
      <sz val="12"/>
      <color theme="0"/>
      <name val="Museo Sans 500"/>
      <family val="3"/>
    </font>
    <font>
      <b/>
      <sz val="9"/>
      <name val="Museo Sans 500"/>
      <family val="3"/>
    </font>
    <font>
      <sz val="10"/>
      <name val="Museo Sans 500"/>
      <family val="3"/>
    </font>
    <font>
      <b/>
      <sz val="12"/>
      <color theme="1"/>
      <name val="Museo Sans 500"/>
      <family val="3"/>
    </font>
    <font>
      <b/>
      <sz val="8"/>
      <name val="Museo Sans 300"/>
      <family val="3"/>
    </font>
    <font>
      <sz val="9"/>
      <color rgb="FF000000"/>
      <name val="Museo Sans 300"/>
      <family val="3"/>
    </font>
    <font>
      <sz val="7"/>
      <color rgb="FF000000"/>
      <name val="Museo Sans 300"/>
      <family val="3"/>
    </font>
    <font>
      <b/>
      <sz val="8.5"/>
      <color theme="1"/>
      <name val="Museo Sans 300"/>
      <family val="3"/>
    </font>
    <font>
      <b/>
      <sz val="7"/>
      <color rgb="FF000000"/>
      <name val="Museo Sans 300"/>
      <family val="3"/>
    </font>
    <font>
      <b/>
      <sz val="8"/>
      <color theme="1"/>
      <name val="Museo Sans 300"/>
      <family val="3"/>
    </font>
    <font>
      <b/>
      <sz val="12"/>
      <color theme="0"/>
      <name val="Museo Sans 500"/>
      <family val="3"/>
    </font>
    <font>
      <b/>
      <sz val="14"/>
      <color theme="1"/>
      <name val="Museo Sans 500"/>
      <family val="3"/>
    </font>
    <font>
      <b/>
      <sz val="11"/>
      <color theme="1"/>
      <name val="Museo Sans 500"/>
      <family val="3"/>
    </font>
  </fonts>
  <fills count="39">
    <fill>
      <patternFill patternType="none"/>
    </fill>
    <fill>
      <patternFill patternType="gray125"/>
    </fill>
    <fill>
      <patternFill patternType="solid">
        <fgColor rgb="FF99CC00"/>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C00000"/>
        <bgColor indexed="64"/>
      </patternFill>
    </fill>
    <fill>
      <patternFill patternType="solid">
        <fgColor rgb="FF002060"/>
        <bgColor indexed="64"/>
      </patternFill>
    </fill>
    <fill>
      <patternFill patternType="solid">
        <fgColor theme="7" tint="0.59999389629810485"/>
        <bgColor indexed="64"/>
      </patternFill>
    </fill>
    <fill>
      <patternFill patternType="solid">
        <fgColor rgb="FFFFC0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D9D9D9"/>
        <bgColor indexed="64"/>
      </patternFill>
    </fill>
    <fill>
      <patternFill patternType="solid">
        <fgColor rgb="FFFFFFFF"/>
        <bgColor indexed="64"/>
      </patternFill>
    </fill>
    <fill>
      <patternFill patternType="solid">
        <fgColor rgb="FFFFFF00"/>
        <bgColor indexed="64"/>
      </patternFill>
    </fill>
    <fill>
      <patternFill patternType="solid">
        <fgColor rgb="FF33CC33"/>
        <bgColor indexed="64"/>
      </patternFill>
    </fill>
    <fill>
      <patternFill patternType="solid">
        <fgColor rgb="FFD8D8D8"/>
        <bgColor indexed="64"/>
      </patternFill>
    </fill>
    <fill>
      <patternFill patternType="solid">
        <fgColor theme="0" tint="-0.14999847407452621"/>
        <bgColor indexed="64"/>
      </patternFill>
    </fill>
    <fill>
      <patternFill patternType="solid">
        <fgColor rgb="FF00CC00"/>
        <bgColor indexed="64"/>
      </patternFill>
    </fill>
    <fill>
      <patternFill patternType="solid">
        <fgColor rgb="FFDDDDDD"/>
        <bgColor indexed="64"/>
      </patternFill>
    </fill>
    <fill>
      <patternFill patternType="solid">
        <fgColor theme="9" tint="-0.249977111117893"/>
        <bgColor indexed="64"/>
      </patternFill>
    </fill>
    <fill>
      <patternFill patternType="solid">
        <fgColor rgb="FFFF3300"/>
        <bgColor indexed="64"/>
      </patternFill>
    </fill>
    <fill>
      <patternFill patternType="solid">
        <fgColor rgb="FF00B050"/>
        <bgColor indexed="64"/>
      </patternFill>
    </fill>
    <fill>
      <patternFill patternType="solid">
        <fgColor theme="9" tint="0.79998168889431442"/>
        <bgColor indexed="64"/>
      </patternFill>
    </fill>
    <fill>
      <patternFill patternType="solid">
        <fgColor theme="5"/>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indexed="22"/>
        <bgColor indexed="31"/>
      </patternFill>
    </fill>
    <fill>
      <patternFill patternType="solid">
        <fgColor theme="9" tint="0.59999389629810485"/>
        <bgColor indexed="64"/>
      </patternFill>
    </fill>
    <fill>
      <patternFill patternType="solid">
        <fgColor theme="0" tint="-0.249977111117893"/>
        <bgColor indexed="64"/>
      </patternFill>
    </fill>
    <fill>
      <patternFill patternType="solid">
        <fgColor rgb="FFE2EFDA"/>
        <bgColor indexed="64"/>
      </patternFill>
    </fill>
    <fill>
      <patternFill patternType="solid">
        <fgColor rgb="FFC6E0B4"/>
        <bgColor indexed="64"/>
      </patternFill>
    </fill>
    <fill>
      <patternFill patternType="solid">
        <fgColor theme="8" tint="0.39997558519241921"/>
        <bgColor indexed="64"/>
      </patternFill>
    </fill>
    <fill>
      <patternFill patternType="solid">
        <fgColor theme="5" tint="0.79998168889431442"/>
        <bgColor indexed="64"/>
      </patternFill>
    </fill>
    <fill>
      <patternFill patternType="solid">
        <fgColor rgb="FFFF9900"/>
        <bgColor indexed="64"/>
      </patternFill>
    </fill>
    <fill>
      <patternFill patternType="solid">
        <fgColor theme="2" tint="-9.9978637043366805E-2"/>
        <bgColor indexed="64"/>
      </patternFill>
    </fill>
    <fill>
      <patternFill patternType="solid">
        <fgColor rgb="FFC00000"/>
        <bgColor indexed="9"/>
      </patternFill>
    </fill>
    <fill>
      <patternFill patternType="solid">
        <fgColor rgb="FFFF0000"/>
        <bgColor indexed="9"/>
      </patternFill>
    </fill>
  </fills>
  <borders count="5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rgb="FF000000"/>
      </right>
      <top/>
      <bottom style="thin">
        <color indexed="64"/>
      </bottom>
      <diagonal/>
    </border>
    <border>
      <left/>
      <right style="medium">
        <color rgb="FF000000"/>
      </right>
      <top/>
      <bottom style="thin">
        <color indexed="64"/>
      </bottom>
      <diagonal/>
    </border>
    <border>
      <left style="medium">
        <color indexed="64"/>
      </left>
      <right style="medium">
        <color indexed="64"/>
      </right>
      <top/>
      <bottom/>
      <diagonal/>
    </border>
    <border>
      <left/>
      <right style="medium">
        <color rgb="FF000000"/>
      </right>
      <top/>
      <bottom/>
      <diagonal/>
    </border>
    <border>
      <left style="medium">
        <color indexed="64"/>
      </left>
      <right style="medium">
        <color indexed="64"/>
      </right>
      <top/>
      <bottom style="medium">
        <color indexed="64"/>
      </bottom>
      <diagonal/>
    </border>
    <border>
      <left/>
      <right style="medium">
        <color rgb="FF000000"/>
      </right>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bottom/>
      <diagonal/>
    </border>
    <border>
      <left style="medium">
        <color indexed="64"/>
      </left>
      <right/>
      <top/>
      <bottom/>
      <diagonal/>
    </border>
    <border>
      <left/>
      <right/>
      <top/>
      <bottom style="medium">
        <color indexed="64"/>
      </bottom>
      <diagonal/>
    </border>
    <border>
      <left style="medium">
        <color rgb="FFFFFFFF"/>
      </left>
      <right/>
      <top/>
      <bottom style="thin">
        <color indexed="64"/>
      </bottom>
      <diagonal/>
    </border>
  </borders>
  <cellStyleXfs count="4">
    <xf numFmtId="0" fontId="0" fillId="0" borderId="0"/>
    <xf numFmtId="0" fontId="4" fillId="0" borderId="0"/>
    <xf numFmtId="0" fontId="33" fillId="28" borderId="49" applyNumberFormat="0" applyAlignment="0" applyProtection="0"/>
    <xf numFmtId="0" fontId="35" fillId="0" borderId="0"/>
  </cellStyleXfs>
  <cellXfs count="440">
    <xf numFmtId="0" fontId="0" fillId="0" borderId="0" xfId="0"/>
    <xf numFmtId="0" fontId="5" fillId="0" borderId="0" xfId="0" applyFont="1" applyAlignment="1">
      <alignment wrapText="1"/>
    </xf>
    <xf numFmtId="0" fontId="5" fillId="0" borderId="0" xfId="0" applyFont="1" applyAlignment="1">
      <alignment vertical="center" wrapText="1"/>
    </xf>
    <xf numFmtId="0" fontId="0" fillId="0" borderId="0" xfId="0" applyAlignment="1">
      <alignment horizontal="center" vertical="center" wrapText="1"/>
    </xf>
    <xf numFmtId="0" fontId="6" fillId="0" borderId="0" xfId="0" applyFont="1"/>
    <xf numFmtId="0" fontId="7" fillId="0" borderId="0" xfId="0" applyFont="1"/>
    <xf numFmtId="0" fontId="8" fillId="0" borderId="0" xfId="0" applyFont="1" applyAlignment="1">
      <alignment wrapText="1"/>
    </xf>
    <xf numFmtId="0" fontId="9" fillId="0" borderId="0" xfId="0" applyFont="1" applyAlignment="1">
      <alignment wrapText="1"/>
    </xf>
    <xf numFmtId="0" fontId="9" fillId="0" borderId="0" xfId="0" applyFont="1"/>
    <xf numFmtId="0" fontId="9" fillId="0" borderId="0" xfId="0" applyFont="1" applyAlignment="1">
      <alignment vertical="center" wrapText="1"/>
    </xf>
    <xf numFmtId="0" fontId="12" fillId="0" borderId="1" xfId="0" applyFont="1" applyFill="1" applyBorder="1" applyAlignment="1">
      <alignment horizontal="left" vertical="center" wrapText="1"/>
    </xf>
    <xf numFmtId="0" fontId="9" fillId="0" borderId="0" xfId="0" applyFont="1" applyAlignment="1">
      <alignment horizontal="center"/>
    </xf>
    <xf numFmtId="0" fontId="9" fillId="0" borderId="0" xfId="0" applyFont="1" applyAlignment="1">
      <alignment horizontal="left" wrapText="1"/>
    </xf>
    <xf numFmtId="0" fontId="9" fillId="0" borderId="0" xfId="0" applyFont="1" applyAlignment="1">
      <alignment horizontal="left"/>
    </xf>
    <xf numFmtId="0" fontId="11" fillId="0" borderId="0" xfId="0" applyFont="1"/>
    <xf numFmtId="0" fontId="11" fillId="0" borderId="0" xfId="0" applyFont="1" applyAlignment="1">
      <alignment vertical="center"/>
    </xf>
    <xf numFmtId="0" fontId="9" fillId="0" borderId="1" xfId="0" applyFont="1" applyBorder="1" applyAlignment="1">
      <alignment vertical="center" wrapText="1"/>
    </xf>
    <xf numFmtId="0" fontId="17" fillId="7" borderId="1" xfId="0" applyFont="1" applyFill="1" applyBorder="1" applyAlignment="1">
      <alignment horizontal="center" vertical="center" wrapText="1"/>
    </xf>
    <xf numFmtId="0" fontId="16" fillId="14" borderId="1" xfId="0" applyFont="1" applyFill="1" applyBorder="1" applyAlignment="1">
      <alignment horizontal="justify" vertical="center" wrapText="1"/>
    </xf>
    <xf numFmtId="0" fontId="22" fillId="17"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16"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11" fillId="15" borderId="1"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23" fillId="0" borderId="36" xfId="0" applyFont="1" applyBorder="1" applyAlignment="1">
      <alignment horizontal="justify" vertical="center" wrapText="1"/>
    </xf>
    <xf numFmtId="0" fontId="16" fillId="0" borderId="36" xfId="0" applyFont="1" applyBorder="1" applyAlignment="1">
      <alignment horizontal="justify" vertical="center" wrapText="1"/>
    </xf>
    <xf numFmtId="0" fontId="23" fillId="0" borderId="38" xfId="0" applyFont="1" applyBorder="1" applyAlignment="1">
      <alignment horizontal="justify" vertical="center" wrapText="1"/>
    </xf>
    <xf numFmtId="0" fontId="9" fillId="0" borderId="38" xfId="0" applyFont="1" applyBorder="1" applyAlignment="1">
      <alignment vertical="center" wrapText="1"/>
    </xf>
    <xf numFmtId="0" fontId="16" fillId="0" borderId="36" xfId="0" applyFont="1" applyFill="1" applyBorder="1" applyAlignment="1">
      <alignment horizontal="justify" vertical="center" wrapText="1"/>
    </xf>
    <xf numFmtId="0" fontId="16" fillId="0" borderId="38" xfId="0" applyFont="1" applyBorder="1" applyAlignment="1">
      <alignment horizontal="justify" vertical="center" wrapText="1"/>
    </xf>
    <xf numFmtId="0" fontId="23" fillId="0" borderId="36" xfId="0" applyFont="1" applyFill="1" applyBorder="1" applyAlignment="1">
      <alignment horizontal="justify" vertical="center" wrapText="1"/>
    </xf>
    <xf numFmtId="0" fontId="19" fillId="17" borderId="33" xfId="0" applyFont="1" applyFill="1" applyBorder="1" applyAlignment="1">
      <alignment horizontal="center" vertical="center" wrapText="1"/>
    </xf>
    <xf numFmtId="0" fontId="19" fillId="17" borderId="34" xfId="0" applyFont="1" applyFill="1" applyBorder="1" applyAlignment="1">
      <alignment horizontal="center" vertical="center" wrapText="1"/>
    </xf>
    <xf numFmtId="0" fontId="9" fillId="0" borderId="0" xfId="0" applyFont="1" applyAlignment="1">
      <alignment horizontal="center" vertical="center" wrapText="1"/>
    </xf>
    <xf numFmtId="0" fontId="22" fillId="0" borderId="1" xfId="0" applyFont="1" applyBorder="1" applyAlignment="1">
      <alignment horizontal="center" vertical="center" wrapText="1"/>
    </xf>
    <xf numFmtId="0" fontId="16" fillId="19" borderId="40" xfId="0" applyFont="1" applyFill="1" applyBorder="1" applyAlignment="1">
      <alignment horizontal="center" vertical="center" wrapText="1"/>
    </xf>
    <xf numFmtId="0" fontId="16" fillId="19" borderId="3" xfId="0" applyFont="1" applyFill="1" applyBorder="1" applyAlignment="1">
      <alignment horizontal="center" vertical="center" wrapText="1"/>
    </xf>
    <xf numFmtId="0" fontId="16" fillId="15" borderId="41" xfId="0" applyFont="1" applyFill="1" applyBorder="1" applyAlignment="1">
      <alignment horizontal="center" vertical="center" wrapText="1"/>
    </xf>
    <xf numFmtId="0" fontId="24" fillId="10" borderId="3" xfId="0" applyFont="1" applyFill="1" applyBorder="1" applyAlignment="1">
      <alignment horizontal="center" vertical="center" wrapText="1"/>
    </xf>
    <xf numFmtId="0" fontId="24" fillId="10" borderId="7" xfId="0" applyFont="1" applyFill="1" applyBorder="1" applyAlignment="1">
      <alignment horizontal="center" vertical="center" wrapText="1"/>
    </xf>
    <xf numFmtId="0" fontId="16" fillId="19" borderId="42" xfId="0" applyFont="1" applyFill="1" applyBorder="1" applyAlignment="1">
      <alignment horizontal="center" vertical="center" wrapText="1"/>
    </xf>
    <xf numFmtId="0" fontId="16" fillId="19" borderId="5" xfId="0" applyFont="1" applyFill="1" applyBorder="1" applyAlignment="1">
      <alignment horizontal="center" vertical="center" wrapText="1"/>
    </xf>
    <xf numFmtId="0" fontId="16" fillId="15" borderId="16" xfId="0" applyFont="1" applyFill="1" applyBorder="1" applyAlignment="1">
      <alignment horizontal="center" vertical="center" wrapText="1"/>
    </xf>
    <xf numFmtId="0" fontId="24" fillId="10" borderId="5" xfId="0" applyFont="1" applyFill="1" applyBorder="1" applyAlignment="1">
      <alignment horizontal="center" vertical="center" wrapText="1"/>
    </xf>
    <xf numFmtId="0" fontId="24" fillId="10" borderId="17" xfId="0" applyFont="1" applyFill="1" applyBorder="1" applyAlignment="1">
      <alignment horizontal="center" vertical="center" wrapText="1"/>
    </xf>
    <xf numFmtId="0" fontId="16" fillId="19" borderId="0" xfId="0" applyFont="1" applyFill="1" applyAlignment="1">
      <alignment horizontal="center" vertical="center" wrapText="1"/>
    </xf>
    <xf numFmtId="0" fontId="16" fillId="19" borderId="4" xfId="0" applyFont="1" applyFill="1" applyBorder="1" applyAlignment="1">
      <alignment horizontal="center" vertical="center" wrapText="1"/>
    </xf>
    <xf numFmtId="0" fontId="16" fillId="15" borderId="0" xfId="0" applyFont="1" applyFill="1" applyAlignment="1">
      <alignment horizontal="center" vertical="center" wrapText="1"/>
    </xf>
    <xf numFmtId="0" fontId="24" fillId="10" borderId="4" xfId="0" applyFont="1" applyFill="1" applyBorder="1" applyAlignment="1">
      <alignment horizontal="center" vertical="center" wrapText="1"/>
    </xf>
    <xf numFmtId="0" fontId="16" fillId="15" borderId="3" xfId="0" applyFont="1" applyFill="1" applyBorder="1" applyAlignment="1">
      <alignment horizontal="center" vertical="center" wrapText="1"/>
    </xf>
    <xf numFmtId="0" fontId="24" fillId="10" borderId="41" xfId="0" applyFont="1" applyFill="1" applyBorder="1" applyAlignment="1">
      <alignment horizontal="center" vertical="center" wrapText="1"/>
    </xf>
    <xf numFmtId="0" fontId="16" fillId="15" borderId="5" xfId="0" applyFont="1" applyFill="1" applyBorder="1" applyAlignment="1">
      <alignment horizontal="center" vertical="center" wrapText="1"/>
    </xf>
    <xf numFmtId="0" fontId="24" fillId="10" borderId="16" xfId="0" applyFont="1" applyFill="1" applyBorder="1" applyAlignment="1">
      <alignment horizontal="center" vertical="center" wrapText="1"/>
    </xf>
    <xf numFmtId="0" fontId="22" fillId="4" borderId="46" xfId="0" applyFont="1" applyFill="1" applyBorder="1" applyAlignment="1">
      <alignment horizontal="center" vertical="center" wrapText="1"/>
    </xf>
    <xf numFmtId="0" fontId="16" fillId="4" borderId="47" xfId="0" applyFont="1" applyFill="1" applyBorder="1" applyAlignment="1">
      <alignment horizontal="justify" vertical="center" wrapText="1"/>
    </xf>
    <xf numFmtId="0" fontId="13" fillId="5" borderId="45" xfId="0" applyFont="1" applyFill="1" applyBorder="1" applyAlignment="1">
      <alignment horizontal="center" vertical="center" wrapText="1"/>
    </xf>
    <xf numFmtId="0" fontId="19" fillId="5" borderId="27" xfId="0" applyFont="1" applyFill="1" applyBorder="1" applyAlignment="1">
      <alignment horizontal="center" vertical="center" wrapText="1"/>
    </xf>
    <xf numFmtId="0" fontId="9" fillId="0" borderId="0" xfId="0" applyFont="1" applyAlignment="1"/>
    <xf numFmtId="0" fontId="23" fillId="0" borderId="1" xfId="0" applyFont="1" applyFill="1" applyBorder="1" applyAlignment="1">
      <alignment horizontal="left" vertical="center" wrapText="1"/>
    </xf>
    <xf numFmtId="0" fontId="23" fillId="0" borderId="5" xfId="0" applyFont="1" applyFill="1" applyBorder="1" applyAlignment="1">
      <alignment horizontal="center" vertical="center" textRotation="90"/>
    </xf>
    <xf numFmtId="49" fontId="23" fillId="0" borderId="5" xfId="0" applyNumberFormat="1" applyFont="1" applyBorder="1" applyAlignment="1">
      <alignment horizontal="center" vertical="center" wrapText="1"/>
    </xf>
    <xf numFmtId="0" fontId="23" fillId="0" borderId="1" xfId="0" applyFont="1" applyFill="1" applyBorder="1" applyAlignment="1">
      <alignment horizontal="center" vertical="center" textRotation="90"/>
    </xf>
    <xf numFmtId="49" fontId="23" fillId="0" borderId="1" xfId="0" applyNumberFormat="1" applyFont="1" applyFill="1" applyBorder="1" applyAlignment="1">
      <alignment horizontal="left" vertical="center" wrapText="1"/>
    </xf>
    <xf numFmtId="0" fontId="23" fillId="0" borderId="1" xfId="0" applyFont="1" applyBorder="1" applyAlignment="1">
      <alignment horizontal="center" vertical="center" wrapText="1"/>
    </xf>
    <xf numFmtId="49" fontId="23" fillId="0" borderId="1" xfId="0" applyNumberFormat="1" applyFont="1" applyFill="1" applyBorder="1" applyAlignment="1">
      <alignment vertical="center" wrapText="1"/>
    </xf>
    <xf numFmtId="0" fontId="16" fillId="0" borderId="0" xfId="0" applyFont="1" applyAlignment="1">
      <alignment vertical="center"/>
    </xf>
    <xf numFmtId="0" fontId="23" fillId="0" borderId="1" xfId="0" applyFont="1" applyFill="1" applyBorder="1" applyAlignment="1">
      <alignment horizontal="justify" vertical="center" wrapText="1"/>
    </xf>
    <xf numFmtId="0" fontId="22" fillId="0" borderId="0" xfId="0" applyFont="1" applyAlignment="1">
      <alignment vertical="center"/>
    </xf>
    <xf numFmtId="0" fontId="22" fillId="0" borderId="0" xfId="0" applyFont="1" applyAlignment="1">
      <alignment horizontal="center" vertical="center"/>
    </xf>
    <xf numFmtId="0" fontId="22" fillId="0" borderId="0" xfId="0" applyFont="1" applyAlignment="1">
      <alignment horizontal="left" vertical="center"/>
    </xf>
    <xf numFmtId="0" fontId="22" fillId="0" borderId="0" xfId="0" applyFont="1" applyAlignment="1">
      <alignment vertical="center" wrapText="1"/>
    </xf>
    <xf numFmtId="0" fontId="22" fillId="0" borderId="0" xfId="0" applyFont="1" applyAlignment="1">
      <alignment horizontal="left" vertical="center" wrapText="1"/>
    </xf>
    <xf numFmtId="0" fontId="28" fillId="0" borderId="1" xfId="0" applyFont="1" applyFill="1" applyBorder="1" applyAlignment="1">
      <alignment horizontal="center" vertical="center" textRotation="90" wrapText="1"/>
    </xf>
    <xf numFmtId="0" fontId="10" fillId="0" borderId="0" xfId="0" applyFont="1" applyAlignment="1">
      <alignment vertical="center"/>
    </xf>
    <xf numFmtId="0" fontId="29" fillId="3" borderId="5" xfId="0" applyFont="1" applyFill="1" applyBorder="1" applyAlignment="1">
      <alignment horizontal="left" vertical="center" wrapText="1"/>
    </xf>
    <xf numFmtId="0" fontId="29" fillId="3" borderId="1" xfId="0" applyFont="1" applyFill="1" applyBorder="1" applyAlignment="1">
      <alignment horizontal="left" vertical="center" wrapText="1"/>
    </xf>
    <xf numFmtId="0" fontId="10" fillId="0" borderId="0" xfId="0" applyFont="1"/>
    <xf numFmtId="0" fontId="28" fillId="0" borderId="0" xfId="0" applyFont="1" applyAlignment="1">
      <alignment vertical="center"/>
    </xf>
    <xf numFmtId="14" fontId="23" fillId="0" borderId="1" xfId="0" applyNumberFormat="1" applyFont="1" applyBorder="1" applyAlignment="1">
      <alignment horizontal="center" vertical="center" wrapText="1"/>
    </xf>
    <xf numFmtId="0" fontId="28" fillId="18" borderId="12" xfId="0" applyFont="1" applyFill="1" applyBorder="1" applyAlignment="1">
      <alignment horizontal="center" vertical="center" wrapText="1"/>
    </xf>
    <xf numFmtId="0" fontId="28" fillId="18" borderId="13" xfId="0" applyFont="1" applyFill="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2" xfId="0" applyFont="1" applyBorder="1" applyAlignment="1">
      <alignment horizontal="center" vertical="center" wrapText="1"/>
    </xf>
    <xf numFmtId="0" fontId="0" fillId="0" borderId="0" xfId="0" applyAlignment="1">
      <alignment wrapText="1"/>
    </xf>
    <xf numFmtId="0" fontId="34" fillId="29" borderId="1" xfId="0" applyFont="1" applyFill="1" applyBorder="1" applyAlignment="1">
      <alignment horizontal="center" vertical="center" wrapText="1"/>
    </xf>
    <xf numFmtId="0" fontId="36" fillId="8" borderId="1" xfId="3" applyFont="1" applyFill="1" applyBorder="1" applyAlignment="1">
      <alignment horizontal="center" vertical="center" wrapText="1"/>
    </xf>
    <xf numFmtId="0" fontId="2" fillId="0" borderId="0" xfId="0" applyFont="1" applyAlignment="1">
      <alignment wrapText="1"/>
    </xf>
    <xf numFmtId="0" fontId="9" fillId="0" borderId="0" xfId="0" applyFont="1" applyAlignment="1">
      <alignment horizontal="center" vertical="center"/>
    </xf>
    <xf numFmtId="0" fontId="12" fillId="0" borderId="1" xfId="0" applyFont="1" applyBorder="1" applyAlignment="1">
      <alignment horizontal="center" vertical="center" wrapText="1"/>
    </xf>
    <xf numFmtId="0" fontId="12" fillId="5" borderId="1" xfId="0" applyFont="1" applyFill="1" applyBorder="1" applyAlignment="1">
      <alignment horizontal="center" vertical="center" wrapText="1"/>
    </xf>
    <xf numFmtId="0" fontId="23" fillId="0" borderId="14" xfId="0" applyFont="1" applyFill="1" applyBorder="1" applyAlignment="1">
      <alignment horizontal="center" vertical="center" textRotation="90"/>
    </xf>
    <xf numFmtId="0" fontId="23" fillId="0" borderId="17" xfId="0" applyFont="1" applyFill="1" applyBorder="1" applyAlignment="1">
      <alignment horizontal="center" vertical="center" textRotation="90"/>
    </xf>
    <xf numFmtId="0" fontId="12" fillId="5" borderId="24" xfId="0" applyFont="1" applyFill="1" applyBorder="1" applyAlignment="1">
      <alignment horizontal="center" vertical="center" wrapText="1"/>
    </xf>
    <xf numFmtId="0" fontId="11" fillId="0" borderId="0" xfId="0" applyFont="1" applyAlignment="1">
      <alignment horizontal="center" vertical="center" wrapText="1"/>
    </xf>
    <xf numFmtId="0" fontId="10" fillId="0" borderId="0" xfId="0" applyFont="1" applyAlignment="1">
      <alignment horizontal="center" vertical="center" wrapText="1"/>
    </xf>
    <xf numFmtId="0" fontId="16" fillId="0" borderId="0" xfId="0" applyFont="1" applyAlignment="1">
      <alignment horizontal="center" vertical="center" wrapText="1"/>
    </xf>
    <xf numFmtId="0" fontId="9" fillId="0" borderId="0" xfId="0" applyFont="1" applyFill="1" applyAlignment="1">
      <alignment horizontal="center" vertical="center" wrapText="1"/>
    </xf>
    <xf numFmtId="0" fontId="11" fillId="0" borderId="0" xfId="0" applyFont="1" applyFill="1" applyAlignment="1">
      <alignment horizontal="center" vertical="center" wrapText="1"/>
    </xf>
    <xf numFmtId="0" fontId="22" fillId="0" borderId="0" xfId="0" applyFont="1" applyAlignment="1">
      <alignment horizontal="center" vertical="center" wrapText="1"/>
    </xf>
    <xf numFmtId="0" fontId="9" fillId="18" borderId="1" xfId="0" applyFont="1" applyFill="1" applyBorder="1" applyAlignment="1">
      <alignment horizontal="center" vertical="center" wrapText="1"/>
    </xf>
    <xf numFmtId="0" fontId="11" fillId="18" borderId="1"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14" fontId="38" fillId="14" borderId="1" xfId="0" applyNumberFormat="1" applyFont="1" applyFill="1" applyBorder="1" applyAlignment="1">
      <alignment horizontal="center" vertical="center" wrapText="1"/>
    </xf>
    <xf numFmtId="0" fontId="38" fillId="0" borderId="1" xfId="0" applyFont="1" applyBorder="1" applyAlignment="1">
      <alignment horizontal="center" vertical="center" wrapText="1"/>
    </xf>
    <xf numFmtId="0" fontId="38" fillId="4" borderId="15" xfId="0" applyFont="1" applyFill="1" applyBorder="1" applyAlignment="1">
      <alignment horizontal="center" vertical="center" wrapText="1"/>
    </xf>
    <xf numFmtId="14" fontId="38" fillId="4" borderId="15" xfId="0" applyNumberFormat="1" applyFont="1" applyFill="1" applyBorder="1" applyAlignment="1">
      <alignment horizontal="center" vertical="center" wrapText="1"/>
    </xf>
    <xf numFmtId="0" fontId="39" fillId="32" borderId="5" xfId="0" applyFont="1" applyFill="1" applyBorder="1" applyAlignment="1">
      <alignment horizontal="center" vertical="center" wrapText="1"/>
    </xf>
    <xf numFmtId="0" fontId="39" fillId="32" borderId="24" xfId="0" applyFont="1" applyFill="1" applyBorder="1" applyAlignment="1">
      <alignment horizontal="center" vertical="center" wrapText="1"/>
    </xf>
    <xf numFmtId="0" fontId="39" fillId="32" borderId="17" xfId="0" applyFont="1" applyFill="1" applyBorder="1" applyAlignment="1">
      <alignment horizontal="center" vertical="center" wrapText="1"/>
    </xf>
    <xf numFmtId="0" fontId="39" fillId="33" borderId="1" xfId="0" applyFont="1" applyFill="1" applyBorder="1" applyAlignment="1">
      <alignment horizontal="center" vertical="center" wrapText="1"/>
    </xf>
    <xf numFmtId="0" fontId="38" fillId="33" borderId="1" xfId="0" applyFont="1" applyFill="1" applyBorder="1" applyAlignment="1">
      <alignment horizontal="center" vertical="center" wrapText="1"/>
    </xf>
    <xf numFmtId="0" fontId="38" fillId="33" borderId="2" xfId="0" applyFont="1" applyFill="1" applyBorder="1" applyAlignment="1">
      <alignment horizontal="center" vertical="center" wrapText="1"/>
    </xf>
    <xf numFmtId="0" fontId="39" fillId="26" borderId="1" xfId="0" applyFont="1" applyFill="1" applyBorder="1" applyAlignment="1">
      <alignment horizontal="center" vertical="center" wrapText="1"/>
    </xf>
    <xf numFmtId="0" fontId="38" fillId="26" borderId="1" xfId="0" applyFont="1" applyFill="1" applyBorder="1" applyAlignment="1">
      <alignment horizontal="center" vertical="center" wrapText="1"/>
    </xf>
    <xf numFmtId="0" fontId="38" fillId="26" borderId="2" xfId="0" applyFont="1" applyFill="1" applyBorder="1" applyAlignment="1">
      <alignment horizontal="center" vertical="center" wrapText="1"/>
    </xf>
    <xf numFmtId="0" fontId="11" fillId="25" borderId="0" xfId="0" applyFont="1" applyFill="1" applyAlignment="1">
      <alignment horizontal="center" vertical="center" wrapText="1"/>
    </xf>
    <xf numFmtId="0" fontId="11" fillId="15" borderId="0" xfId="0" applyFont="1" applyFill="1" applyAlignment="1">
      <alignment horizontal="center" vertical="center" wrapText="1"/>
    </xf>
    <xf numFmtId="0" fontId="11" fillId="21" borderId="0" xfId="0" applyFont="1" applyFill="1" applyAlignment="1">
      <alignment horizontal="center" vertical="center" wrapText="1"/>
    </xf>
    <xf numFmtId="0" fontId="24" fillId="35" borderId="3" xfId="0" applyFont="1" applyFill="1" applyBorder="1" applyAlignment="1">
      <alignment horizontal="center" vertical="center" wrapText="1"/>
    </xf>
    <xf numFmtId="0" fontId="24" fillId="35" borderId="7" xfId="0" applyFont="1" applyFill="1" applyBorder="1" applyAlignment="1">
      <alignment horizontal="center" vertical="center" wrapText="1"/>
    </xf>
    <xf numFmtId="0" fontId="24" fillId="35" borderId="5" xfId="0" applyFont="1" applyFill="1" applyBorder="1" applyAlignment="1">
      <alignment horizontal="center" vertical="center" wrapText="1"/>
    </xf>
    <xf numFmtId="0" fontId="24" fillId="35" borderId="17" xfId="0" applyFont="1" applyFill="1" applyBorder="1" applyAlignment="1">
      <alignment horizontal="center" vertical="center" wrapText="1"/>
    </xf>
    <xf numFmtId="0" fontId="24" fillId="35" borderId="4" xfId="0" applyFont="1" applyFill="1" applyBorder="1" applyAlignment="1">
      <alignment horizontal="center" vertical="center" wrapText="1"/>
    </xf>
    <xf numFmtId="0" fontId="24" fillId="35" borderId="41" xfId="0" applyFont="1" applyFill="1" applyBorder="1" applyAlignment="1">
      <alignment horizontal="center" vertical="center" wrapText="1"/>
    </xf>
    <xf numFmtId="0" fontId="24" fillId="35" borderId="16" xfId="0" applyFont="1" applyFill="1" applyBorder="1" applyAlignment="1">
      <alignment horizontal="center" vertical="center" wrapText="1"/>
    </xf>
    <xf numFmtId="0" fontId="24" fillId="35" borderId="0" xfId="0" applyFont="1" applyFill="1" applyAlignment="1">
      <alignment horizontal="center" vertical="center" wrapText="1"/>
    </xf>
    <xf numFmtId="0" fontId="24" fillId="35" borderId="40" xfId="0" applyFont="1" applyFill="1" applyBorder="1" applyAlignment="1">
      <alignment horizontal="center" vertical="center" wrapText="1"/>
    </xf>
    <xf numFmtId="0" fontId="24" fillId="35" borderId="42" xfId="0" applyFont="1" applyFill="1" applyBorder="1" applyAlignment="1">
      <alignment horizontal="center" vertical="center" wrapText="1"/>
    </xf>
    <xf numFmtId="0" fontId="24" fillId="10" borderId="6" xfId="0" applyFont="1" applyFill="1" applyBorder="1" applyAlignment="1">
      <alignment horizontal="center" vertical="center" wrapText="1"/>
    </xf>
    <xf numFmtId="0" fontId="7" fillId="0" borderId="0" xfId="0" applyFont="1" applyAlignment="1">
      <alignment wrapText="1"/>
    </xf>
    <xf numFmtId="0" fontId="9" fillId="0" borderId="1" xfId="0" applyFont="1" applyBorder="1" applyAlignment="1">
      <alignment horizontal="center" vertical="center" wrapText="1"/>
    </xf>
    <xf numFmtId="0" fontId="0" fillId="0" borderId="0" xfId="0" applyAlignment="1">
      <alignment horizontal="left" vertical="center" wrapText="1"/>
    </xf>
    <xf numFmtId="0" fontId="28" fillId="18" borderId="12" xfId="0" applyFont="1" applyFill="1" applyBorder="1" applyAlignment="1">
      <alignment horizontal="center" vertical="center" wrapText="1"/>
    </xf>
    <xf numFmtId="49" fontId="23" fillId="0" borderId="1" xfId="0" applyNumberFormat="1" applyFont="1" applyFill="1" applyBorder="1" applyAlignment="1">
      <alignment horizontal="center" vertical="center" wrapText="1"/>
    </xf>
    <xf numFmtId="0" fontId="23" fillId="0" borderId="5" xfId="0" applyFont="1" applyBorder="1" applyAlignment="1">
      <alignment horizontal="center" vertical="center" wrapText="1"/>
    </xf>
    <xf numFmtId="0" fontId="45" fillId="0" borderId="0" xfId="0" applyFont="1" applyAlignment="1">
      <alignment wrapText="1"/>
    </xf>
    <xf numFmtId="0" fontId="46" fillId="0" borderId="0" xfId="0" applyFont="1" applyAlignment="1">
      <alignment wrapText="1"/>
    </xf>
    <xf numFmtId="0" fontId="47" fillId="0" borderId="0" xfId="0" applyFont="1" applyAlignment="1">
      <alignment wrapText="1"/>
    </xf>
    <xf numFmtId="0" fontId="47" fillId="0" borderId="0" xfId="0" applyFont="1" applyAlignment="1">
      <alignment horizontal="center" vertical="center" wrapText="1"/>
    </xf>
    <xf numFmtId="0" fontId="48" fillId="0" borderId="1" xfId="0" applyFont="1" applyBorder="1" applyAlignment="1">
      <alignment horizontal="center" vertical="center" wrapText="1"/>
    </xf>
    <xf numFmtId="0" fontId="45" fillId="4" borderId="15" xfId="1" applyFont="1" applyFill="1" applyBorder="1" applyAlignment="1">
      <alignment vertical="center"/>
    </xf>
    <xf numFmtId="0" fontId="45" fillId="4" borderId="15" xfId="1" applyFont="1" applyFill="1" applyBorder="1" applyAlignment="1">
      <alignment horizontal="center" vertical="center" wrapText="1"/>
    </xf>
    <xf numFmtId="0" fontId="46" fillId="4" borderId="15" xfId="1" applyFont="1" applyFill="1" applyBorder="1" applyAlignment="1">
      <alignment horizontal="center" vertical="center" wrapText="1"/>
    </xf>
    <xf numFmtId="0" fontId="45" fillId="0" borderId="0" xfId="0" applyFont="1" applyFill="1"/>
    <xf numFmtId="0" fontId="49" fillId="24" borderId="1" xfId="0" applyFont="1" applyFill="1" applyBorder="1" applyAlignment="1">
      <alignment horizontal="center" vertical="center" wrapText="1"/>
    </xf>
    <xf numFmtId="0" fontId="48" fillId="5" borderId="1" xfId="0" applyFont="1" applyFill="1" applyBorder="1" applyAlignment="1">
      <alignment horizontal="center" vertical="center" textRotation="90"/>
    </xf>
    <xf numFmtId="0" fontId="49" fillId="5" borderId="1" xfId="0" applyFont="1" applyFill="1" applyBorder="1" applyAlignment="1">
      <alignment horizontal="center" vertical="center" textRotation="90" wrapText="1"/>
    </xf>
    <xf numFmtId="0" fontId="52" fillId="24" borderId="23" xfId="3" applyFont="1" applyFill="1" applyBorder="1" applyAlignment="1">
      <alignment horizontal="center" vertical="center" wrapText="1"/>
    </xf>
    <xf numFmtId="0" fontId="52" fillId="24" borderId="3" xfId="3" applyFont="1" applyFill="1" applyBorder="1" applyAlignment="1">
      <alignment horizontal="center" vertical="center" wrapText="1"/>
    </xf>
    <xf numFmtId="0" fontId="49" fillId="24" borderId="3" xfId="3" applyFont="1" applyFill="1" applyBorder="1" applyAlignment="1">
      <alignment horizontal="center" vertical="center" wrapText="1"/>
    </xf>
    <xf numFmtId="0" fontId="52" fillId="24" borderId="22" xfId="3" applyFont="1" applyFill="1" applyBorder="1" applyAlignment="1">
      <alignment horizontal="center" vertical="center" wrapText="1"/>
    </xf>
    <xf numFmtId="0" fontId="48" fillId="5" borderId="2" xfId="0" applyFont="1" applyFill="1" applyBorder="1" applyAlignment="1">
      <alignment horizontal="center" vertical="center" textRotation="90" wrapText="1"/>
    </xf>
    <xf numFmtId="0" fontId="48" fillId="5" borderId="1" xfId="0" applyFont="1" applyFill="1" applyBorder="1" applyAlignment="1">
      <alignment horizontal="center" vertical="center" textRotation="90" wrapText="1"/>
    </xf>
    <xf numFmtId="0" fontId="49" fillId="5" borderId="1" xfId="0" applyFont="1" applyFill="1" applyBorder="1" applyAlignment="1">
      <alignment horizontal="center" vertical="center" wrapText="1"/>
    </xf>
    <xf numFmtId="0" fontId="53" fillId="0" borderId="0" xfId="0" applyFont="1" applyFill="1" applyAlignment="1">
      <alignment vertical="center"/>
    </xf>
    <xf numFmtId="0" fontId="23" fillId="0" borderId="5" xfId="0" applyFont="1" applyBorder="1" applyAlignment="1">
      <alignment horizontal="left" vertical="top" wrapText="1"/>
    </xf>
    <xf numFmtId="0" fontId="23" fillId="0" borderId="1" xfId="0" applyFont="1" applyBorder="1" applyAlignment="1">
      <alignment horizontal="left" vertical="top" wrapText="1"/>
    </xf>
    <xf numFmtId="0" fontId="1" fillId="0" borderId="0" xfId="0" applyFont="1" applyAlignment="1">
      <alignment wrapText="1"/>
    </xf>
    <xf numFmtId="0" fontId="1" fillId="0" borderId="0" xfId="0" applyFont="1" applyFill="1" applyAlignment="1">
      <alignment wrapText="1"/>
    </xf>
    <xf numFmtId="0" fontId="11" fillId="30" borderId="1" xfId="0" applyFont="1" applyFill="1" applyBorder="1" applyAlignment="1">
      <alignment horizontal="center" vertical="center" wrapText="1"/>
    </xf>
    <xf numFmtId="0" fontId="0" fillId="0" borderId="0" xfId="0" applyFont="1" applyAlignment="1">
      <alignment wrapText="1"/>
    </xf>
    <xf numFmtId="0" fontId="0" fillId="0" borderId="0" xfId="0" applyAlignment="1">
      <alignment horizontal="center" wrapText="1"/>
    </xf>
    <xf numFmtId="0" fontId="23" fillId="0" borderId="0" xfId="0" applyFont="1" applyFill="1" applyAlignment="1">
      <alignment wrapText="1"/>
    </xf>
    <xf numFmtId="0" fontId="0" fillId="0" borderId="0" xfId="0" applyFill="1" applyAlignment="1">
      <alignment wrapText="1"/>
    </xf>
    <xf numFmtId="0" fontId="40" fillId="0" borderId="1" xfId="0" applyFont="1" applyFill="1" applyBorder="1" applyAlignment="1">
      <alignment horizontal="center" vertical="center" wrapText="1"/>
    </xf>
    <xf numFmtId="0" fontId="32" fillId="0" borderId="1" xfId="0" applyFont="1" applyFill="1" applyBorder="1" applyAlignment="1">
      <alignment horizontal="justify" vertical="center" wrapText="1"/>
    </xf>
    <xf numFmtId="0" fontId="32" fillId="0" borderId="24" xfId="0" applyFont="1" applyFill="1" applyBorder="1" applyAlignment="1">
      <alignment horizontal="justify" vertical="center" wrapText="1"/>
    </xf>
    <xf numFmtId="0" fontId="41" fillId="0" borderId="2" xfId="0" applyFont="1" applyFill="1" applyBorder="1" applyAlignment="1">
      <alignment horizontal="center" vertical="center" wrapText="1"/>
    </xf>
    <xf numFmtId="0" fontId="40" fillId="0" borderId="41" xfId="0" applyFont="1" applyFill="1" applyBorder="1" applyAlignment="1">
      <alignment horizontal="center" vertical="center" wrapText="1"/>
    </xf>
    <xf numFmtId="0" fontId="32" fillId="0" borderId="41" xfId="0" applyFont="1" applyFill="1" applyBorder="1" applyAlignment="1">
      <alignment horizontal="justify" vertical="center" wrapText="1"/>
    </xf>
    <xf numFmtId="0" fontId="41" fillId="0" borderId="41" xfId="0" applyFont="1" applyFill="1" applyBorder="1" applyAlignment="1">
      <alignment horizontal="center" vertical="center" wrapText="1"/>
    </xf>
    <xf numFmtId="0" fontId="9"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9" fillId="26" borderId="0" xfId="0" applyFont="1" applyFill="1" applyAlignment="1">
      <alignment horizontal="center" vertical="center" wrapText="1"/>
    </xf>
    <xf numFmtId="0" fontId="9" fillId="0" borderId="0" xfId="0" applyFont="1" applyAlignment="1">
      <alignment horizontal="center" vertical="center" wrapText="1"/>
    </xf>
    <xf numFmtId="0" fontId="44" fillId="7" borderId="0" xfId="0" applyFont="1" applyFill="1" applyAlignment="1">
      <alignment horizontal="center" vertical="center" wrapText="1"/>
    </xf>
    <xf numFmtId="0" fontId="9" fillId="23" borderId="0" xfId="0" applyFont="1" applyFill="1" applyAlignment="1">
      <alignment horizontal="center" vertical="center" wrapText="1"/>
    </xf>
    <xf numFmtId="0" fontId="9" fillId="0" borderId="1" xfId="0" applyFont="1" applyBorder="1" applyAlignment="1">
      <alignment horizontal="center" vertical="center" wrapText="1"/>
    </xf>
    <xf numFmtId="0" fontId="16" fillId="0" borderId="36" xfId="0" applyFont="1" applyBorder="1" applyAlignment="1">
      <alignment vertical="center" wrapText="1"/>
    </xf>
    <xf numFmtId="0" fontId="54" fillId="36" borderId="3" xfId="0" applyFont="1" applyFill="1" applyBorder="1" applyAlignment="1">
      <alignment horizontal="center" vertical="center" wrapText="1"/>
    </xf>
    <xf numFmtId="0" fontId="54" fillId="36" borderId="1" xfId="0" applyFont="1" applyFill="1" applyBorder="1" applyAlignment="1">
      <alignment horizontal="center" vertical="center" wrapText="1"/>
    </xf>
    <xf numFmtId="0" fontId="56" fillId="4" borderId="40" xfId="0" applyFont="1" applyFill="1" applyBorder="1" applyAlignment="1">
      <alignment horizontal="left" vertical="center" wrapText="1" indent="1"/>
    </xf>
    <xf numFmtId="0" fontId="56" fillId="4" borderId="3" xfId="0" applyFont="1" applyFill="1" applyBorder="1" applyAlignment="1">
      <alignment horizontal="left" vertical="center" wrapText="1" indent="1"/>
    </xf>
    <xf numFmtId="0" fontId="56" fillId="4" borderId="48" xfId="0" applyFont="1" applyFill="1" applyBorder="1" applyAlignment="1">
      <alignment horizontal="left" vertical="center" wrapText="1" indent="1"/>
    </xf>
    <xf numFmtId="0" fontId="56" fillId="4" borderId="4" xfId="0" applyFont="1" applyFill="1" applyBorder="1" applyAlignment="1">
      <alignment horizontal="left" vertical="center" wrapText="1" indent="1"/>
    </xf>
    <xf numFmtId="0" fontId="57" fillId="4" borderId="48" xfId="0" applyFont="1" applyFill="1" applyBorder="1" applyAlignment="1">
      <alignment vertical="center" wrapText="1"/>
    </xf>
    <xf numFmtId="0" fontId="57" fillId="4" borderId="4" xfId="0" applyFont="1" applyFill="1" applyBorder="1" applyAlignment="1">
      <alignment vertical="center" wrapText="1"/>
    </xf>
    <xf numFmtId="0" fontId="56" fillId="4" borderId="7" xfId="0" applyFont="1" applyFill="1" applyBorder="1" applyAlignment="1">
      <alignment horizontal="left" vertical="center" wrapText="1" indent="1"/>
    </xf>
    <xf numFmtId="0" fontId="56" fillId="4" borderId="6" xfId="0" applyFont="1" applyFill="1" applyBorder="1" applyAlignment="1">
      <alignment horizontal="left" vertical="center" wrapText="1" indent="1"/>
    </xf>
    <xf numFmtId="0" fontId="9" fillId="4" borderId="4" xfId="0" applyFont="1" applyFill="1" applyBorder="1"/>
    <xf numFmtId="0" fontId="9" fillId="4" borderId="5" xfId="0" applyFont="1" applyFill="1" applyBorder="1"/>
    <xf numFmtId="0" fontId="56" fillId="4" borderId="17" xfId="0" applyFont="1" applyFill="1" applyBorder="1" applyAlignment="1">
      <alignment horizontal="left" vertical="center" wrapText="1" indent="1"/>
    </xf>
    <xf numFmtId="0" fontId="23" fillId="0" borderId="5" xfId="0" applyFont="1" applyBorder="1" applyAlignment="1">
      <alignment horizontal="center" vertical="center" wrapText="1"/>
    </xf>
    <xf numFmtId="0" fontId="62" fillId="0" borderId="0" xfId="0" applyFont="1" applyAlignment="1">
      <alignment wrapText="1"/>
    </xf>
    <xf numFmtId="0" fontId="9" fillId="0" borderId="0" xfId="0" applyFont="1" applyAlignment="1">
      <alignment horizontal="center" vertical="center" wrapText="1"/>
    </xf>
    <xf numFmtId="0" fontId="11" fillId="12" borderId="14" xfId="0" applyFont="1" applyFill="1" applyBorder="1" applyAlignment="1">
      <alignment horizontal="center" vertical="center" wrapText="1"/>
    </xf>
    <xf numFmtId="0" fontId="11" fillId="12" borderId="15" xfId="0" applyFont="1" applyFill="1" applyBorder="1" applyAlignment="1">
      <alignment horizontal="center" vertical="center" wrapText="1"/>
    </xf>
    <xf numFmtId="0" fontId="11" fillId="12" borderId="2" xfId="0" applyFont="1" applyFill="1" applyBorder="1" applyAlignment="1">
      <alignment horizontal="center" vertical="center" wrapText="1"/>
    </xf>
    <xf numFmtId="0" fontId="8" fillId="0" borderId="0" xfId="0" applyFont="1" applyAlignment="1">
      <alignment horizontal="center" wrapText="1"/>
    </xf>
    <xf numFmtId="0" fontId="14" fillId="6" borderId="1" xfId="0" applyFont="1" applyFill="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justify"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2" xfId="0" applyFont="1" applyBorder="1" applyAlignment="1">
      <alignment horizontal="center" vertical="center" wrapText="1"/>
    </xf>
    <xf numFmtId="0" fontId="12"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1" fillId="8" borderId="14" xfId="0" applyFont="1" applyFill="1" applyBorder="1" applyAlignment="1">
      <alignment horizontal="center" vertical="center" wrapText="1"/>
    </xf>
    <xf numFmtId="0" fontId="11" fillId="8" borderId="15"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 xfId="0" applyFont="1" applyBorder="1" applyAlignment="1">
      <alignment horizontal="center" vertical="center" wrapText="1"/>
    </xf>
    <xf numFmtId="0" fontId="12" fillId="0" borderId="14"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8" borderId="14" xfId="0" applyFont="1" applyFill="1" applyBorder="1" applyAlignment="1">
      <alignment horizontal="center" vertical="center" wrapText="1"/>
    </xf>
    <xf numFmtId="0" fontId="10" fillId="8" borderId="15" xfId="0" applyFont="1" applyFill="1" applyBorder="1" applyAlignment="1">
      <alignment horizontal="center" vertical="center" wrapText="1"/>
    </xf>
    <xf numFmtId="0" fontId="10" fillId="8" borderId="2" xfId="0" applyFont="1" applyFill="1" applyBorder="1" applyAlignment="1">
      <alignment horizontal="center"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9" fillId="0" borderId="2" xfId="0" applyFont="1" applyBorder="1" applyAlignment="1">
      <alignment horizontal="left" vertical="center" wrapText="1"/>
    </xf>
    <xf numFmtId="0" fontId="9" fillId="0" borderId="1" xfId="0" applyFont="1" applyFill="1" applyBorder="1" applyAlignment="1">
      <alignment horizontal="justify" vertical="top" wrapText="1"/>
    </xf>
    <xf numFmtId="0" fontId="6" fillId="0" borderId="1" xfId="0" applyFont="1" applyBorder="1" applyAlignment="1">
      <alignment horizontal="center" vertical="center"/>
    </xf>
    <xf numFmtId="0" fontId="11" fillId="12" borderId="1" xfId="0" applyFont="1" applyFill="1" applyBorder="1" applyAlignment="1">
      <alignment horizontal="center" vertical="center" wrapText="1"/>
    </xf>
    <xf numFmtId="0" fontId="12" fillId="0" borderId="1" xfId="0" applyFont="1" applyBorder="1" applyAlignment="1">
      <alignment horizontal="justify" vertical="center" wrapText="1"/>
    </xf>
    <xf numFmtId="0" fontId="30" fillId="34" borderId="1" xfId="0" applyFont="1" applyFill="1" applyBorder="1" applyAlignment="1">
      <alignment horizontal="center" wrapText="1"/>
    </xf>
    <xf numFmtId="0" fontId="0" fillId="0" borderId="16" xfId="0" applyBorder="1" applyAlignment="1">
      <alignment horizontal="center" wrapText="1"/>
    </xf>
    <xf numFmtId="0" fontId="38" fillId="31" borderId="1" xfId="0" applyFont="1" applyFill="1" applyBorder="1" applyAlignment="1">
      <alignment horizontal="center" vertical="center" wrapText="1"/>
    </xf>
    <xf numFmtId="0" fontId="38" fillId="31" borderId="14" xfId="0" applyFont="1" applyFill="1" applyBorder="1" applyAlignment="1">
      <alignment horizontal="center" vertical="center" wrapText="1"/>
    </xf>
    <xf numFmtId="0" fontId="38" fillId="31" borderId="2" xfId="0" applyFont="1" applyFill="1" applyBorder="1" applyAlignment="1">
      <alignment horizontal="center" vertical="center" wrapText="1"/>
    </xf>
    <xf numFmtId="0" fontId="30" fillId="24" borderId="1" xfId="0" applyFont="1" applyFill="1" applyBorder="1" applyAlignment="1">
      <alignment horizontal="center" wrapText="1"/>
    </xf>
    <xf numFmtId="0" fontId="30" fillId="11" borderId="1" xfId="0" applyFont="1" applyFill="1" applyBorder="1" applyAlignment="1">
      <alignment horizontal="center" wrapText="1"/>
    </xf>
    <xf numFmtId="0" fontId="46" fillId="5" borderId="1" xfId="0" applyFont="1" applyFill="1" applyBorder="1" applyAlignment="1">
      <alignment horizontal="center" vertical="center" wrapText="1"/>
    </xf>
    <xf numFmtId="0" fontId="46" fillId="5" borderId="1" xfId="0" applyFont="1" applyFill="1" applyBorder="1" applyAlignment="1">
      <alignment horizontal="center" vertical="center"/>
    </xf>
    <xf numFmtId="14" fontId="48" fillId="4" borderId="14" xfId="1" applyNumberFormat="1" applyFont="1" applyFill="1" applyBorder="1" applyAlignment="1">
      <alignment horizontal="center" vertical="center"/>
    </xf>
    <xf numFmtId="0" fontId="48" fillId="4" borderId="2" xfId="1" applyFont="1" applyFill="1" applyBorder="1" applyAlignment="1">
      <alignment horizontal="center" vertical="center"/>
    </xf>
    <xf numFmtId="0" fontId="49" fillId="24" borderId="43" xfId="0" applyFont="1" applyFill="1" applyBorder="1" applyAlignment="1">
      <alignment horizontal="center" vertical="center" wrapText="1"/>
    </xf>
    <xf numFmtId="0" fontId="49" fillId="24" borderId="5" xfId="0" applyFont="1" applyFill="1" applyBorder="1" applyAlignment="1">
      <alignment horizontal="center" vertical="center" wrapText="1"/>
    </xf>
    <xf numFmtId="0" fontId="49" fillId="24" borderId="44" xfId="0" applyFont="1" applyFill="1" applyBorder="1" applyAlignment="1">
      <alignment horizontal="center" vertical="center" wrapText="1"/>
    </xf>
    <xf numFmtId="0" fontId="49" fillId="24" borderId="25" xfId="0" applyFont="1" applyFill="1" applyBorder="1" applyAlignment="1">
      <alignment horizontal="center" vertical="center" wrapText="1"/>
    </xf>
    <xf numFmtId="0" fontId="49" fillId="24" borderId="1" xfId="0" applyFont="1" applyFill="1" applyBorder="1" applyAlignment="1">
      <alignment horizontal="center" vertical="center" wrapText="1"/>
    </xf>
    <xf numFmtId="0" fontId="49" fillId="3" borderId="1" xfId="0" applyFont="1" applyFill="1" applyBorder="1" applyAlignment="1">
      <alignment horizontal="center" vertical="center" wrapText="1"/>
    </xf>
    <xf numFmtId="0" fontId="49" fillId="3" borderId="3" xfId="0" applyFont="1" applyFill="1" applyBorder="1" applyAlignment="1">
      <alignment horizontal="center" vertical="center" wrapText="1"/>
    </xf>
    <xf numFmtId="0" fontId="49" fillId="3" borderId="4" xfId="0" applyFont="1" applyFill="1" applyBorder="1" applyAlignment="1">
      <alignment horizontal="center" vertical="center" wrapText="1"/>
    </xf>
    <xf numFmtId="0" fontId="49" fillId="3" borderId="5" xfId="0" applyFont="1" applyFill="1" applyBorder="1" applyAlignment="1">
      <alignment horizontal="center" vertical="center" wrapText="1"/>
    </xf>
    <xf numFmtId="0" fontId="49" fillId="3" borderId="14" xfId="0" applyFont="1" applyFill="1" applyBorder="1" applyAlignment="1">
      <alignment horizontal="center" vertical="center" wrapText="1"/>
    </xf>
    <xf numFmtId="0" fontId="49" fillId="3" borderId="15" xfId="0" applyFont="1" applyFill="1" applyBorder="1" applyAlignment="1">
      <alignment horizontal="center" vertical="center" wrapText="1"/>
    </xf>
    <xf numFmtId="0" fontId="49" fillId="3" borderId="2" xfId="0" applyFont="1" applyFill="1" applyBorder="1" applyAlignment="1">
      <alignment horizontal="center" vertical="center" wrapText="1"/>
    </xf>
    <xf numFmtId="0" fontId="48" fillId="5" borderId="14" xfId="1" applyFont="1" applyFill="1" applyBorder="1" applyAlignment="1">
      <alignment horizontal="left" vertical="center"/>
    </xf>
    <xf numFmtId="0" fontId="48" fillId="5" borderId="15" xfId="1" applyFont="1" applyFill="1" applyBorder="1" applyAlignment="1">
      <alignment horizontal="left" vertical="center"/>
    </xf>
    <xf numFmtId="0" fontId="48" fillId="5" borderId="2" xfId="1" applyFont="1" applyFill="1" applyBorder="1" applyAlignment="1">
      <alignment horizontal="left" vertical="center"/>
    </xf>
    <xf numFmtId="0" fontId="45" fillId="5" borderId="1" xfId="0" applyFont="1" applyFill="1" applyBorder="1" applyAlignment="1">
      <alignment horizontal="center" vertical="center" wrapText="1"/>
    </xf>
    <xf numFmtId="0" fontId="45" fillId="5" borderId="1" xfId="0" applyFont="1" applyFill="1" applyBorder="1" applyAlignment="1">
      <alignment horizontal="center" vertical="center"/>
    </xf>
    <xf numFmtId="0" fontId="49" fillId="5" borderId="3" xfId="0" applyFont="1" applyFill="1" applyBorder="1" applyAlignment="1">
      <alignment horizontal="center" vertical="center" wrapText="1"/>
    </xf>
    <xf numFmtId="0" fontId="49" fillId="5" borderId="4" xfId="0" applyFont="1" applyFill="1" applyBorder="1" applyAlignment="1">
      <alignment horizontal="center" vertical="center" wrapText="1"/>
    </xf>
    <xf numFmtId="0" fontId="49" fillId="5" borderId="5" xfId="0" applyFont="1" applyFill="1" applyBorder="1" applyAlignment="1">
      <alignment horizontal="center" vertical="center" wrapText="1"/>
    </xf>
    <xf numFmtId="0" fontId="45" fillId="20" borderId="4" xfId="0" applyFont="1" applyFill="1" applyBorder="1" applyAlignment="1">
      <alignment horizontal="center" vertical="center" wrapText="1"/>
    </xf>
    <xf numFmtId="0" fontId="45" fillId="20" borderId="5" xfId="0" applyFont="1" applyFill="1" applyBorder="1" applyAlignment="1">
      <alignment horizontal="center" vertical="center" wrapText="1"/>
    </xf>
    <xf numFmtId="0" fontId="45" fillId="20" borderId="14" xfId="0" applyFont="1" applyFill="1" applyBorder="1" applyAlignment="1">
      <alignment horizontal="center" vertical="center" wrapText="1"/>
    </xf>
    <xf numFmtId="0" fontId="45" fillId="20" borderId="15" xfId="0" applyFont="1" applyFill="1" applyBorder="1" applyAlignment="1">
      <alignment horizontal="center" vertical="center" wrapText="1"/>
    </xf>
    <xf numFmtId="0" fontId="48" fillId="5" borderId="14" xfId="1" applyFont="1" applyFill="1" applyBorder="1" applyAlignment="1">
      <alignment horizontal="right" vertical="center" wrapText="1" indent="1"/>
    </xf>
    <xf numFmtId="0" fontId="48" fillId="5" borderId="2" xfId="1" applyFont="1" applyFill="1" applyBorder="1" applyAlignment="1">
      <alignment horizontal="right" vertical="center" wrapText="1" indent="1"/>
    </xf>
    <xf numFmtId="0" fontId="50" fillId="6" borderId="1" xfId="0" applyFont="1" applyFill="1" applyBorder="1" applyAlignment="1">
      <alignment horizontal="center" vertical="center" wrapText="1"/>
    </xf>
    <xf numFmtId="0" fontId="25" fillId="6" borderId="1" xfId="0" applyFont="1" applyFill="1" applyBorder="1" applyAlignment="1">
      <alignment horizontal="center" vertical="center" wrapText="1"/>
    </xf>
    <xf numFmtId="0" fontId="25" fillId="6" borderId="1" xfId="0" applyFont="1" applyFill="1" applyBorder="1" applyAlignment="1">
      <alignment horizontal="center" vertical="center" textRotation="90" wrapText="1"/>
    </xf>
    <xf numFmtId="0" fontId="23" fillId="0" borderId="1" xfId="0" applyFont="1" applyBorder="1" applyAlignment="1">
      <alignment vertical="center" wrapText="1"/>
    </xf>
    <xf numFmtId="0" fontId="49" fillId="5" borderId="14" xfId="0" applyFont="1" applyFill="1" applyBorder="1" applyAlignment="1">
      <alignment horizontal="center" vertical="center" wrapText="1"/>
    </xf>
    <xf numFmtId="0" fontId="49" fillId="5" borderId="15"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60" fillId="6" borderId="1" xfId="1" applyFont="1" applyFill="1" applyBorder="1" applyAlignment="1">
      <alignment horizontal="left" vertical="center" wrapText="1" indent="1"/>
    </xf>
    <xf numFmtId="0" fontId="45" fillId="5" borderId="3" xfId="0" applyFont="1" applyFill="1" applyBorder="1" applyAlignment="1">
      <alignment horizontal="center" vertical="center" wrapText="1"/>
    </xf>
    <xf numFmtId="0" fontId="45" fillId="5" borderId="4" xfId="0" applyFont="1" applyFill="1" applyBorder="1" applyAlignment="1">
      <alignment horizontal="center" vertical="center" wrapText="1"/>
    </xf>
    <xf numFmtId="0" fontId="45" fillId="5" borderId="5" xfId="0" applyFont="1" applyFill="1" applyBorder="1" applyAlignment="1">
      <alignment horizontal="center" vertical="center" wrapText="1"/>
    </xf>
    <xf numFmtId="0" fontId="49" fillId="24" borderId="24" xfId="0" applyFont="1" applyFill="1" applyBorder="1" applyAlignment="1">
      <alignment horizontal="center" vertical="center" wrapText="1"/>
    </xf>
    <xf numFmtId="0" fontId="49" fillId="24" borderId="14" xfId="3" applyFont="1" applyFill="1" applyBorder="1" applyAlignment="1">
      <alignment horizontal="center" vertical="center" wrapText="1"/>
    </xf>
    <xf numFmtId="0" fontId="49" fillId="24" borderId="2" xfId="3" applyFont="1" applyFill="1" applyBorder="1" applyAlignment="1">
      <alignment horizontal="center" vertical="center" wrapText="1"/>
    </xf>
    <xf numFmtId="0" fontId="49" fillId="5" borderId="1" xfId="0" applyFont="1" applyFill="1" applyBorder="1" applyAlignment="1">
      <alignment horizontal="center" vertical="center" wrapText="1"/>
    </xf>
    <xf numFmtId="0" fontId="49" fillId="5" borderId="14" xfId="0" applyFont="1" applyFill="1" applyBorder="1" applyAlignment="1">
      <alignment horizontal="center" vertical="center"/>
    </xf>
    <xf numFmtId="0" fontId="49" fillId="5" borderId="15" xfId="0" applyFont="1" applyFill="1" applyBorder="1" applyAlignment="1">
      <alignment horizontal="center" vertical="center"/>
    </xf>
    <xf numFmtId="0" fontId="49" fillId="5" borderId="2" xfId="0" applyFont="1" applyFill="1" applyBorder="1" applyAlignment="1">
      <alignment horizontal="center" vertical="center"/>
    </xf>
    <xf numFmtId="0" fontId="45" fillId="5" borderId="40" xfId="0" applyFont="1" applyFill="1" applyBorder="1" applyAlignment="1">
      <alignment horizontal="center" vertical="center"/>
    </xf>
    <xf numFmtId="0" fontId="45" fillId="5" borderId="41" xfId="0" applyFont="1" applyFill="1" applyBorder="1" applyAlignment="1">
      <alignment horizontal="center" vertical="center"/>
    </xf>
    <xf numFmtId="0" fontId="45" fillId="5" borderId="7" xfId="0" applyFont="1" applyFill="1" applyBorder="1" applyAlignment="1">
      <alignment horizontal="center" vertical="center"/>
    </xf>
    <xf numFmtId="0" fontId="45" fillId="5" borderId="48" xfId="0" applyFont="1" applyFill="1" applyBorder="1" applyAlignment="1">
      <alignment horizontal="center" vertical="center"/>
    </xf>
    <xf numFmtId="0" fontId="45" fillId="5" borderId="0" xfId="0" applyFont="1" applyFill="1" applyAlignment="1">
      <alignment horizontal="center" vertical="center"/>
    </xf>
    <xf numFmtId="0" fontId="45" fillId="5" borderId="6" xfId="0" applyFont="1" applyFill="1" applyBorder="1" applyAlignment="1">
      <alignment horizontal="center" vertical="center"/>
    </xf>
    <xf numFmtId="0" fontId="45" fillId="5" borderId="42" xfId="0" applyFont="1" applyFill="1" applyBorder="1" applyAlignment="1">
      <alignment horizontal="center" vertical="center"/>
    </xf>
    <xf numFmtId="0" fontId="45" fillId="5" borderId="16" xfId="0" applyFont="1" applyFill="1" applyBorder="1" applyAlignment="1">
      <alignment horizontal="center" vertical="center"/>
    </xf>
    <xf numFmtId="0" fontId="45" fillId="5" borderId="17" xfId="0" applyFont="1" applyFill="1" applyBorder="1" applyAlignment="1">
      <alignment horizontal="center" vertical="center"/>
    </xf>
    <xf numFmtId="0" fontId="49" fillId="5" borderId="40" xfId="0" applyFont="1" applyFill="1" applyBorder="1" applyAlignment="1">
      <alignment horizontal="center" vertical="center" wrapText="1"/>
    </xf>
    <xf numFmtId="0" fontId="49" fillId="5" borderId="41" xfId="0" applyFont="1" applyFill="1" applyBorder="1" applyAlignment="1">
      <alignment horizontal="center" vertical="center" wrapText="1"/>
    </xf>
    <xf numFmtId="0" fontId="49" fillId="5" borderId="7" xfId="0" applyFont="1" applyFill="1" applyBorder="1" applyAlignment="1">
      <alignment horizontal="center" vertical="center" wrapText="1"/>
    </xf>
    <xf numFmtId="0" fontId="49" fillId="5" borderId="48" xfId="0" applyFont="1" applyFill="1" applyBorder="1" applyAlignment="1">
      <alignment horizontal="center" vertical="center" wrapText="1"/>
    </xf>
    <xf numFmtId="0" fontId="49" fillId="5" borderId="0" xfId="0" applyFont="1" applyFill="1" applyBorder="1" applyAlignment="1">
      <alignment horizontal="center" vertical="center" wrapText="1"/>
    </xf>
    <xf numFmtId="0" fontId="49" fillId="5" borderId="6" xfId="0" applyFont="1" applyFill="1" applyBorder="1" applyAlignment="1">
      <alignment horizontal="center" vertical="center" wrapText="1"/>
    </xf>
    <xf numFmtId="0" fontId="49" fillId="5" borderId="42" xfId="0" applyFont="1" applyFill="1" applyBorder="1" applyAlignment="1">
      <alignment horizontal="center" vertical="center" wrapText="1"/>
    </xf>
    <xf numFmtId="0" fontId="49" fillId="5" borderId="16" xfId="0" applyFont="1" applyFill="1" applyBorder="1" applyAlignment="1">
      <alignment horizontal="center" vertical="center" wrapText="1"/>
    </xf>
    <xf numFmtId="0" fontId="49" fillId="5" borderId="17" xfId="0" applyFont="1" applyFill="1" applyBorder="1" applyAlignment="1">
      <alignment horizontal="center" vertical="center" wrapText="1"/>
    </xf>
    <xf numFmtId="0" fontId="45" fillId="5" borderId="3" xfId="0" applyFont="1" applyFill="1" applyBorder="1" applyAlignment="1">
      <alignment horizontal="center" vertical="center"/>
    </xf>
    <xf numFmtId="0" fontId="45" fillId="5" borderId="4" xfId="0" applyFont="1" applyFill="1" applyBorder="1" applyAlignment="1">
      <alignment horizontal="center" vertical="center"/>
    </xf>
    <xf numFmtId="0" fontId="45" fillId="5" borderId="5" xfId="0" applyFont="1" applyFill="1" applyBorder="1" applyAlignment="1">
      <alignment horizontal="center" vertical="center"/>
    </xf>
    <xf numFmtId="0" fontId="49" fillId="5" borderId="51" xfId="0" applyFont="1" applyFill="1" applyBorder="1" applyAlignment="1">
      <alignment horizontal="center" vertical="center" wrapText="1"/>
    </xf>
    <xf numFmtId="0" fontId="49" fillId="5" borderId="31" xfId="0" applyFont="1" applyFill="1" applyBorder="1" applyAlignment="1">
      <alignment horizontal="center" vertical="center" wrapText="1"/>
    </xf>
    <xf numFmtId="0" fontId="48" fillId="5" borderId="50" xfId="0" applyFont="1" applyFill="1" applyBorder="1" applyAlignment="1">
      <alignment horizontal="center" vertical="center" textRotation="90" wrapText="1"/>
    </xf>
    <xf numFmtId="0" fontId="48" fillId="5" borderId="44" xfId="0" applyFont="1" applyFill="1" applyBorder="1" applyAlignment="1">
      <alignment horizontal="center" vertical="center" textRotation="90" wrapText="1"/>
    </xf>
    <xf numFmtId="0" fontId="49" fillId="24" borderId="14" xfId="0" applyFont="1" applyFill="1" applyBorder="1" applyAlignment="1">
      <alignment horizontal="center" vertical="center" wrapText="1"/>
    </xf>
    <xf numFmtId="0" fontId="49" fillId="24" borderId="2" xfId="0" applyFont="1" applyFill="1" applyBorder="1" applyAlignment="1">
      <alignment horizontal="center" vertical="center" wrapText="1"/>
    </xf>
    <xf numFmtId="0" fontId="25" fillId="37"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5" fillId="22" borderId="1" xfId="0" applyFont="1" applyFill="1" applyBorder="1" applyAlignment="1">
      <alignment horizontal="center" vertical="center" wrapText="1"/>
    </xf>
    <xf numFmtId="0" fontId="25" fillId="22" borderId="1" xfId="0" applyFont="1" applyFill="1" applyBorder="1" applyAlignment="1">
      <alignment horizontal="center" vertical="center" textRotation="90" wrapText="1"/>
    </xf>
    <xf numFmtId="0" fontId="25" fillId="9" borderId="1" xfId="0" applyFont="1" applyFill="1" applyBorder="1" applyAlignment="1">
      <alignment horizontal="center" vertical="center" wrapText="1"/>
    </xf>
    <xf numFmtId="0" fontId="25" fillId="9" borderId="1" xfId="0" applyFont="1" applyFill="1" applyBorder="1" applyAlignment="1">
      <alignment horizontal="center" vertical="center" textRotation="90" wrapText="1"/>
    </xf>
    <xf numFmtId="0" fontId="16" fillId="0" borderId="1" xfId="0" applyFont="1" applyBorder="1" applyAlignment="1">
      <alignment vertical="center" wrapText="1"/>
    </xf>
    <xf numFmtId="0" fontId="25" fillId="10" borderId="1" xfId="0" applyFont="1" applyFill="1" applyBorder="1" applyAlignment="1">
      <alignment horizontal="center" vertical="center" wrapText="1"/>
    </xf>
    <xf numFmtId="0" fontId="25" fillId="10" borderId="1" xfId="0" applyFont="1" applyFill="1" applyBorder="1" applyAlignment="1">
      <alignment horizontal="center" vertical="center" textRotation="90" wrapText="1"/>
    </xf>
    <xf numFmtId="0" fontId="25" fillId="38" borderId="1" xfId="0" applyFont="1" applyFill="1" applyBorder="1" applyAlignment="1">
      <alignment horizontal="center" vertical="center" wrapText="1"/>
    </xf>
    <xf numFmtId="0" fontId="25" fillId="38" borderId="1" xfId="0" applyFont="1" applyFill="1" applyBorder="1" applyAlignment="1">
      <alignment horizontal="center" vertical="center" textRotation="90" wrapText="1"/>
    </xf>
    <xf numFmtId="0" fontId="9" fillId="27" borderId="0" xfId="0" applyFont="1" applyFill="1" applyAlignment="1">
      <alignment horizontal="center" vertical="center" wrapText="1"/>
    </xf>
    <xf numFmtId="0" fontId="11"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9" fillId="26" borderId="0" xfId="0" applyFont="1" applyFill="1" applyAlignment="1">
      <alignment horizontal="center" vertical="center" wrapText="1"/>
    </xf>
    <xf numFmtId="0" fontId="34" fillId="29" borderId="1" xfId="0" applyFont="1" applyFill="1" applyBorder="1" applyAlignment="1">
      <alignment horizontal="center" vertical="center" wrapText="1"/>
    </xf>
    <xf numFmtId="0" fontId="20" fillId="17" borderId="1" xfId="0" applyFont="1" applyFill="1" applyBorder="1" applyAlignment="1">
      <alignment horizontal="center" vertical="center" wrapText="1"/>
    </xf>
    <xf numFmtId="0" fontId="20" fillId="17" borderId="18" xfId="0" applyFont="1" applyFill="1" applyBorder="1" applyAlignment="1">
      <alignment horizontal="center" vertical="center" wrapText="1"/>
    </xf>
    <xf numFmtId="0" fontId="20" fillId="17" borderId="10" xfId="0" applyFont="1" applyFill="1" applyBorder="1" applyAlignment="1">
      <alignment horizontal="center" vertical="center" wrapText="1"/>
    </xf>
    <xf numFmtId="0" fontId="20" fillId="17" borderId="30" xfId="0" applyFont="1" applyFill="1" applyBorder="1" applyAlignment="1">
      <alignment horizontal="center" vertical="center" wrapText="1"/>
    </xf>
    <xf numFmtId="0" fontId="19" fillId="17" borderId="31" xfId="0" applyFont="1" applyFill="1" applyBorder="1" applyAlignment="1">
      <alignment horizontal="center" vertical="center" wrapText="1"/>
    </xf>
    <xf numFmtId="0" fontId="19" fillId="17" borderId="32" xfId="0" applyFont="1" applyFill="1" applyBorder="1" applyAlignment="1">
      <alignment horizontal="center" vertical="center" wrapText="1"/>
    </xf>
    <xf numFmtId="0" fontId="16" fillId="0" borderId="35" xfId="0" applyFont="1" applyBorder="1" applyAlignment="1">
      <alignment horizontal="center" vertical="center" wrapText="1"/>
    </xf>
    <xf numFmtId="0" fontId="16" fillId="0" borderId="37" xfId="0" applyFont="1" applyBorder="1" applyAlignment="1">
      <alignment horizontal="center" vertical="center" wrapText="1"/>
    </xf>
    <xf numFmtId="0" fontId="22" fillId="16" borderId="35" xfId="0" applyFont="1" applyFill="1" applyBorder="1" applyAlignment="1">
      <alignment horizontal="center" vertical="center" wrapText="1"/>
    </xf>
    <xf numFmtId="0" fontId="22" fillId="16" borderId="37" xfId="0" applyFont="1" applyFill="1" applyBorder="1" applyAlignment="1">
      <alignment horizontal="center" vertical="center" wrapText="1"/>
    </xf>
    <xf numFmtId="0" fontId="16" fillId="0" borderId="39" xfId="0" applyFont="1" applyBorder="1" applyAlignment="1">
      <alignment horizontal="center" vertical="center" wrapText="1"/>
    </xf>
    <xf numFmtId="0" fontId="22" fillId="2" borderId="39" xfId="0" applyFont="1" applyFill="1" applyBorder="1" applyAlignment="1">
      <alignment horizontal="center" vertical="center" wrapText="1"/>
    </xf>
    <xf numFmtId="0" fontId="22" fillId="2" borderId="35" xfId="0" applyFont="1" applyFill="1" applyBorder="1" applyAlignment="1">
      <alignment horizontal="center" vertical="center" wrapText="1"/>
    </xf>
    <xf numFmtId="0" fontId="22" fillId="2" borderId="37" xfId="0" applyFont="1" applyFill="1" applyBorder="1" applyAlignment="1">
      <alignment horizontal="center" vertical="center" wrapText="1"/>
    </xf>
    <xf numFmtId="0" fontId="22" fillId="15" borderId="39" xfId="0" applyFont="1" applyFill="1" applyBorder="1" applyAlignment="1">
      <alignment horizontal="center" vertical="center" wrapText="1"/>
    </xf>
    <xf numFmtId="0" fontId="22" fillId="15" borderId="35" xfId="0" applyFont="1" applyFill="1" applyBorder="1" applyAlignment="1">
      <alignment horizontal="center" vertical="center" wrapText="1"/>
    </xf>
    <xf numFmtId="0" fontId="22" fillId="15" borderId="37" xfId="0" applyFont="1" applyFill="1" applyBorder="1" applyAlignment="1">
      <alignment horizontal="center" vertical="center" wrapText="1"/>
    </xf>
    <xf numFmtId="0" fontId="22" fillId="9" borderId="39" xfId="0" applyFont="1" applyFill="1" applyBorder="1" applyAlignment="1">
      <alignment horizontal="center" vertical="center" wrapText="1"/>
    </xf>
    <xf numFmtId="0" fontId="22" fillId="9" borderId="35" xfId="0" applyFont="1" applyFill="1" applyBorder="1" applyAlignment="1">
      <alignment horizontal="center" vertical="center" wrapText="1"/>
    </xf>
    <xf numFmtId="0" fontId="22" fillId="9" borderId="37" xfId="0" applyFont="1" applyFill="1" applyBorder="1" applyAlignment="1">
      <alignment horizontal="center" vertical="center" wrapText="1"/>
    </xf>
    <xf numFmtId="0" fontId="22" fillId="10" borderId="39" xfId="0" applyFont="1" applyFill="1" applyBorder="1" applyAlignment="1">
      <alignment horizontal="center" vertical="center" wrapText="1"/>
    </xf>
    <xf numFmtId="0" fontId="22" fillId="10" borderId="35" xfId="0" applyFont="1" applyFill="1" applyBorder="1" applyAlignment="1">
      <alignment horizontal="center" vertical="center" wrapText="1"/>
    </xf>
    <xf numFmtId="0" fontId="22" fillId="10" borderId="37" xfId="0" applyFont="1" applyFill="1" applyBorder="1" applyAlignment="1">
      <alignment horizontal="center" vertical="center" wrapText="1"/>
    </xf>
    <xf numFmtId="0" fontId="58" fillId="4" borderId="41" xfId="0" applyFont="1" applyFill="1" applyBorder="1" applyAlignment="1">
      <alignment horizontal="center" vertical="center" wrapText="1"/>
    </xf>
    <xf numFmtId="0" fontId="58" fillId="4" borderId="0" xfId="0" applyFont="1" applyFill="1" applyBorder="1" applyAlignment="1">
      <alignment horizontal="center" vertical="center" wrapText="1"/>
    </xf>
    <xf numFmtId="0" fontId="58" fillId="4" borderId="16" xfId="0" applyFont="1" applyFill="1" applyBorder="1" applyAlignment="1">
      <alignment horizontal="center" vertical="center" wrapText="1"/>
    </xf>
    <xf numFmtId="0" fontId="59" fillId="2" borderId="1" xfId="0" applyFont="1" applyFill="1" applyBorder="1" applyAlignment="1">
      <alignment horizontal="center" vertical="center" wrapText="1"/>
    </xf>
    <xf numFmtId="0" fontId="59" fillId="16" borderId="1" xfId="0" applyFont="1" applyFill="1" applyBorder="1" applyAlignment="1">
      <alignment horizontal="center" vertical="center" wrapText="1"/>
    </xf>
    <xf numFmtId="0" fontId="55" fillId="4" borderId="41" xfId="0" applyFont="1" applyFill="1" applyBorder="1" applyAlignment="1">
      <alignment horizontal="center" vertical="center" wrapText="1"/>
    </xf>
    <xf numFmtId="0" fontId="55" fillId="4" borderId="0" xfId="0" applyFont="1" applyFill="1" applyBorder="1" applyAlignment="1">
      <alignment horizontal="center" vertical="center" wrapText="1"/>
    </xf>
    <xf numFmtId="0" fontId="55" fillId="4" borderId="16" xfId="0" applyFont="1" applyFill="1" applyBorder="1" applyAlignment="1">
      <alignment horizontal="center" vertical="center" wrapText="1"/>
    </xf>
    <xf numFmtId="0" fontId="54" fillId="36" borderId="53" xfId="0" applyFont="1" applyFill="1" applyBorder="1" applyAlignment="1">
      <alignment horizontal="center" vertical="center" wrapText="1"/>
    </xf>
    <xf numFmtId="0" fontId="54" fillId="36" borderId="16" xfId="0" applyFont="1" applyFill="1" applyBorder="1" applyAlignment="1">
      <alignment horizontal="center" vertical="center" wrapText="1"/>
    </xf>
    <xf numFmtId="0" fontId="59" fillId="10" borderId="1" xfId="0" applyFont="1" applyFill="1" applyBorder="1" applyAlignment="1">
      <alignment horizontal="center" vertical="center" wrapText="1"/>
    </xf>
    <xf numFmtId="0" fontId="55" fillId="4" borderId="15" xfId="0" applyFont="1" applyFill="1" applyBorder="1" applyAlignment="1">
      <alignment horizontal="center" vertical="center" wrapText="1"/>
    </xf>
    <xf numFmtId="0" fontId="59" fillId="9" borderId="1" xfId="0" applyFont="1" applyFill="1" applyBorder="1" applyAlignment="1">
      <alignment horizontal="center" vertical="center" wrapText="1"/>
    </xf>
    <xf numFmtId="0" fontId="59" fillId="15" borderId="1" xfId="0" applyFont="1" applyFill="1" applyBorder="1" applyAlignment="1">
      <alignment horizontal="center" vertical="center" wrapText="1"/>
    </xf>
    <xf numFmtId="0" fontId="9" fillId="0" borderId="0" xfId="0" applyFont="1" applyAlignment="1">
      <alignment horizontal="left" vertical="center" wrapText="1"/>
    </xf>
    <xf numFmtId="0" fontId="0" fillId="0" borderId="0" xfId="0" applyAlignment="1">
      <alignment horizontal="left" vertical="center" wrapText="1"/>
    </xf>
    <xf numFmtId="0" fontId="9" fillId="0" borderId="1" xfId="0" applyFont="1" applyBorder="1" applyAlignment="1">
      <alignment horizontal="left" vertical="center" wrapText="1"/>
    </xf>
    <xf numFmtId="0" fontId="9" fillId="0" borderId="3" xfId="0" applyFont="1" applyBorder="1" applyAlignment="1">
      <alignment horizontal="left" vertical="center" wrapText="1"/>
    </xf>
    <xf numFmtId="0" fontId="11" fillId="18" borderId="21" xfId="0" applyFont="1" applyFill="1" applyBorder="1" applyAlignment="1">
      <alignment horizontal="center" vertical="center" wrapText="1"/>
    </xf>
    <xf numFmtId="0" fontId="11" fillId="18" borderId="20" xfId="0" applyFont="1" applyFill="1" applyBorder="1" applyAlignment="1">
      <alignment horizontal="center" vertical="center" wrapText="1"/>
    </xf>
    <xf numFmtId="0" fontId="11" fillId="18" borderId="19" xfId="0" applyFont="1" applyFill="1" applyBorder="1" applyAlignment="1">
      <alignment horizontal="center" vertical="center" wrapText="1"/>
    </xf>
    <xf numFmtId="0" fontId="26" fillId="18" borderId="29" xfId="0" applyFont="1" applyFill="1" applyBorder="1" applyAlignment="1">
      <alignment horizontal="center" vertical="center" wrapText="1"/>
    </xf>
    <xf numFmtId="0" fontId="26" fillId="18" borderId="28" xfId="0" applyFont="1" applyFill="1" applyBorder="1" applyAlignment="1">
      <alignment horizontal="center" vertical="center" wrapText="1"/>
    </xf>
    <xf numFmtId="0" fontId="26" fillId="18" borderId="27" xfId="0" applyFont="1" applyFill="1" applyBorder="1" applyAlignment="1">
      <alignment horizontal="center" vertical="center" wrapText="1"/>
    </xf>
    <xf numFmtId="0" fontId="28" fillId="18" borderId="8" xfId="0" applyFont="1" applyFill="1" applyBorder="1" applyAlignment="1">
      <alignment horizontal="center" vertical="center" wrapText="1"/>
    </xf>
    <xf numFmtId="0" fontId="28" fillId="18" borderId="11" xfId="0" applyFont="1" applyFill="1" applyBorder="1" applyAlignment="1">
      <alignment horizontal="center" vertical="center" wrapText="1"/>
    </xf>
    <xf numFmtId="0" fontId="28" fillId="18" borderId="9" xfId="0" applyFont="1" applyFill="1" applyBorder="1" applyAlignment="1">
      <alignment horizontal="center" vertical="center" wrapText="1"/>
    </xf>
    <xf numFmtId="0" fontId="28" fillId="18" borderId="12" xfId="0" applyFont="1" applyFill="1" applyBorder="1" applyAlignment="1">
      <alignment horizontal="center" vertical="center" wrapText="1"/>
    </xf>
    <xf numFmtId="0" fontId="28" fillId="18" borderId="26" xfId="0" applyFont="1" applyFill="1" applyBorder="1" applyAlignment="1">
      <alignment horizontal="center" vertical="center" wrapText="1"/>
    </xf>
    <xf numFmtId="0" fontId="9" fillId="0" borderId="9" xfId="0" applyFont="1" applyBorder="1" applyAlignment="1">
      <alignment horizontal="left" vertical="center" wrapText="1"/>
    </xf>
    <xf numFmtId="0" fontId="31" fillId="18" borderId="8" xfId="0" applyFont="1" applyFill="1" applyBorder="1" applyAlignment="1">
      <alignment horizontal="center" vertical="center" wrapText="1"/>
    </xf>
    <xf numFmtId="0" fontId="31" fillId="18" borderId="9" xfId="0" applyFont="1" applyFill="1" applyBorder="1" applyAlignment="1">
      <alignment horizontal="center" vertical="center" wrapText="1"/>
    </xf>
    <xf numFmtId="0" fontId="31" fillId="18" borderId="26" xfId="0" applyFont="1" applyFill="1" applyBorder="1" applyAlignment="1">
      <alignment horizontal="center" vertical="center" wrapText="1"/>
    </xf>
    <xf numFmtId="0" fontId="9" fillId="0" borderId="11" xfId="0" applyFont="1" applyBorder="1" applyAlignment="1">
      <alignment horizontal="center" wrapText="1"/>
    </xf>
    <xf numFmtId="0" fontId="9" fillId="0" borderId="12" xfId="0" applyFont="1" applyBorder="1" applyAlignment="1">
      <alignment horizontal="center" wrapText="1"/>
    </xf>
    <xf numFmtId="0" fontId="9" fillId="0" borderId="13" xfId="0" applyFont="1" applyBorder="1" applyAlignment="1">
      <alignment horizontal="center" wrapText="1"/>
    </xf>
    <xf numFmtId="0" fontId="9" fillId="0" borderId="0" xfId="0" applyFont="1" applyAlignment="1">
      <alignment horizontal="center" vertical="center" wrapText="1"/>
    </xf>
    <xf numFmtId="0" fontId="9" fillId="0" borderId="52" xfId="0" applyFont="1" applyBorder="1" applyAlignment="1">
      <alignment horizontal="center" vertical="center" wrapText="1"/>
    </xf>
    <xf numFmtId="0" fontId="22" fillId="0" borderId="1" xfId="0" applyFont="1" applyBorder="1" applyAlignment="1">
      <alignment horizontal="center" vertical="center" wrapText="1"/>
    </xf>
    <xf numFmtId="0" fontId="19" fillId="18" borderId="1" xfId="0" applyFont="1" applyFill="1" applyBorder="1" applyAlignment="1">
      <alignment horizontal="center" vertical="center" wrapText="1"/>
    </xf>
    <xf numFmtId="0" fontId="18" fillId="18" borderId="1" xfId="0" applyFont="1" applyFill="1" applyBorder="1" applyAlignment="1">
      <alignment horizontal="center" vertical="center" wrapText="1"/>
    </xf>
    <xf numFmtId="0" fontId="20" fillId="13" borderId="3" xfId="0" applyFont="1" applyFill="1" applyBorder="1" applyAlignment="1">
      <alignment horizontal="center" vertical="center" wrapText="1"/>
    </xf>
    <xf numFmtId="0" fontId="21" fillId="13" borderId="5" xfId="0" applyFont="1" applyFill="1" applyBorder="1" applyAlignment="1">
      <alignment horizontal="center" vertical="center" wrapText="1"/>
    </xf>
    <xf numFmtId="0" fontId="19" fillId="16" borderId="39" xfId="0" applyFont="1" applyFill="1" applyBorder="1" applyAlignment="1">
      <alignment horizontal="center" vertical="center" wrapText="1"/>
    </xf>
    <xf numFmtId="0" fontId="19" fillId="16" borderId="37" xfId="0" applyFont="1" applyFill="1" applyBorder="1" applyAlignment="1">
      <alignment horizontal="center" vertical="center" wrapText="1"/>
    </xf>
    <xf numFmtId="0" fontId="19" fillId="15" borderId="39" xfId="0" applyFont="1" applyFill="1" applyBorder="1" applyAlignment="1">
      <alignment horizontal="center" vertical="center" wrapText="1"/>
    </xf>
    <xf numFmtId="0" fontId="19" fillId="15" borderId="37" xfId="0" applyFont="1" applyFill="1" applyBorder="1" applyAlignment="1">
      <alignment horizontal="center" vertical="center" wrapText="1"/>
    </xf>
    <xf numFmtId="0" fontId="19" fillId="35" borderId="39" xfId="0" applyFont="1" applyFill="1" applyBorder="1" applyAlignment="1">
      <alignment horizontal="center" vertical="center" wrapText="1"/>
    </xf>
    <xf numFmtId="0" fontId="19" fillId="35" borderId="37" xfId="0" applyFont="1" applyFill="1" applyBorder="1" applyAlignment="1">
      <alignment horizontal="center" vertical="center" wrapText="1"/>
    </xf>
    <xf numFmtId="0" fontId="19" fillId="10" borderId="39" xfId="0" applyFont="1" applyFill="1" applyBorder="1" applyAlignment="1">
      <alignment horizontal="center" vertical="center" wrapText="1"/>
    </xf>
    <xf numFmtId="0" fontId="19" fillId="10" borderId="37" xfId="0" applyFont="1" applyFill="1" applyBorder="1" applyAlignment="1">
      <alignment horizontal="center" vertical="center" wrapText="1"/>
    </xf>
    <xf numFmtId="0" fontId="9" fillId="5" borderId="1" xfId="0" applyFont="1" applyFill="1" applyBorder="1" applyAlignment="1">
      <alignment horizontal="left" vertical="center" wrapText="1"/>
    </xf>
    <xf numFmtId="0" fontId="9" fillId="5" borderId="24" xfId="0" applyFont="1" applyFill="1" applyBorder="1" applyAlignment="1">
      <alignment horizontal="left" vertical="center" wrapText="1"/>
    </xf>
    <xf numFmtId="0" fontId="27" fillId="18" borderId="21" xfId="0" applyFont="1" applyFill="1" applyBorder="1" applyAlignment="1">
      <alignment horizontal="center" vertical="center" wrapText="1"/>
    </xf>
    <xf numFmtId="0" fontId="27" fillId="18" borderId="20" xfId="0" applyFont="1" applyFill="1" applyBorder="1" applyAlignment="1">
      <alignment horizontal="center" vertical="center" wrapText="1"/>
    </xf>
    <xf numFmtId="0" fontId="27" fillId="18" borderId="19" xfId="0" applyFont="1" applyFill="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9" fillId="0" borderId="26" xfId="0" applyFont="1" applyBorder="1" applyAlignment="1">
      <alignment horizontal="left" vertical="center" wrapText="1"/>
    </xf>
    <xf numFmtId="0" fontId="9" fillId="0" borderId="24"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5" borderId="12" xfId="0" applyFont="1" applyFill="1" applyBorder="1" applyAlignment="1">
      <alignment horizontal="left" vertical="center" wrapText="1"/>
    </xf>
    <xf numFmtId="0" fontId="9" fillId="5" borderId="13" xfId="0" applyFont="1" applyFill="1" applyBorder="1" applyAlignment="1">
      <alignment horizontal="left" vertical="center" wrapText="1"/>
    </xf>
    <xf numFmtId="0" fontId="11" fillId="0" borderId="43" xfId="0" applyFont="1" applyBorder="1" applyAlignment="1">
      <alignment horizontal="center" vertical="center" wrapText="1"/>
    </xf>
    <xf numFmtId="0" fontId="11" fillId="0" borderId="5" xfId="0" applyFont="1" applyBorder="1" applyAlignment="1">
      <alignment horizontal="center" vertical="center" wrapText="1"/>
    </xf>
    <xf numFmtId="0" fontId="9" fillId="0" borderId="5" xfId="0" applyFont="1" applyBorder="1" applyAlignment="1">
      <alignment horizontal="left" vertical="center" wrapText="1"/>
    </xf>
    <xf numFmtId="0" fontId="9" fillId="0" borderId="44" xfId="0" applyFont="1" applyBorder="1" applyAlignment="1">
      <alignment horizontal="left" vertical="center" wrapText="1"/>
    </xf>
    <xf numFmtId="0" fontId="11" fillId="5" borderId="8"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1" fillId="5" borderId="25"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9" fillId="5" borderId="9" xfId="0" applyFont="1" applyFill="1" applyBorder="1" applyAlignment="1">
      <alignment horizontal="left" vertical="center" wrapText="1"/>
    </xf>
    <xf numFmtId="0" fontId="9" fillId="5" borderId="26" xfId="0" applyFont="1" applyFill="1" applyBorder="1" applyAlignment="1">
      <alignment horizontal="left" vertical="center" wrapText="1"/>
    </xf>
    <xf numFmtId="0" fontId="60" fillId="6" borderId="14" xfId="1" applyFont="1" applyFill="1" applyBorder="1" applyAlignment="1">
      <alignment horizontal="left" vertical="center" wrapText="1"/>
    </xf>
    <xf numFmtId="0" fontId="60" fillId="6" borderId="15" xfId="1" applyFont="1" applyFill="1" applyBorder="1" applyAlignment="1">
      <alignment horizontal="left" vertical="center" wrapText="1"/>
    </xf>
    <xf numFmtId="0" fontId="61" fillId="6" borderId="15" xfId="0" applyFont="1" applyFill="1" applyBorder="1" applyAlignment="1">
      <alignment horizontal="center" vertical="center" wrapText="1"/>
    </xf>
    <xf numFmtId="0" fontId="61" fillId="6" borderId="2" xfId="0" applyFont="1" applyFill="1" applyBorder="1" applyAlignment="1">
      <alignment horizontal="center" vertical="center" wrapText="1"/>
    </xf>
  </cellXfs>
  <cellStyles count="4">
    <cellStyle name="Normal" xfId="0" builtinId="0"/>
    <cellStyle name="Normal 2" xfId="1" xr:uid="{7C4FD659-D8BD-47B1-9B51-09A7350A7457}"/>
    <cellStyle name="Normal_Mapa de riesgos nuevo IST_GESTION ultimo" xfId="3" xr:uid="{4920C12E-BE8A-46B4-8199-56FA9DA035B4}"/>
    <cellStyle name="Salida 2" xfId="2" xr:uid="{16F59F74-F590-4F93-9A5D-8316189732DB}"/>
  </cellStyles>
  <dxfs count="20">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s>
  <tableStyles count="0" defaultTableStyle="TableStyleMedium2" defaultPivotStyle="PivotStyleLight16"/>
  <colors>
    <mruColors>
      <color rgb="FFFF9900"/>
      <color rgb="FFDDDDDD"/>
      <color rgb="FFFFCCFF"/>
      <color rgb="FFFF5050"/>
      <color rgb="FFFF3300"/>
      <color rgb="FF6600CC"/>
      <color rgb="FFFFFFCC"/>
      <color rgb="FFFFFF99"/>
      <color rgb="FF9966F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529733</xdr:colOff>
      <xdr:row>0</xdr:row>
      <xdr:rowOff>89647</xdr:rowOff>
    </xdr:from>
    <xdr:to>
      <xdr:col>9</xdr:col>
      <xdr:colOff>1434353</xdr:colOff>
      <xdr:row>1</xdr:row>
      <xdr:rowOff>291353</xdr:rowOff>
    </xdr:to>
    <xdr:sp macro="" textlink="">
      <xdr:nvSpPr>
        <xdr:cNvPr id="6" name="1 Rectángulo redondeado">
          <a:extLst>
            <a:ext uri="{FF2B5EF4-FFF2-40B4-BE49-F238E27FC236}">
              <a16:creationId xmlns:a16="http://schemas.microsoft.com/office/drawing/2014/main" id="{4974330E-033B-4EF7-A478-1E3E00AF33E0}"/>
            </a:ext>
          </a:extLst>
        </xdr:cNvPr>
        <xdr:cNvSpPr/>
      </xdr:nvSpPr>
      <xdr:spPr>
        <a:xfrm>
          <a:off x="1258115" y="89647"/>
          <a:ext cx="6350679" cy="896471"/>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CO" sz="2000" b="1">
              <a:solidFill>
                <a:srgbClr val="C00000"/>
              </a:solidFill>
              <a:latin typeface="Museo Sans Condensed" panose="02000000000000000000" pitchFamily="2" charset="0"/>
            </a:rPr>
            <a:t>INSTRUCCIONES</a:t>
          </a:r>
        </a:p>
        <a:p>
          <a:pPr algn="ctr"/>
          <a:r>
            <a:rPr lang="es-CO" sz="2400" b="1">
              <a:solidFill>
                <a:srgbClr val="C00000"/>
              </a:solidFill>
              <a:latin typeface="Museo Sans Condensed" panose="02000000000000000000" pitchFamily="2" charset="0"/>
            </a:rPr>
            <a:t>MAPA D</a:t>
          </a:r>
          <a:r>
            <a:rPr lang="es-CO" sz="2400" b="1" baseline="0">
              <a:solidFill>
                <a:srgbClr val="C00000"/>
              </a:solidFill>
              <a:latin typeface="Museo Sans Condensed" panose="02000000000000000000" pitchFamily="2" charset="0"/>
            </a:rPr>
            <a:t>E RIESGOS INSTITUCIONALES</a:t>
          </a:r>
          <a:endParaRPr lang="es-CO" sz="2400" b="1">
            <a:solidFill>
              <a:srgbClr val="C00000"/>
            </a:solidFill>
            <a:latin typeface="Museo Sans Condensed" panose="02000000000000000000" pitchFamily="2" charset="0"/>
          </a:endParaRPr>
        </a:p>
      </xdr:txBody>
    </xdr:sp>
    <xdr:clientData/>
  </xdr:twoCellAnchor>
  <xdr:twoCellAnchor editAs="oneCell">
    <xdr:from>
      <xdr:col>0</xdr:col>
      <xdr:colOff>67235</xdr:colOff>
      <xdr:row>0</xdr:row>
      <xdr:rowOff>61323</xdr:rowOff>
    </xdr:from>
    <xdr:to>
      <xdr:col>1</xdr:col>
      <xdr:colOff>484910</xdr:colOff>
      <xdr:row>1</xdr:row>
      <xdr:rowOff>301084</xdr:rowOff>
    </xdr:to>
    <xdr:pic>
      <xdr:nvPicPr>
        <xdr:cNvPr id="7" name="Imagen 6" descr="Descripción: Descripción: Descripción: PROCEDIMIENTO-03.png">
          <a:extLst>
            <a:ext uri="{FF2B5EF4-FFF2-40B4-BE49-F238E27FC236}">
              <a16:creationId xmlns:a16="http://schemas.microsoft.com/office/drawing/2014/main" id="{AD6B7963-CA25-4B6A-8078-12A20BA358E4}"/>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67235" y="61323"/>
          <a:ext cx="1146057" cy="934526"/>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1061356</xdr:colOff>
      <xdr:row>0</xdr:row>
      <xdr:rowOff>71505</xdr:rowOff>
    </xdr:from>
    <xdr:to>
      <xdr:col>5</xdr:col>
      <xdr:colOff>2676071</xdr:colOff>
      <xdr:row>1</xdr:row>
      <xdr:rowOff>273211</xdr:rowOff>
    </xdr:to>
    <xdr:sp macro="" textlink="">
      <xdr:nvSpPr>
        <xdr:cNvPr id="2" name="1 Rectángulo redondeado">
          <a:extLst>
            <a:ext uri="{FF2B5EF4-FFF2-40B4-BE49-F238E27FC236}">
              <a16:creationId xmlns:a16="http://schemas.microsoft.com/office/drawing/2014/main" id="{FBBB08C5-F11E-47E5-B8F4-AE112C149B99}"/>
            </a:ext>
          </a:extLst>
        </xdr:cNvPr>
        <xdr:cNvSpPr/>
      </xdr:nvSpPr>
      <xdr:spPr>
        <a:xfrm>
          <a:off x="1342570" y="71505"/>
          <a:ext cx="7719787" cy="900206"/>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CO" sz="2000" b="1">
              <a:solidFill>
                <a:srgbClr val="C00000"/>
              </a:solidFill>
              <a:latin typeface="Museo Sans Condensed" panose="02000000000000000000" pitchFamily="2" charset="0"/>
            </a:rPr>
            <a:t>CONTEXTO</a:t>
          </a:r>
          <a:r>
            <a:rPr lang="es-CO" sz="2000" b="1" baseline="0">
              <a:solidFill>
                <a:srgbClr val="C00000"/>
              </a:solidFill>
              <a:latin typeface="Museo Sans Condensed" panose="02000000000000000000" pitchFamily="2" charset="0"/>
            </a:rPr>
            <a:t> DEL PROCESO</a:t>
          </a:r>
          <a:endParaRPr lang="es-CO" sz="2000" b="1">
            <a:solidFill>
              <a:srgbClr val="C00000"/>
            </a:solidFill>
            <a:latin typeface="Museo Sans Condensed" panose="02000000000000000000" pitchFamily="2" charset="0"/>
          </a:endParaRPr>
        </a:p>
        <a:p>
          <a:pPr algn="ctr"/>
          <a:r>
            <a:rPr lang="es-CO" sz="2400" b="1">
              <a:solidFill>
                <a:srgbClr val="C00000"/>
              </a:solidFill>
              <a:latin typeface="Museo Sans Condensed" panose="02000000000000000000" pitchFamily="2" charset="0"/>
            </a:rPr>
            <a:t>MAPA D</a:t>
          </a:r>
          <a:r>
            <a:rPr lang="es-CO" sz="2400" b="1" baseline="0">
              <a:solidFill>
                <a:srgbClr val="C00000"/>
              </a:solidFill>
              <a:latin typeface="Museo Sans Condensed" panose="02000000000000000000" pitchFamily="2" charset="0"/>
            </a:rPr>
            <a:t>E RIESGOS INSTITUCIONALES</a:t>
          </a:r>
          <a:endParaRPr lang="es-CO" sz="2400" b="1">
            <a:solidFill>
              <a:srgbClr val="C00000"/>
            </a:solidFill>
            <a:latin typeface="Museo Sans Condensed" panose="02000000000000000000" pitchFamily="2" charset="0"/>
          </a:endParaRPr>
        </a:p>
      </xdr:txBody>
    </xdr:sp>
    <xdr:clientData/>
  </xdr:twoCellAnchor>
  <xdr:twoCellAnchor editAs="oneCell">
    <xdr:from>
      <xdr:col>0</xdr:col>
      <xdr:colOff>167021</xdr:colOff>
      <xdr:row>0</xdr:row>
      <xdr:rowOff>27214</xdr:rowOff>
    </xdr:from>
    <xdr:to>
      <xdr:col>1</xdr:col>
      <xdr:colOff>861786</xdr:colOff>
      <xdr:row>1</xdr:row>
      <xdr:rowOff>263071</xdr:rowOff>
    </xdr:to>
    <xdr:pic>
      <xdr:nvPicPr>
        <xdr:cNvPr id="3" name="Imagen 2" descr="Descripción: Descripción: Descripción: PROCEDIMIENTO-03.png">
          <a:extLst>
            <a:ext uri="{FF2B5EF4-FFF2-40B4-BE49-F238E27FC236}">
              <a16:creationId xmlns:a16="http://schemas.microsoft.com/office/drawing/2014/main" id="{40DC16A9-8025-40F1-AADF-4F4DCDD8ABD8}"/>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167021" y="27214"/>
          <a:ext cx="975979" cy="934357"/>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380999</xdr:colOff>
      <xdr:row>0</xdr:row>
      <xdr:rowOff>62547</xdr:rowOff>
    </xdr:from>
    <xdr:to>
      <xdr:col>13</xdr:col>
      <xdr:colOff>179294</xdr:colOff>
      <xdr:row>0</xdr:row>
      <xdr:rowOff>963706</xdr:rowOff>
    </xdr:to>
    <xdr:sp macro="" textlink="">
      <xdr:nvSpPr>
        <xdr:cNvPr id="9" name="1 Rectángulo redondeado">
          <a:extLst>
            <a:ext uri="{FF2B5EF4-FFF2-40B4-BE49-F238E27FC236}">
              <a16:creationId xmlns:a16="http://schemas.microsoft.com/office/drawing/2014/main" id="{5621A136-EF97-41A0-80F7-95A0463671FC}"/>
            </a:ext>
          </a:extLst>
        </xdr:cNvPr>
        <xdr:cNvSpPr/>
      </xdr:nvSpPr>
      <xdr:spPr>
        <a:xfrm>
          <a:off x="1382058" y="62547"/>
          <a:ext cx="13312589" cy="901159"/>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INSTITUCIONALES</a:t>
          </a:r>
          <a:endParaRPr lang="es-CO" sz="2800" b="1">
            <a:solidFill>
              <a:srgbClr val="C00000"/>
            </a:solidFill>
            <a:latin typeface="Museo Sans Condensed" panose="02000000000000000000" pitchFamily="2" charset="0"/>
          </a:endParaRPr>
        </a:p>
      </xdr:txBody>
    </xdr:sp>
    <xdr:clientData/>
  </xdr:twoCellAnchor>
  <xdr:twoCellAnchor editAs="oneCell">
    <xdr:from>
      <xdr:col>0</xdr:col>
      <xdr:colOff>86591</xdr:colOff>
      <xdr:row>0</xdr:row>
      <xdr:rowOff>40946</xdr:rowOff>
    </xdr:from>
    <xdr:to>
      <xdr:col>2</xdr:col>
      <xdr:colOff>164353</xdr:colOff>
      <xdr:row>0</xdr:row>
      <xdr:rowOff>896471</xdr:rowOff>
    </xdr:to>
    <xdr:pic>
      <xdr:nvPicPr>
        <xdr:cNvPr id="4" name="Imagen 3" descr="Descripción: Descripción: Descripción: PROCEDIMIENTO-03.png">
          <a:extLst>
            <a:ext uri="{FF2B5EF4-FFF2-40B4-BE49-F238E27FC236}">
              <a16:creationId xmlns:a16="http://schemas.microsoft.com/office/drawing/2014/main" id="{9A6DDE82-6FE2-418C-9D6B-2556229A2F6A}"/>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86591" y="40946"/>
          <a:ext cx="1078821" cy="855525"/>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twoCellAnchor>
    <xdr:from>
      <xdr:col>13</xdr:col>
      <xdr:colOff>324965</xdr:colOff>
      <xdr:row>0</xdr:row>
      <xdr:rowOff>156883</xdr:rowOff>
    </xdr:from>
    <xdr:to>
      <xdr:col>16</xdr:col>
      <xdr:colOff>89643</xdr:colOff>
      <xdr:row>0</xdr:row>
      <xdr:rowOff>986121</xdr:rowOff>
    </xdr:to>
    <xdr:grpSp>
      <xdr:nvGrpSpPr>
        <xdr:cNvPr id="13" name="Grupo 12">
          <a:extLst>
            <a:ext uri="{FF2B5EF4-FFF2-40B4-BE49-F238E27FC236}">
              <a16:creationId xmlns:a16="http://schemas.microsoft.com/office/drawing/2014/main" id="{20E13DFD-02AA-46DC-8F33-1CDD0DB6C0CB}"/>
            </a:ext>
          </a:extLst>
        </xdr:cNvPr>
        <xdr:cNvGrpSpPr/>
      </xdr:nvGrpSpPr>
      <xdr:grpSpPr>
        <a:xfrm>
          <a:off x="16771465" y="156883"/>
          <a:ext cx="3193678" cy="829238"/>
          <a:chOff x="9062958" y="257305"/>
          <a:chExt cx="1924210" cy="437565"/>
        </a:xfrm>
      </xdr:grpSpPr>
      <xdr:sp macro="" textlink="">
        <xdr:nvSpPr>
          <xdr:cNvPr id="14" name="CuadroTexto 13">
            <a:extLst>
              <a:ext uri="{FF2B5EF4-FFF2-40B4-BE49-F238E27FC236}">
                <a16:creationId xmlns:a16="http://schemas.microsoft.com/office/drawing/2014/main" id="{E9DA17BC-1C59-4507-8232-383E8102424E}"/>
              </a:ext>
            </a:extLst>
          </xdr:cNvPr>
          <xdr:cNvSpPr txBox="1"/>
        </xdr:nvSpPr>
        <xdr:spPr>
          <a:xfrm>
            <a:off x="9062958" y="257305"/>
            <a:ext cx="957342"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Código: </a:t>
            </a:r>
          </a:p>
        </xdr:txBody>
      </xdr:sp>
      <xdr:sp macro="" textlink="">
        <xdr:nvSpPr>
          <xdr:cNvPr id="15" name="CuadroTexto 14">
            <a:extLst>
              <a:ext uri="{FF2B5EF4-FFF2-40B4-BE49-F238E27FC236}">
                <a16:creationId xmlns:a16="http://schemas.microsoft.com/office/drawing/2014/main" id="{9816C232-C237-4FE0-B449-9D7718A40DAB}"/>
              </a:ext>
            </a:extLst>
          </xdr:cNvPr>
          <xdr:cNvSpPr txBox="1"/>
        </xdr:nvSpPr>
        <xdr:spPr>
          <a:xfrm>
            <a:off x="9062960" y="398224"/>
            <a:ext cx="957342" cy="15135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Versión: </a:t>
            </a:r>
          </a:p>
        </xdr:txBody>
      </xdr:sp>
      <xdr:sp macro="" textlink="">
        <xdr:nvSpPr>
          <xdr:cNvPr id="16" name="CuadroTexto 15">
            <a:extLst>
              <a:ext uri="{FF2B5EF4-FFF2-40B4-BE49-F238E27FC236}">
                <a16:creationId xmlns:a16="http://schemas.microsoft.com/office/drawing/2014/main" id="{B59E2BD0-3526-4A3F-8BE5-D97AA6EDF155}"/>
              </a:ext>
            </a:extLst>
          </xdr:cNvPr>
          <xdr:cNvSpPr txBox="1"/>
        </xdr:nvSpPr>
        <xdr:spPr>
          <a:xfrm>
            <a:off x="9062960" y="547308"/>
            <a:ext cx="957342" cy="1469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Vigente desde: </a:t>
            </a:r>
          </a:p>
        </xdr:txBody>
      </xdr:sp>
      <xdr:sp macro="" textlink="">
        <xdr:nvSpPr>
          <xdr:cNvPr id="17" name="CuadroTexto 16">
            <a:extLst>
              <a:ext uri="{FF2B5EF4-FFF2-40B4-BE49-F238E27FC236}">
                <a16:creationId xmlns:a16="http://schemas.microsoft.com/office/drawing/2014/main" id="{E4BF7443-5D67-4D48-9471-C94671693D39}"/>
              </a:ext>
            </a:extLst>
          </xdr:cNvPr>
          <xdr:cNvSpPr txBox="1"/>
        </xdr:nvSpPr>
        <xdr:spPr>
          <a:xfrm>
            <a:off x="10020301" y="257305"/>
            <a:ext cx="966867"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127-FORVM-13</a:t>
            </a:r>
          </a:p>
        </xdr:txBody>
      </xdr:sp>
      <xdr:sp macro="" textlink="">
        <xdr:nvSpPr>
          <xdr:cNvPr id="18" name="CuadroTexto 17">
            <a:extLst>
              <a:ext uri="{FF2B5EF4-FFF2-40B4-BE49-F238E27FC236}">
                <a16:creationId xmlns:a16="http://schemas.microsoft.com/office/drawing/2014/main" id="{1C1574CF-4E10-456A-89DE-C5E905F480E0}"/>
              </a:ext>
            </a:extLst>
          </xdr:cNvPr>
          <xdr:cNvSpPr txBox="1"/>
        </xdr:nvSpPr>
        <xdr:spPr>
          <a:xfrm>
            <a:off x="10020299" y="398223"/>
            <a:ext cx="966868" cy="1504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1</a:t>
            </a:r>
          </a:p>
        </xdr:txBody>
      </xdr:sp>
      <xdr:sp macro="" textlink="">
        <xdr:nvSpPr>
          <xdr:cNvPr id="19" name="CuadroTexto 18">
            <a:extLst>
              <a:ext uri="{FF2B5EF4-FFF2-40B4-BE49-F238E27FC236}">
                <a16:creationId xmlns:a16="http://schemas.microsoft.com/office/drawing/2014/main" id="{20234122-1093-473D-8BAE-E1426080F69C}"/>
              </a:ext>
            </a:extLst>
          </xdr:cNvPr>
          <xdr:cNvSpPr txBox="1"/>
        </xdr:nvSpPr>
        <xdr:spPr>
          <a:xfrm>
            <a:off x="10020299" y="548688"/>
            <a:ext cx="966868" cy="1461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23/07/2020</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15</xdr:col>
      <xdr:colOff>666190</xdr:colOff>
      <xdr:row>8</xdr:row>
      <xdr:rowOff>619838</xdr:rowOff>
    </xdr:to>
    <xdr:pic>
      <xdr:nvPicPr>
        <xdr:cNvPr id="2" name="Imagen 1">
          <a:extLst>
            <a:ext uri="{FF2B5EF4-FFF2-40B4-BE49-F238E27FC236}">
              <a16:creationId xmlns:a16="http://schemas.microsoft.com/office/drawing/2014/main" id="{88FD32DC-860E-4B6A-868C-3E8AA4C944D7}"/>
            </a:ext>
          </a:extLst>
        </xdr:cNvPr>
        <xdr:cNvPicPr>
          <a:picLocks noChangeAspect="1"/>
        </xdr:cNvPicPr>
      </xdr:nvPicPr>
      <xdr:blipFill>
        <a:blip xmlns:r="http://schemas.openxmlformats.org/officeDocument/2006/relationships" r:embed="rId1"/>
        <a:stretch>
          <a:fillRect/>
        </a:stretch>
      </xdr:blipFill>
      <xdr:spPr>
        <a:xfrm>
          <a:off x="11233150" y="184150"/>
          <a:ext cx="4666690" cy="5028552"/>
        </a:xfrm>
        <a:prstGeom prst="rect">
          <a:avLst/>
        </a:prstGeom>
      </xdr:spPr>
    </xdr:pic>
    <xdr:clientData/>
  </xdr:twoCellAnchor>
  <xdr:twoCellAnchor editAs="oneCell">
    <xdr:from>
      <xdr:col>10</xdr:col>
      <xdr:colOff>10645</xdr:colOff>
      <xdr:row>11</xdr:row>
      <xdr:rowOff>166408</xdr:rowOff>
    </xdr:from>
    <xdr:to>
      <xdr:col>15</xdr:col>
      <xdr:colOff>641877</xdr:colOff>
      <xdr:row>12</xdr:row>
      <xdr:rowOff>362186</xdr:rowOff>
    </xdr:to>
    <xdr:pic>
      <xdr:nvPicPr>
        <xdr:cNvPr id="3" name="Imagen 2">
          <a:extLst>
            <a:ext uri="{FF2B5EF4-FFF2-40B4-BE49-F238E27FC236}">
              <a16:creationId xmlns:a16="http://schemas.microsoft.com/office/drawing/2014/main" id="{36D7758D-886B-498E-AAC2-78E360FD581B}"/>
            </a:ext>
          </a:extLst>
        </xdr:cNvPr>
        <xdr:cNvPicPr>
          <a:picLocks noChangeAspect="1"/>
        </xdr:cNvPicPr>
      </xdr:nvPicPr>
      <xdr:blipFill>
        <a:blip xmlns:r="http://schemas.openxmlformats.org/officeDocument/2006/relationships" r:embed="rId2"/>
        <a:stretch>
          <a:fillRect/>
        </a:stretch>
      </xdr:blipFill>
      <xdr:spPr>
        <a:xfrm>
          <a:off x="11231469" y="5298702"/>
          <a:ext cx="4627996" cy="171871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adepbta-my.sharepoint.com/personal/aoliveros_dadep_gov_co/Documents/DADEP%20Alexander/Administraci&#243;n%20de%20Riesgos%20DADEP%202021/MR%20URT/Mapa%20de%20Riesgos%20UR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oliveros\Downloads\mapa_de_riesgos_institucionales_dadep_2021_-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PROCESO"/>
      <sheetName val="Listas Nuevas"/>
      <sheetName val="Mapa de Riesgos"/>
      <sheetName val="Hoja2"/>
      <sheetName val="MATRIZ DE CALIFICACIÓN"/>
      <sheetName val="Impacto Corrupcion"/>
      <sheetName val="Evaluación Diseño Control"/>
      <sheetName val="Autoseguimientos"/>
      <sheetName val="Hoja1"/>
      <sheetName val="Evalua Control"/>
    </sheetNames>
    <sheetDataSet>
      <sheetData sheetId="0"/>
      <sheetData sheetId="1">
        <row r="2">
          <cell r="A2" t="str">
            <v>Políticos</v>
          </cell>
          <cell r="B2" t="str">
            <v>Financieros</v>
          </cell>
          <cell r="C2" t="str">
            <v>Diseño del proceso</v>
          </cell>
          <cell r="E2" t="str">
            <v>Riesgo_Estratégico</v>
          </cell>
          <cell r="L2" t="str">
            <v>5. Se espera que el evento ocurra en la mayoría de las circunstancias
Orientador (Más de 1 vez al año)</v>
          </cell>
          <cell r="P2" t="str">
            <v>PREVENTIVOS</v>
          </cell>
          <cell r="R2" t="str">
            <v>Nivel Central</v>
          </cell>
          <cell r="T2" t="str">
            <v>FUERTE</v>
          </cell>
        </row>
        <row r="3">
          <cell r="A3" t="str">
            <v>Económicos y financieros</v>
          </cell>
          <cell r="B3" t="str">
            <v>Personal</v>
          </cell>
          <cell r="C3" t="str">
            <v>Interacciones con otros procesos</v>
          </cell>
          <cell r="E3" t="str">
            <v>Riesgo_Gerencial</v>
          </cell>
          <cell r="L3" t="str">
            <v>4. El evento probablemente ocurrirá en la mayoría de las circunstancias
Orientador (Al menos de 1 vez en el último año)</v>
          </cell>
          <cell r="P3" t="str">
            <v>DETECTIVOS</v>
          </cell>
          <cell r="R3" t="str">
            <v>Nivel Territorial</v>
          </cell>
          <cell r="T3" t="str">
            <v>MODERADO</v>
          </cell>
          <cell r="AM3" t="str">
            <v>Confidencialidad</v>
          </cell>
          <cell r="AR3" t="str">
            <v>ARTICULACIÓN INTERINSTITUCIONAL</v>
          </cell>
        </row>
        <row r="4">
          <cell r="A4" t="str">
            <v>Sociales y culturales</v>
          </cell>
          <cell r="B4" t="str">
            <v>Procesos</v>
          </cell>
          <cell r="C4" t="str">
            <v>Transversalidad</v>
          </cell>
          <cell r="E4" t="str">
            <v>Riesgo_Operativo</v>
          </cell>
          <cell r="L4" t="str">
            <v>3. El evento podría ocurrir en algún momento
Orientador (Al menos de 1 vez en los últimos 2 años)</v>
          </cell>
          <cell r="R4" t="str">
            <v>Nivel Central y Territorial</v>
          </cell>
          <cell r="T4" t="str">
            <v>DÉBIL</v>
          </cell>
          <cell r="AM4" t="str">
            <v>Integridad</v>
          </cell>
          <cell r="AR4" t="str">
            <v>ATENCIÓN A LA CIUDADANÍA</v>
          </cell>
        </row>
        <row r="5">
          <cell r="A5" t="str">
            <v xml:space="preserve">Tecnológicos </v>
          </cell>
          <cell r="B5" t="str">
            <v>Tecnología</v>
          </cell>
          <cell r="C5" t="str">
            <v>Procedimientos asociados</v>
          </cell>
          <cell r="E5" t="str">
            <v>Riesgo_Financiero</v>
          </cell>
          <cell r="L5" t="str">
            <v>2. El evento puede ocurrir en algún momento
Orientador
(Al menos de 1 vez en los últimos 5 años)</v>
          </cell>
          <cell r="AM5" t="str">
            <v>Disponibilidad</v>
          </cell>
          <cell r="AR5" t="str">
            <v>CARACTERIZACIONES Y REGISTRO 
(GESTIÓN DE RESTITUCIÓN DE DERECHOS ÉTNICOS TERRITORIALES)</v>
          </cell>
        </row>
        <row r="6">
          <cell r="A6" t="str">
            <v xml:space="preserve">Ambientales </v>
          </cell>
          <cell r="B6" t="str">
            <v>Estratégicos</v>
          </cell>
          <cell r="C6" t="str">
            <v>Responsables del proceso</v>
          </cell>
          <cell r="E6" t="str">
            <v>Riesgo_de_Tecnologico</v>
          </cell>
          <cell r="L6" t="str">
            <v>1. El evento puede ocurrir solo en circunstancias excepcionales.
Orientador (No se ha presentado en los últimos 5 años)</v>
          </cell>
          <cell r="AM6" t="str">
            <v>Confidencialidad e Integridad</v>
          </cell>
          <cell r="AR6" t="str">
            <v>CONTROL Y EVALUACION IDEPENDIENTE</v>
          </cell>
        </row>
        <row r="7">
          <cell r="A7" t="str">
            <v>Legales y reglamentarios</v>
          </cell>
          <cell r="B7" t="str">
            <v>Comunicación interna</v>
          </cell>
          <cell r="C7" t="str">
            <v>Comunicación entre los procesos</v>
          </cell>
          <cell r="E7" t="str">
            <v xml:space="preserve">Riesgo_de_Cumplimiento </v>
          </cell>
          <cell r="AM7" t="str">
            <v>Confidencialidad y Disponibilidad</v>
          </cell>
          <cell r="AR7" t="str">
            <v>DIRECCIONAMIENTO ESTRATÉGICO</v>
          </cell>
        </row>
        <row r="8">
          <cell r="C8" t="str">
            <v>Activos de seguridad digital del proceso</v>
          </cell>
          <cell r="E8" t="str">
            <v>Riesgo_de_Imagen_o_Reputacional</v>
          </cell>
          <cell r="AM8" t="str">
            <v>Integridad y Disponibilidad</v>
          </cell>
          <cell r="AR8" t="str">
            <v>ETAPA JUDICIAL 
(GESTIÓN DE RESTITUCIÓN DE DERECHOS ÉTNICOS TERRITORIALES)</v>
          </cell>
        </row>
        <row r="9">
          <cell r="E9" t="str">
            <v>Riesgo_Legal</v>
          </cell>
          <cell r="AM9" t="str">
            <v>Confidencialidad, Integridad y Disponibilidad</v>
          </cell>
          <cell r="AR9" t="str">
            <v>ETAPA JUDICIAL 
(GESTIÓN DE RESTITUCIÓN LEY 1448)</v>
          </cell>
        </row>
        <row r="10">
          <cell r="E10" t="str">
            <v>Riesgo_de_Corrupción</v>
          </cell>
          <cell r="H10" t="str">
            <v>3. Moderado</v>
          </cell>
          <cell r="I10" t="str">
            <v>4. Mayor</v>
          </cell>
          <cell r="J10" t="str">
            <v>5. Catastrófico</v>
          </cell>
          <cell r="AR10" t="str">
            <v>GESTIÓN CONTRACTUAL</v>
          </cell>
        </row>
        <row r="11">
          <cell r="E11" t="str">
            <v>Riesgo_Seguridad_Digital</v>
          </cell>
          <cell r="F11" t="str">
            <v>5. Catastrófico</v>
          </cell>
          <cell r="G11" t="str">
            <v>4. Mayor</v>
          </cell>
          <cell r="H11" t="str">
            <v>3. Moderado</v>
          </cell>
          <cell r="I11" t="str">
            <v>2. Menor</v>
          </cell>
          <cell r="J11" t="str">
            <v>1.  Insignificante</v>
          </cell>
          <cell r="AR11" t="str">
            <v>GESTIÓN DE COMUNICACIONES</v>
          </cell>
        </row>
        <row r="12">
          <cell r="AR12" t="str">
            <v>GESTIÓN DOCUMENTAL</v>
          </cell>
        </row>
        <row r="13">
          <cell r="AR13" t="str">
            <v>GESTIÓN FINANCIERA</v>
          </cell>
        </row>
        <row r="14">
          <cell r="AR14" t="str">
            <v>GESTIÓN JURÍDICA</v>
          </cell>
        </row>
        <row r="15">
          <cell r="AR15" t="str">
            <v>GESTIÓN LOGÍSTICA Y DE RECURSOS FÍSICOS</v>
          </cell>
        </row>
        <row r="16">
          <cell r="AR16" t="str">
            <v>GESTION POSFALLO</v>
          </cell>
        </row>
        <row r="17">
          <cell r="AR17" t="str">
            <v>GESTIÓN TALENTO HUMANO</v>
          </cell>
        </row>
        <row r="18">
          <cell r="AR18" t="str">
            <v>GESTIÓN DE TIC</v>
          </cell>
        </row>
        <row r="19">
          <cell r="AR19" t="str">
            <v>MEDIDAS DE PREVENCIÓN 
(GESTIÓN DE RESTITUCIÓN DE DERECHOS ÉTNICOS TERRITORIALES)</v>
          </cell>
        </row>
        <row r="20">
          <cell r="AR20" t="str">
            <v>MEJORAMIENTO CONTINUO</v>
          </cell>
        </row>
        <row r="21">
          <cell r="AR21" t="str">
            <v>PREVENCIÓN Y GESTIÓN DE SEGURIDAD</v>
          </cell>
        </row>
        <row r="22">
          <cell r="AR22" t="str">
            <v>REGISTRO 
(GESTIÓN DE RESTITUCIÓN LEY 1448)</v>
          </cell>
        </row>
        <row r="23">
          <cell r="AR23" t="str">
            <v>RUPTA</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s 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FECE8-2331-49A7-82EE-73576EC70716}">
  <dimension ref="A1:J51"/>
  <sheetViews>
    <sheetView showGridLines="0" zoomScale="55" zoomScaleNormal="55" zoomScaleSheetLayoutView="85" workbookViewId="0">
      <pane ySplit="3" topLeftCell="A4" activePane="bottomLeft" state="frozenSplit"/>
      <selection pane="bottomLeft" activeCell="D16" sqref="D16:J16"/>
    </sheetView>
  </sheetViews>
  <sheetFormatPr baseColWidth="10" defaultColWidth="10.81640625" defaultRowHeight="14.5" x14ac:dyDescent="0.35"/>
  <cols>
    <col min="1" max="1" width="10.81640625" style="139"/>
    <col min="2" max="2" width="10.81640625" style="5"/>
    <col min="3" max="3" width="16.1796875" style="5" customWidth="1"/>
    <col min="4" max="9" width="10.81640625" style="5"/>
    <col min="10" max="10" width="25.54296875" style="5" customWidth="1"/>
    <col min="11" max="16384" width="10.81640625" style="5"/>
  </cols>
  <sheetData>
    <row r="1" spans="1:10" s="6" customFormat="1" ht="55" customHeight="1" x14ac:dyDescent="0.35">
      <c r="A1" s="208"/>
      <c r="B1" s="208"/>
      <c r="C1" s="208"/>
      <c r="D1" s="208"/>
      <c r="E1" s="208"/>
      <c r="F1" s="208"/>
      <c r="G1" s="208"/>
      <c r="H1" s="208"/>
      <c r="I1" s="208"/>
      <c r="J1" s="208"/>
    </row>
    <row r="2" spans="1:10" s="6" customFormat="1" ht="30" customHeight="1" x14ac:dyDescent="0.35">
      <c r="A2" s="208"/>
      <c r="B2" s="208"/>
      <c r="C2" s="208"/>
      <c r="D2" s="208"/>
      <c r="E2" s="208"/>
      <c r="F2" s="208"/>
      <c r="G2" s="208"/>
      <c r="H2" s="208"/>
      <c r="I2" s="208"/>
      <c r="J2" s="208"/>
    </row>
    <row r="3" spans="1:10" ht="19.5" customHeight="1" x14ac:dyDescent="0.35">
      <c r="A3" s="209" t="s">
        <v>31</v>
      </c>
      <c r="B3" s="209"/>
      <c r="C3" s="209"/>
      <c r="D3" s="209" t="s">
        <v>32</v>
      </c>
      <c r="E3" s="209"/>
      <c r="F3" s="209"/>
      <c r="G3" s="209"/>
      <c r="H3" s="209"/>
      <c r="I3" s="209"/>
      <c r="J3" s="209"/>
    </row>
    <row r="4" spans="1:10" x14ac:dyDescent="0.35">
      <c r="A4" s="234" t="s">
        <v>1205</v>
      </c>
      <c r="B4" s="234"/>
      <c r="C4" s="234"/>
      <c r="D4" s="234"/>
      <c r="E4" s="234"/>
      <c r="F4" s="234"/>
      <c r="G4" s="234"/>
      <c r="H4" s="234"/>
      <c r="I4" s="234"/>
      <c r="J4" s="234"/>
    </row>
    <row r="5" spans="1:10" s="4" customFormat="1" ht="43.5" customHeight="1" x14ac:dyDescent="0.35">
      <c r="A5" s="210" t="s">
        <v>1206</v>
      </c>
      <c r="B5" s="210"/>
      <c r="C5" s="210"/>
      <c r="D5" s="211" t="s">
        <v>1207</v>
      </c>
      <c r="E5" s="211"/>
      <c r="F5" s="211"/>
      <c r="G5" s="211"/>
      <c r="H5" s="211"/>
      <c r="I5" s="211"/>
      <c r="J5" s="211"/>
    </row>
    <row r="6" spans="1:10" x14ac:dyDescent="0.35">
      <c r="A6" s="205" t="s">
        <v>33</v>
      </c>
      <c r="B6" s="206"/>
      <c r="C6" s="206"/>
      <c r="D6" s="206"/>
      <c r="E6" s="206"/>
      <c r="F6" s="206"/>
      <c r="G6" s="206"/>
      <c r="H6" s="206"/>
      <c r="I6" s="206"/>
      <c r="J6" s="207"/>
    </row>
    <row r="7" spans="1:10" s="4" customFormat="1" ht="43.5" customHeight="1" x14ac:dyDescent="0.35">
      <c r="A7" s="210" t="s">
        <v>204</v>
      </c>
      <c r="B7" s="210"/>
      <c r="C7" s="210"/>
      <c r="D7" s="211" t="s">
        <v>270</v>
      </c>
      <c r="E7" s="211"/>
      <c r="F7" s="211"/>
      <c r="G7" s="211"/>
      <c r="H7" s="211"/>
      <c r="I7" s="211"/>
      <c r="J7" s="211"/>
    </row>
    <row r="8" spans="1:10" s="4" customFormat="1" x14ac:dyDescent="0.35">
      <c r="A8" s="212" t="s">
        <v>206</v>
      </c>
      <c r="B8" s="213"/>
      <c r="C8" s="214"/>
      <c r="D8" s="211" t="s">
        <v>271</v>
      </c>
      <c r="E8" s="211"/>
      <c r="F8" s="211"/>
      <c r="G8" s="211"/>
      <c r="H8" s="211"/>
      <c r="I8" s="211"/>
      <c r="J8" s="211"/>
    </row>
    <row r="9" spans="1:10" s="4" customFormat="1" x14ac:dyDescent="0.35">
      <c r="A9" s="212" t="s">
        <v>207</v>
      </c>
      <c r="B9" s="213"/>
      <c r="C9" s="214"/>
      <c r="D9" s="211" t="s">
        <v>272</v>
      </c>
      <c r="E9" s="211"/>
      <c r="F9" s="211"/>
      <c r="G9" s="211"/>
      <c r="H9" s="211"/>
      <c r="I9" s="211"/>
      <c r="J9" s="211"/>
    </row>
    <row r="10" spans="1:10" x14ac:dyDescent="0.35">
      <c r="A10" s="205" t="s">
        <v>547</v>
      </c>
      <c r="B10" s="206"/>
      <c r="C10" s="206"/>
      <c r="D10" s="206"/>
      <c r="E10" s="206"/>
      <c r="F10" s="206"/>
      <c r="G10" s="206"/>
      <c r="H10" s="206"/>
      <c r="I10" s="206"/>
      <c r="J10" s="207"/>
    </row>
    <row r="11" spans="1:10" s="4" customFormat="1" x14ac:dyDescent="0.35">
      <c r="A11" s="210" t="s">
        <v>34</v>
      </c>
      <c r="B11" s="210"/>
      <c r="C11" s="210"/>
      <c r="D11" s="211" t="s">
        <v>273</v>
      </c>
      <c r="E11" s="211"/>
      <c r="F11" s="211"/>
      <c r="G11" s="211"/>
      <c r="H11" s="211"/>
      <c r="I11" s="211"/>
      <c r="J11" s="211"/>
    </row>
    <row r="12" spans="1:10" s="4" customFormat="1" x14ac:dyDescent="0.35">
      <c r="A12" s="210" t="s">
        <v>35</v>
      </c>
      <c r="B12" s="210"/>
      <c r="C12" s="210"/>
      <c r="D12" s="211" t="s">
        <v>274</v>
      </c>
      <c r="E12" s="211"/>
      <c r="F12" s="211"/>
      <c r="G12" s="211"/>
      <c r="H12" s="211"/>
      <c r="I12" s="211"/>
      <c r="J12" s="211"/>
    </row>
    <row r="13" spans="1:10" s="4" customFormat="1" x14ac:dyDescent="0.35">
      <c r="A13" s="210" t="s">
        <v>0</v>
      </c>
      <c r="B13" s="210"/>
      <c r="C13" s="210"/>
      <c r="D13" s="211" t="s">
        <v>275</v>
      </c>
      <c r="E13" s="211"/>
      <c r="F13" s="211"/>
      <c r="G13" s="211"/>
      <c r="H13" s="211"/>
      <c r="I13" s="211"/>
      <c r="J13" s="211"/>
    </row>
    <row r="14" spans="1:10" s="4" customFormat="1" x14ac:dyDescent="0.35">
      <c r="A14" s="210" t="s">
        <v>36</v>
      </c>
      <c r="B14" s="210"/>
      <c r="C14" s="210"/>
      <c r="D14" s="211" t="s">
        <v>276</v>
      </c>
      <c r="E14" s="211"/>
      <c r="F14" s="211"/>
      <c r="G14" s="211"/>
      <c r="H14" s="211"/>
      <c r="I14" s="211"/>
      <c r="J14" s="211"/>
    </row>
    <row r="15" spans="1:10" s="4" customFormat="1" x14ac:dyDescent="0.35">
      <c r="A15" s="210" t="s">
        <v>42</v>
      </c>
      <c r="B15" s="210"/>
      <c r="C15" s="210"/>
      <c r="D15" s="211" t="s">
        <v>398</v>
      </c>
      <c r="E15" s="211"/>
      <c r="F15" s="211"/>
      <c r="G15" s="211"/>
      <c r="H15" s="211"/>
      <c r="I15" s="211"/>
      <c r="J15" s="211"/>
    </row>
    <row r="16" spans="1:10" s="4" customFormat="1" ht="140.5" customHeight="1" x14ac:dyDescent="0.35">
      <c r="A16" s="210" t="s">
        <v>361</v>
      </c>
      <c r="B16" s="210"/>
      <c r="C16" s="210"/>
      <c r="D16" s="211" t="s">
        <v>399</v>
      </c>
      <c r="E16" s="211"/>
      <c r="F16" s="211"/>
      <c r="G16" s="211"/>
      <c r="H16" s="211"/>
      <c r="I16" s="211"/>
      <c r="J16" s="211"/>
    </row>
    <row r="17" spans="1:10" s="4" customFormat="1" ht="61" customHeight="1" x14ac:dyDescent="0.35">
      <c r="A17" s="210" t="s">
        <v>38</v>
      </c>
      <c r="B17" s="210"/>
      <c r="C17" s="210"/>
      <c r="D17" s="211" t="s">
        <v>211</v>
      </c>
      <c r="E17" s="211"/>
      <c r="F17" s="211"/>
      <c r="G17" s="211"/>
      <c r="H17" s="211"/>
      <c r="I17" s="211"/>
      <c r="J17" s="211"/>
    </row>
    <row r="18" spans="1:10" s="4" customFormat="1" ht="149.5" customHeight="1" x14ac:dyDescent="0.35">
      <c r="A18" s="222" t="s">
        <v>250</v>
      </c>
      <c r="B18" s="212" t="s">
        <v>37</v>
      </c>
      <c r="C18" s="214"/>
      <c r="D18" s="211" t="s">
        <v>222</v>
      </c>
      <c r="E18" s="211"/>
      <c r="F18" s="211"/>
      <c r="G18" s="211"/>
      <c r="H18" s="211"/>
      <c r="I18" s="211"/>
      <c r="J18" s="211"/>
    </row>
    <row r="19" spans="1:10" s="4" customFormat="1" ht="74.25" customHeight="1" x14ac:dyDescent="0.35">
      <c r="A19" s="222"/>
      <c r="B19" s="212" t="s">
        <v>225</v>
      </c>
      <c r="C19" s="214"/>
      <c r="D19" s="235" t="s">
        <v>277</v>
      </c>
      <c r="E19" s="235"/>
      <c r="F19" s="235"/>
      <c r="G19" s="235"/>
      <c r="H19" s="235"/>
      <c r="I19" s="235"/>
      <c r="J19" s="235"/>
    </row>
    <row r="20" spans="1:10" s="4" customFormat="1" ht="67" customHeight="1" x14ac:dyDescent="0.35">
      <c r="A20" s="222"/>
      <c r="B20" s="212" t="s">
        <v>224</v>
      </c>
      <c r="C20" s="214"/>
      <c r="D20" s="235" t="s">
        <v>247</v>
      </c>
      <c r="E20" s="235"/>
      <c r="F20" s="235"/>
      <c r="G20" s="235"/>
      <c r="H20" s="235"/>
      <c r="I20" s="235"/>
      <c r="J20" s="235"/>
    </row>
    <row r="21" spans="1:10" s="4" customFormat="1" ht="166.5" customHeight="1" x14ac:dyDescent="0.35">
      <c r="A21" s="222"/>
      <c r="B21" s="212" t="s">
        <v>231</v>
      </c>
      <c r="C21" s="214"/>
      <c r="D21" s="235" t="s">
        <v>248</v>
      </c>
      <c r="E21" s="235"/>
      <c r="F21" s="235"/>
      <c r="G21" s="235"/>
      <c r="H21" s="235"/>
      <c r="I21" s="235"/>
      <c r="J21" s="235"/>
    </row>
    <row r="22" spans="1:10" x14ac:dyDescent="0.35">
      <c r="A22" s="205" t="s">
        <v>546</v>
      </c>
      <c r="B22" s="206"/>
      <c r="C22" s="206"/>
      <c r="D22" s="206"/>
      <c r="E22" s="206"/>
      <c r="F22" s="206"/>
      <c r="G22" s="206"/>
      <c r="H22" s="206"/>
      <c r="I22" s="206"/>
      <c r="J22" s="207"/>
    </row>
    <row r="23" spans="1:10" s="4" customFormat="1" ht="75" customHeight="1" x14ac:dyDescent="0.35">
      <c r="A23" s="220" t="s">
        <v>548</v>
      </c>
      <c r="B23" s="212" t="s">
        <v>232</v>
      </c>
      <c r="C23" s="214"/>
      <c r="D23" s="211" t="s">
        <v>262</v>
      </c>
      <c r="E23" s="211"/>
      <c r="F23" s="211"/>
      <c r="G23" s="211"/>
      <c r="H23" s="211"/>
      <c r="I23" s="211"/>
      <c r="J23" s="211"/>
    </row>
    <row r="24" spans="1:10" s="4" customFormat="1" ht="75" customHeight="1" x14ac:dyDescent="0.35">
      <c r="A24" s="221"/>
      <c r="B24" s="212" t="s">
        <v>43</v>
      </c>
      <c r="C24" s="214"/>
      <c r="D24" s="211" t="s">
        <v>278</v>
      </c>
      <c r="E24" s="211"/>
      <c r="F24" s="211"/>
      <c r="G24" s="211"/>
      <c r="H24" s="211"/>
      <c r="I24" s="211"/>
      <c r="J24" s="211"/>
    </row>
    <row r="25" spans="1:10" s="4" customFormat="1" ht="104.5" customHeight="1" x14ac:dyDescent="0.35">
      <c r="A25" s="221"/>
      <c r="B25" s="216" t="s">
        <v>208</v>
      </c>
      <c r="C25" s="16" t="s">
        <v>1</v>
      </c>
      <c r="D25" s="211" t="s">
        <v>263</v>
      </c>
      <c r="E25" s="211"/>
      <c r="F25" s="211"/>
      <c r="G25" s="211"/>
      <c r="H25" s="211"/>
      <c r="I25" s="211"/>
      <c r="J25" s="211"/>
    </row>
    <row r="26" spans="1:10" s="4" customFormat="1" ht="132.65" customHeight="1" x14ac:dyDescent="0.35">
      <c r="A26" s="221"/>
      <c r="B26" s="216"/>
      <c r="C26" s="16" t="s">
        <v>2</v>
      </c>
      <c r="D26" s="211" t="s">
        <v>264</v>
      </c>
      <c r="E26" s="211"/>
      <c r="F26" s="211"/>
      <c r="G26" s="211"/>
      <c r="H26" s="211"/>
      <c r="I26" s="211"/>
      <c r="J26" s="211"/>
    </row>
    <row r="27" spans="1:10" s="4" customFormat="1" ht="89.5" customHeight="1" x14ac:dyDescent="0.35">
      <c r="A27" s="221"/>
      <c r="B27" s="216"/>
      <c r="C27" s="16" t="s">
        <v>3</v>
      </c>
      <c r="D27" s="211" t="s">
        <v>234</v>
      </c>
      <c r="E27" s="211"/>
      <c r="F27" s="211"/>
      <c r="G27" s="211"/>
      <c r="H27" s="211"/>
      <c r="I27" s="211"/>
      <c r="J27" s="211"/>
    </row>
    <row r="28" spans="1:10" s="4" customFormat="1" ht="43.5" customHeight="1" x14ac:dyDescent="0.35">
      <c r="A28" s="222" t="s">
        <v>549</v>
      </c>
      <c r="B28" s="215" t="s">
        <v>7</v>
      </c>
      <c r="C28" s="10" t="s">
        <v>4</v>
      </c>
      <c r="D28" s="211" t="s">
        <v>235</v>
      </c>
      <c r="E28" s="211"/>
      <c r="F28" s="211"/>
      <c r="G28" s="211"/>
      <c r="H28" s="211"/>
      <c r="I28" s="211"/>
      <c r="J28" s="211"/>
    </row>
    <row r="29" spans="1:10" s="4" customFormat="1" ht="121.5" customHeight="1" x14ac:dyDescent="0.35">
      <c r="A29" s="222"/>
      <c r="B29" s="215"/>
      <c r="C29" s="10" t="s">
        <v>5</v>
      </c>
      <c r="D29" s="211" t="s">
        <v>392</v>
      </c>
      <c r="E29" s="211"/>
      <c r="F29" s="211"/>
      <c r="G29" s="211"/>
      <c r="H29" s="211"/>
      <c r="I29" s="211"/>
      <c r="J29" s="211"/>
    </row>
    <row r="30" spans="1:10" s="4" customFormat="1" ht="29" x14ac:dyDescent="0.35">
      <c r="A30" s="222"/>
      <c r="B30" s="215"/>
      <c r="C30" s="10" t="s">
        <v>445</v>
      </c>
      <c r="D30" s="232" t="s">
        <v>552</v>
      </c>
      <c r="E30" s="232"/>
      <c r="F30" s="232"/>
      <c r="G30" s="232"/>
      <c r="H30" s="232"/>
      <c r="I30" s="232"/>
      <c r="J30" s="232"/>
    </row>
    <row r="31" spans="1:10" s="4" customFormat="1" ht="109.5" customHeight="1" x14ac:dyDescent="0.35">
      <c r="A31" s="222"/>
      <c r="B31" s="215" t="s">
        <v>29</v>
      </c>
      <c r="C31" s="10" t="s">
        <v>1</v>
      </c>
      <c r="D31" s="211" t="s">
        <v>265</v>
      </c>
      <c r="E31" s="211"/>
      <c r="F31" s="211"/>
      <c r="G31" s="211"/>
      <c r="H31" s="211"/>
      <c r="I31" s="211"/>
      <c r="J31" s="211"/>
    </row>
    <row r="32" spans="1:10" s="4" customFormat="1" ht="107.15" customHeight="1" x14ac:dyDescent="0.35">
      <c r="A32" s="222"/>
      <c r="B32" s="215"/>
      <c r="C32" s="10" t="s">
        <v>2</v>
      </c>
      <c r="D32" s="211" t="s">
        <v>266</v>
      </c>
      <c r="E32" s="211"/>
      <c r="F32" s="211"/>
      <c r="G32" s="211"/>
      <c r="H32" s="211"/>
      <c r="I32" s="211"/>
      <c r="J32" s="211"/>
    </row>
    <row r="33" spans="1:10" s="4" customFormat="1" ht="94" customHeight="1" x14ac:dyDescent="0.35">
      <c r="A33" s="222"/>
      <c r="B33" s="215"/>
      <c r="C33" s="10" t="s">
        <v>3</v>
      </c>
      <c r="D33" s="211" t="s">
        <v>254</v>
      </c>
      <c r="E33" s="211"/>
      <c r="F33" s="211"/>
      <c r="G33" s="211"/>
      <c r="H33" s="211"/>
      <c r="I33" s="211"/>
      <c r="J33" s="211"/>
    </row>
    <row r="34" spans="1:10" s="4" customFormat="1" ht="96" customHeight="1" x14ac:dyDescent="0.35">
      <c r="A34" s="222"/>
      <c r="B34" s="223" t="s">
        <v>40</v>
      </c>
      <c r="C34" s="215"/>
      <c r="D34" s="211" t="s">
        <v>258</v>
      </c>
      <c r="E34" s="211"/>
      <c r="F34" s="211"/>
      <c r="G34" s="211"/>
      <c r="H34" s="211"/>
      <c r="I34" s="211"/>
      <c r="J34" s="211"/>
    </row>
    <row r="35" spans="1:10" x14ac:dyDescent="0.35">
      <c r="A35" s="217" t="s">
        <v>26</v>
      </c>
      <c r="B35" s="218"/>
      <c r="C35" s="218"/>
      <c r="D35" s="218"/>
      <c r="E35" s="218"/>
      <c r="F35" s="218"/>
      <c r="G35" s="218"/>
      <c r="H35" s="218"/>
      <c r="I35" s="218"/>
      <c r="J35" s="219"/>
    </row>
    <row r="36" spans="1:10" s="4" customFormat="1" ht="58" customHeight="1" x14ac:dyDescent="0.35">
      <c r="A36" s="224" t="s">
        <v>239</v>
      </c>
      <c r="B36" s="224" t="s">
        <v>41</v>
      </c>
      <c r="C36" s="224"/>
      <c r="D36" s="211" t="s">
        <v>238</v>
      </c>
      <c r="E36" s="211"/>
      <c r="F36" s="211"/>
      <c r="G36" s="211"/>
      <c r="H36" s="211"/>
      <c r="I36" s="211"/>
      <c r="J36" s="211"/>
    </row>
    <row r="37" spans="1:10" s="4" customFormat="1" ht="32.15" customHeight="1" x14ac:dyDescent="0.35">
      <c r="A37" s="224"/>
      <c r="B37" s="224" t="s">
        <v>21</v>
      </c>
      <c r="C37" s="224"/>
      <c r="D37" s="211" t="s">
        <v>311</v>
      </c>
      <c r="E37" s="211"/>
      <c r="F37" s="211"/>
      <c r="G37" s="211"/>
      <c r="H37" s="211"/>
      <c r="I37" s="211"/>
      <c r="J37" s="211"/>
    </row>
    <row r="38" spans="1:10" s="4" customFormat="1" ht="19.5" customHeight="1" x14ac:dyDescent="0.35">
      <c r="A38" s="224"/>
      <c r="B38" s="224" t="s">
        <v>257</v>
      </c>
      <c r="C38" s="224"/>
      <c r="D38" s="211" t="s">
        <v>310</v>
      </c>
      <c r="E38" s="211"/>
      <c r="F38" s="211"/>
      <c r="G38" s="211"/>
      <c r="H38" s="211"/>
      <c r="I38" s="211"/>
      <c r="J38" s="211"/>
    </row>
    <row r="39" spans="1:10" s="4" customFormat="1" ht="14.5" customHeight="1" x14ac:dyDescent="0.35">
      <c r="A39" s="233" t="s">
        <v>550</v>
      </c>
      <c r="B39" s="225" t="s">
        <v>363</v>
      </c>
      <c r="C39" s="225"/>
      <c r="D39" s="211" t="s">
        <v>259</v>
      </c>
      <c r="E39" s="211"/>
      <c r="F39" s="211"/>
      <c r="G39" s="211"/>
      <c r="H39" s="211"/>
      <c r="I39" s="211"/>
      <c r="J39" s="211"/>
    </row>
    <row r="40" spans="1:10" s="4" customFormat="1" ht="30.75" customHeight="1" x14ac:dyDescent="0.35">
      <c r="A40" s="233"/>
      <c r="B40" s="225" t="s">
        <v>209</v>
      </c>
      <c r="C40" s="225"/>
      <c r="D40" s="211" t="s">
        <v>240</v>
      </c>
      <c r="E40" s="211"/>
      <c r="F40" s="211"/>
      <c r="G40" s="211"/>
      <c r="H40" s="211"/>
      <c r="I40" s="211"/>
      <c r="J40" s="211"/>
    </row>
    <row r="41" spans="1:10" s="4" customFormat="1" ht="30.75" customHeight="1" x14ac:dyDescent="0.35">
      <c r="A41" s="233"/>
      <c r="B41" s="225" t="s">
        <v>210</v>
      </c>
      <c r="C41" s="225"/>
      <c r="D41" s="211" t="s">
        <v>241</v>
      </c>
      <c r="E41" s="211"/>
      <c r="F41" s="211"/>
      <c r="G41" s="211"/>
      <c r="H41" s="211"/>
      <c r="I41" s="211"/>
      <c r="J41" s="211"/>
    </row>
    <row r="42" spans="1:10" s="4" customFormat="1" ht="30" customHeight="1" x14ac:dyDescent="0.35">
      <c r="A42" s="225" t="s">
        <v>551</v>
      </c>
      <c r="B42" s="225"/>
      <c r="C42" s="225"/>
      <c r="D42" s="211" t="s">
        <v>553</v>
      </c>
      <c r="E42" s="211"/>
      <c r="F42" s="211"/>
      <c r="G42" s="211"/>
      <c r="H42" s="211"/>
      <c r="I42" s="211"/>
      <c r="J42" s="211"/>
    </row>
    <row r="43" spans="1:10" s="4" customFormat="1" ht="30" customHeight="1" x14ac:dyDescent="0.35">
      <c r="A43" s="225" t="s">
        <v>39</v>
      </c>
      <c r="B43" s="225"/>
      <c r="C43" s="225"/>
      <c r="D43" s="211" t="s">
        <v>242</v>
      </c>
      <c r="E43" s="211"/>
      <c r="F43" s="211"/>
      <c r="G43" s="211"/>
      <c r="H43" s="211"/>
      <c r="I43" s="211"/>
      <c r="J43" s="211"/>
    </row>
    <row r="44" spans="1:10" x14ac:dyDescent="0.35">
      <c r="A44" s="226" t="s">
        <v>309</v>
      </c>
      <c r="B44" s="227"/>
      <c r="C44" s="227"/>
      <c r="D44" s="227"/>
      <c r="E44" s="227"/>
      <c r="F44" s="227"/>
      <c r="G44" s="227"/>
      <c r="H44" s="227"/>
      <c r="I44" s="227"/>
      <c r="J44" s="228"/>
    </row>
    <row r="45" spans="1:10" s="4" customFormat="1" ht="33" customHeight="1" x14ac:dyDescent="0.35">
      <c r="A45" s="229" t="s">
        <v>23</v>
      </c>
      <c r="B45" s="230"/>
      <c r="C45" s="231"/>
      <c r="D45" s="229" t="s">
        <v>243</v>
      </c>
      <c r="E45" s="230"/>
      <c r="F45" s="230"/>
      <c r="G45" s="230"/>
      <c r="H45" s="230"/>
      <c r="I45" s="230"/>
      <c r="J45" s="231"/>
    </row>
    <row r="46" spans="1:10" s="4" customFormat="1" ht="29.15" customHeight="1" x14ac:dyDescent="0.35">
      <c r="A46" s="210" t="s">
        <v>24</v>
      </c>
      <c r="B46" s="210"/>
      <c r="C46" s="210"/>
      <c r="D46" s="211" t="s">
        <v>260</v>
      </c>
      <c r="E46" s="211"/>
      <c r="F46" s="211"/>
      <c r="G46" s="211"/>
      <c r="H46" s="211"/>
      <c r="I46" s="211"/>
      <c r="J46" s="211"/>
    </row>
    <row r="47" spans="1:10" s="4" customFormat="1" x14ac:dyDescent="0.35">
      <c r="A47" s="210" t="s">
        <v>25</v>
      </c>
      <c r="B47" s="210"/>
      <c r="C47" s="210"/>
      <c r="D47" s="211" t="s">
        <v>244</v>
      </c>
      <c r="E47" s="211"/>
      <c r="F47" s="211"/>
      <c r="G47" s="211"/>
      <c r="H47" s="211"/>
      <c r="I47" s="211"/>
      <c r="J47" s="211"/>
    </row>
    <row r="48" spans="1:10" s="4" customFormat="1" ht="49.5" customHeight="1" x14ac:dyDescent="0.35">
      <c r="A48" s="210" t="s">
        <v>245</v>
      </c>
      <c r="B48" s="210"/>
      <c r="C48" s="210"/>
      <c r="D48" s="211" t="s">
        <v>246</v>
      </c>
      <c r="E48" s="211"/>
      <c r="F48" s="211"/>
      <c r="G48" s="211"/>
      <c r="H48" s="211"/>
      <c r="I48" s="211"/>
      <c r="J48" s="211"/>
    </row>
    <row r="49" spans="1:10" s="4" customFormat="1" x14ac:dyDescent="0.35">
      <c r="A49" s="224" t="s">
        <v>196</v>
      </c>
      <c r="B49" s="224" t="s">
        <v>197</v>
      </c>
      <c r="C49" s="224"/>
      <c r="D49" s="211" t="s">
        <v>269</v>
      </c>
      <c r="E49" s="211"/>
      <c r="F49" s="211"/>
      <c r="G49" s="211"/>
      <c r="H49" s="211"/>
      <c r="I49" s="211"/>
      <c r="J49" s="211"/>
    </row>
    <row r="50" spans="1:10" s="4" customFormat="1" x14ac:dyDescent="0.35">
      <c r="A50" s="224"/>
      <c r="B50" s="224" t="s">
        <v>199</v>
      </c>
      <c r="C50" s="224"/>
      <c r="D50" s="211" t="s">
        <v>261</v>
      </c>
      <c r="E50" s="211"/>
      <c r="F50" s="211"/>
      <c r="G50" s="211"/>
      <c r="H50" s="211"/>
      <c r="I50" s="211"/>
      <c r="J50" s="211"/>
    </row>
    <row r="51" spans="1:10" s="4" customFormat="1" x14ac:dyDescent="0.35">
      <c r="A51" s="224"/>
      <c r="B51" s="224" t="s">
        <v>198</v>
      </c>
      <c r="C51" s="224"/>
      <c r="D51" s="211" t="s">
        <v>253</v>
      </c>
      <c r="E51" s="211"/>
      <c r="F51" s="211"/>
      <c r="G51" s="211"/>
      <c r="H51" s="211"/>
      <c r="I51" s="211"/>
      <c r="J51" s="211"/>
    </row>
  </sheetData>
  <mergeCells count="93">
    <mergeCell ref="A5:C5"/>
    <mergeCell ref="D5:J5"/>
    <mergeCell ref="A4:J4"/>
    <mergeCell ref="A10:J10"/>
    <mergeCell ref="D24:J24"/>
    <mergeCell ref="D21:J21"/>
    <mergeCell ref="D19:J19"/>
    <mergeCell ref="D23:J23"/>
    <mergeCell ref="D15:J15"/>
    <mergeCell ref="A17:C17"/>
    <mergeCell ref="D17:J17"/>
    <mergeCell ref="D18:J18"/>
    <mergeCell ref="A15:C15"/>
    <mergeCell ref="A16:C16"/>
    <mergeCell ref="D16:J16"/>
    <mergeCell ref="D20:J20"/>
    <mergeCell ref="D43:J43"/>
    <mergeCell ref="B23:C23"/>
    <mergeCell ref="A12:C12"/>
    <mergeCell ref="D12:J12"/>
    <mergeCell ref="B39:C39"/>
    <mergeCell ref="A43:C43"/>
    <mergeCell ref="D40:J40"/>
    <mergeCell ref="D29:J29"/>
    <mergeCell ref="D30:J30"/>
    <mergeCell ref="D31:J31"/>
    <mergeCell ref="D32:J32"/>
    <mergeCell ref="D33:J33"/>
    <mergeCell ref="D34:J34"/>
    <mergeCell ref="A42:C42"/>
    <mergeCell ref="D42:J42"/>
    <mergeCell ref="A39:A41"/>
    <mergeCell ref="D51:J51"/>
    <mergeCell ref="A49:A51"/>
    <mergeCell ref="A48:C48"/>
    <mergeCell ref="D48:J48"/>
    <mergeCell ref="A44:J44"/>
    <mergeCell ref="A45:C45"/>
    <mergeCell ref="D45:J45"/>
    <mergeCell ref="A46:C46"/>
    <mergeCell ref="D46:J46"/>
    <mergeCell ref="A47:C47"/>
    <mergeCell ref="D47:J47"/>
    <mergeCell ref="D50:J50"/>
    <mergeCell ref="B49:C49"/>
    <mergeCell ref="B50:C50"/>
    <mergeCell ref="B51:C51"/>
    <mergeCell ref="D49:J49"/>
    <mergeCell ref="D41:J41"/>
    <mergeCell ref="D39:J39"/>
    <mergeCell ref="D37:J37"/>
    <mergeCell ref="D38:J38"/>
    <mergeCell ref="B37:C37"/>
    <mergeCell ref="B38:C38"/>
    <mergeCell ref="B40:C40"/>
    <mergeCell ref="B41:C41"/>
    <mergeCell ref="A22:J22"/>
    <mergeCell ref="A18:A21"/>
    <mergeCell ref="B18:C18"/>
    <mergeCell ref="B19:C19"/>
    <mergeCell ref="B20:C20"/>
    <mergeCell ref="B21:C21"/>
    <mergeCell ref="B24:C24"/>
    <mergeCell ref="D28:J28"/>
    <mergeCell ref="D36:J36"/>
    <mergeCell ref="B28:B30"/>
    <mergeCell ref="B31:B33"/>
    <mergeCell ref="D27:J27"/>
    <mergeCell ref="B25:B27"/>
    <mergeCell ref="D25:J25"/>
    <mergeCell ref="D26:J26"/>
    <mergeCell ref="A35:J35"/>
    <mergeCell ref="A23:A27"/>
    <mergeCell ref="A28:A34"/>
    <mergeCell ref="B34:C34"/>
    <mergeCell ref="A36:A38"/>
    <mergeCell ref="B36:C36"/>
    <mergeCell ref="A6:J6"/>
    <mergeCell ref="A1:J2"/>
    <mergeCell ref="A3:C3"/>
    <mergeCell ref="D3:J3"/>
    <mergeCell ref="A14:C14"/>
    <mergeCell ref="D14:J14"/>
    <mergeCell ref="A7:C7"/>
    <mergeCell ref="D7:J7"/>
    <mergeCell ref="A9:C9"/>
    <mergeCell ref="D9:J9"/>
    <mergeCell ref="A13:C13"/>
    <mergeCell ref="D13:J13"/>
    <mergeCell ref="A8:C8"/>
    <mergeCell ref="D8:J8"/>
    <mergeCell ref="A11:C11"/>
    <mergeCell ref="D11:J11"/>
  </mergeCells>
  <printOptions horizontalCentered="1"/>
  <pageMargins left="0.39370078740157483" right="0.39370078740157483" top="0.39370078740157483" bottom="0.39370078740157483" header="0" footer="0"/>
  <pageSetup scale="75" orientation="portrait" horizontalDpi="300" verticalDpi="300" r:id="rId1"/>
  <rowBreaks count="1" manualBreakCount="1">
    <brk id="23" max="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22CE9-8CA7-4416-B604-5DB21237724A}">
  <sheetPr>
    <pageSetUpPr fitToPage="1"/>
  </sheetPr>
  <dimension ref="A1:G14"/>
  <sheetViews>
    <sheetView showGridLines="0" zoomScale="85" zoomScaleNormal="85" zoomScaleSheetLayoutView="70" workbookViewId="0">
      <selection activeCell="K4" sqref="K4"/>
    </sheetView>
  </sheetViews>
  <sheetFormatPr baseColWidth="10" defaultColWidth="11.453125" defaultRowHeight="14.5" x14ac:dyDescent="0.35"/>
  <cols>
    <col min="1" max="1" width="1.81640625" style="36" customWidth="1"/>
    <col min="2" max="2" width="17.453125" style="36" customWidth="1"/>
    <col min="3" max="7" width="16" style="36" customWidth="1"/>
    <col min="8" max="8" width="1.54296875" style="36" customWidth="1"/>
    <col min="9" max="9" width="2" style="36" customWidth="1"/>
    <col min="10" max="16384" width="11.453125" style="36"/>
  </cols>
  <sheetData>
    <row r="1" spans="1:7" ht="9.75" customHeight="1" x14ac:dyDescent="0.35"/>
    <row r="2" spans="1:7" ht="27" customHeight="1" x14ac:dyDescent="0.35">
      <c r="B2" s="396" t="s">
        <v>63</v>
      </c>
      <c r="C2" s="397" t="s">
        <v>125</v>
      </c>
      <c r="D2" s="397"/>
      <c r="E2" s="397"/>
      <c r="F2" s="397"/>
      <c r="G2" s="397"/>
    </row>
    <row r="3" spans="1:7" ht="27" customHeight="1" x14ac:dyDescent="0.35">
      <c r="B3" s="396"/>
      <c r="C3" s="37" t="s">
        <v>126</v>
      </c>
      <c r="D3" s="37" t="s">
        <v>127</v>
      </c>
      <c r="E3" s="37" t="s">
        <v>128</v>
      </c>
      <c r="F3" s="37" t="s">
        <v>129</v>
      </c>
      <c r="G3" s="37" t="s">
        <v>130</v>
      </c>
    </row>
    <row r="4" spans="1:7" ht="31.5" customHeight="1" x14ac:dyDescent="0.35">
      <c r="B4" s="395" t="s">
        <v>268</v>
      </c>
      <c r="C4" s="136" t="s">
        <v>136</v>
      </c>
      <c r="D4" s="128" t="s">
        <v>143</v>
      </c>
      <c r="E4" s="53" t="s">
        <v>148</v>
      </c>
      <c r="F4" s="41" t="s">
        <v>152</v>
      </c>
      <c r="G4" s="42" t="s">
        <v>153</v>
      </c>
    </row>
    <row r="5" spans="1:7" ht="31.5" customHeight="1" x14ac:dyDescent="0.35">
      <c r="B5" s="395"/>
      <c r="C5" s="137" t="s">
        <v>139</v>
      </c>
      <c r="D5" s="130" t="s">
        <v>139</v>
      </c>
      <c r="E5" s="55" t="s">
        <v>144</v>
      </c>
      <c r="F5" s="46" t="s">
        <v>144</v>
      </c>
      <c r="G5" s="47" t="s">
        <v>144</v>
      </c>
    </row>
    <row r="6" spans="1:7" ht="31.5" customHeight="1" x14ac:dyDescent="0.35">
      <c r="B6" s="395" t="s">
        <v>149</v>
      </c>
      <c r="C6" s="50" t="s">
        <v>135</v>
      </c>
      <c r="D6" s="132" t="s">
        <v>142</v>
      </c>
      <c r="E6" s="135" t="s">
        <v>147</v>
      </c>
      <c r="F6" s="51" t="s">
        <v>150</v>
      </c>
      <c r="G6" s="138" t="s">
        <v>151</v>
      </c>
    </row>
    <row r="7" spans="1:7" ht="31.5" customHeight="1" x14ac:dyDescent="0.35">
      <c r="B7" s="395"/>
      <c r="C7" s="50" t="s">
        <v>138</v>
      </c>
      <c r="D7" s="132" t="s">
        <v>139</v>
      </c>
      <c r="E7" s="135" t="s">
        <v>139</v>
      </c>
      <c r="F7" s="51" t="s">
        <v>144</v>
      </c>
      <c r="G7" s="138" t="s">
        <v>144</v>
      </c>
    </row>
    <row r="8" spans="1:7" ht="31.5" customHeight="1" x14ac:dyDescent="0.35">
      <c r="B8" s="395" t="s">
        <v>145</v>
      </c>
      <c r="C8" s="38" t="s">
        <v>134</v>
      </c>
      <c r="D8" s="52" t="s">
        <v>141</v>
      </c>
      <c r="E8" s="133" t="s">
        <v>146</v>
      </c>
      <c r="F8" s="41" t="s">
        <v>147</v>
      </c>
      <c r="G8" s="42" t="s">
        <v>148</v>
      </c>
    </row>
    <row r="9" spans="1:7" ht="31.5" customHeight="1" x14ac:dyDescent="0.35">
      <c r="B9" s="395"/>
      <c r="C9" s="43" t="s">
        <v>137</v>
      </c>
      <c r="D9" s="54" t="s">
        <v>138</v>
      </c>
      <c r="E9" s="134" t="s">
        <v>139</v>
      </c>
      <c r="F9" s="46" t="s">
        <v>144</v>
      </c>
      <c r="G9" s="47" t="s">
        <v>144</v>
      </c>
    </row>
    <row r="10" spans="1:7" ht="31.5" customHeight="1" x14ac:dyDescent="0.35">
      <c r="B10" s="395" t="s">
        <v>140</v>
      </c>
      <c r="C10" s="48" t="s">
        <v>133</v>
      </c>
      <c r="D10" s="49" t="s">
        <v>135</v>
      </c>
      <c r="E10" s="50" t="s">
        <v>141</v>
      </c>
      <c r="F10" s="132" t="s">
        <v>142</v>
      </c>
      <c r="G10" s="138" t="s">
        <v>143</v>
      </c>
    </row>
    <row r="11" spans="1:7" ht="31.5" customHeight="1" x14ac:dyDescent="0.35">
      <c r="B11" s="395"/>
      <c r="C11" s="48" t="s">
        <v>137</v>
      </c>
      <c r="D11" s="49" t="s">
        <v>137</v>
      </c>
      <c r="E11" s="50" t="s">
        <v>138</v>
      </c>
      <c r="F11" s="132" t="s">
        <v>139</v>
      </c>
      <c r="G11" s="138" t="s">
        <v>144</v>
      </c>
    </row>
    <row r="12" spans="1:7" ht="31.5" customHeight="1" x14ac:dyDescent="0.35">
      <c r="A12" s="36" t="s">
        <v>131</v>
      </c>
      <c r="B12" s="395" t="s">
        <v>267</v>
      </c>
      <c r="C12" s="38" t="s">
        <v>132</v>
      </c>
      <c r="D12" s="39" t="s">
        <v>133</v>
      </c>
      <c r="E12" s="40" t="s">
        <v>134</v>
      </c>
      <c r="F12" s="128" t="s">
        <v>135</v>
      </c>
      <c r="G12" s="129" t="s">
        <v>136</v>
      </c>
    </row>
    <row r="13" spans="1:7" ht="31.5" customHeight="1" x14ac:dyDescent="0.35">
      <c r="B13" s="395"/>
      <c r="C13" s="43" t="s">
        <v>137</v>
      </c>
      <c r="D13" s="44" t="s">
        <v>137</v>
      </c>
      <c r="E13" s="45" t="s">
        <v>138</v>
      </c>
      <c r="F13" s="130" t="s">
        <v>139</v>
      </c>
      <c r="G13" s="131" t="s">
        <v>139</v>
      </c>
    </row>
    <row r="14" spans="1:7" ht="8.25" customHeight="1" x14ac:dyDescent="0.35"/>
  </sheetData>
  <mergeCells count="7">
    <mergeCell ref="B4:B5"/>
    <mergeCell ref="B2:B3"/>
    <mergeCell ref="C2:G2"/>
    <mergeCell ref="B12:B13"/>
    <mergeCell ref="B10:B11"/>
    <mergeCell ref="B8:B9"/>
    <mergeCell ref="B6:B7"/>
  </mergeCells>
  <printOptions horizontalCentered="1"/>
  <pageMargins left="0.25" right="0.25" top="0.75" bottom="0.75" header="0.3" footer="0.3"/>
  <pageSetup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2D2EE-C6DE-4476-8A07-1D92A10A8A5F}">
  <sheetPr>
    <pageSetUpPr fitToPage="1"/>
  </sheetPr>
  <dimension ref="B1:C12"/>
  <sheetViews>
    <sheetView showGridLines="0" zoomScaleSheetLayoutView="90" workbookViewId="0">
      <selection activeCell="C4" sqref="C4"/>
    </sheetView>
  </sheetViews>
  <sheetFormatPr baseColWidth="10" defaultColWidth="11.453125" defaultRowHeight="14" x14ac:dyDescent="0.3"/>
  <cols>
    <col min="1" max="1" width="1.7265625" style="1" customWidth="1"/>
    <col min="2" max="2" width="27.453125" style="1" customWidth="1"/>
    <col min="3" max="3" width="92.7265625" style="1" customWidth="1"/>
    <col min="4" max="4" width="1.54296875" style="1" customWidth="1"/>
    <col min="5" max="16384" width="11.453125" style="1"/>
  </cols>
  <sheetData>
    <row r="1" spans="2:3" ht="8.25" customHeight="1" x14ac:dyDescent="0.3"/>
    <row r="2" spans="2:3" ht="15.75" customHeight="1" x14ac:dyDescent="0.3">
      <c r="B2" s="398" t="s">
        <v>223</v>
      </c>
      <c r="C2" s="398"/>
    </row>
    <row r="3" spans="2:3" ht="15" customHeight="1" x14ac:dyDescent="0.3">
      <c r="B3" s="399" t="s">
        <v>44</v>
      </c>
      <c r="C3" s="399"/>
    </row>
    <row r="4" spans="2:3" ht="45.75" customHeight="1" x14ac:dyDescent="0.3">
      <c r="B4" s="17" t="s">
        <v>45</v>
      </c>
      <c r="C4" s="18" t="s">
        <v>46</v>
      </c>
    </row>
    <row r="5" spans="2:3" ht="45.75" customHeight="1" x14ac:dyDescent="0.3">
      <c r="B5" s="17" t="s">
        <v>213</v>
      </c>
      <c r="C5" s="18" t="s">
        <v>218</v>
      </c>
    </row>
    <row r="6" spans="2:3" ht="45.75" customHeight="1" x14ac:dyDescent="0.3">
      <c r="B6" s="17" t="s">
        <v>212</v>
      </c>
      <c r="C6" s="18" t="s">
        <v>47</v>
      </c>
    </row>
    <row r="7" spans="2:3" ht="45.75" customHeight="1" x14ac:dyDescent="0.3">
      <c r="B7" s="17" t="s">
        <v>214</v>
      </c>
      <c r="C7" s="18" t="s">
        <v>48</v>
      </c>
    </row>
    <row r="8" spans="2:3" ht="45.75" customHeight="1" x14ac:dyDescent="0.3">
      <c r="B8" s="17" t="s">
        <v>219</v>
      </c>
      <c r="C8" s="18" t="s">
        <v>50</v>
      </c>
    </row>
    <row r="9" spans="2:3" ht="45.75" customHeight="1" x14ac:dyDescent="0.3">
      <c r="B9" s="17" t="s">
        <v>217</v>
      </c>
      <c r="C9" s="18" t="s">
        <v>49</v>
      </c>
    </row>
    <row r="10" spans="2:3" ht="45.75" customHeight="1" x14ac:dyDescent="0.3">
      <c r="B10" s="17" t="s">
        <v>215</v>
      </c>
      <c r="C10" s="18" t="s">
        <v>221</v>
      </c>
    </row>
    <row r="11" spans="2:3" ht="45.75" customHeight="1" x14ac:dyDescent="0.3">
      <c r="B11" s="17" t="s">
        <v>51</v>
      </c>
      <c r="C11" s="18" t="s">
        <v>52</v>
      </c>
    </row>
    <row r="12" spans="2:3" ht="52" x14ac:dyDescent="0.3">
      <c r="B12" s="17" t="s">
        <v>216</v>
      </c>
      <c r="C12" s="18" t="s">
        <v>220</v>
      </c>
    </row>
  </sheetData>
  <mergeCells count="2">
    <mergeCell ref="B2:C2"/>
    <mergeCell ref="B3:C3"/>
  </mergeCells>
  <printOptions horizontalCentered="1"/>
  <pageMargins left="0.70866141732283472" right="0.70866141732283472" top="0.74803149606299213" bottom="0.74803149606299213" header="0.31496062992125984" footer="0.31496062992125984"/>
  <pageSetup scale="98"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AC23B-BC27-4567-A040-EA547D3CC251}">
  <sheetPr>
    <pageSetUpPr fitToPage="1"/>
  </sheetPr>
  <dimension ref="A1:C11"/>
  <sheetViews>
    <sheetView showGridLines="0" zoomScaleNormal="100" zoomScaleSheetLayoutView="110" workbookViewId="0">
      <selection activeCell="F5" sqref="F5:F8"/>
    </sheetView>
  </sheetViews>
  <sheetFormatPr baseColWidth="10" defaultColWidth="11.453125" defaultRowHeight="14.5" x14ac:dyDescent="0.35"/>
  <cols>
    <col min="1" max="1" width="1.81640625" style="36" customWidth="1"/>
    <col min="2" max="2" width="17.453125" style="36" customWidth="1"/>
    <col min="3" max="3" width="73.54296875" style="36" customWidth="1"/>
    <col min="4" max="4" width="1.54296875" style="3" customWidth="1"/>
    <col min="5" max="5" width="12.54296875" style="3" customWidth="1"/>
    <col min="6" max="16384" width="11.453125" style="3"/>
  </cols>
  <sheetData>
    <row r="1" spans="2:3" ht="9.75" customHeight="1" thickBot="1" x14ac:dyDescent="0.4"/>
    <row r="2" spans="2:3" ht="16" thickBot="1" x14ac:dyDescent="0.4">
      <c r="B2" s="58" t="s">
        <v>185</v>
      </c>
      <c r="C2" s="59" t="s">
        <v>186</v>
      </c>
    </row>
    <row r="3" spans="2:3" ht="18" customHeight="1" x14ac:dyDescent="0.35">
      <c r="B3" s="400" t="s">
        <v>8</v>
      </c>
      <c r="C3" s="56" t="s">
        <v>187</v>
      </c>
    </row>
    <row r="4" spans="2:3" ht="43.5" customHeight="1" thickBot="1" x14ac:dyDescent="0.4">
      <c r="B4" s="401"/>
      <c r="C4" s="57" t="s">
        <v>188</v>
      </c>
    </row>
    <row r="5" spans="2:3" x14ac:dyDescent="0.35">
      <c r="B5" s="402" t="s">
        <v>9</v>
      </c>
      <c r="C5" s="56" t="s">
        <v>189</v>
      </c>
    </row>
    <row r="6" spans="2:3" ht="58.5" customHeight="1" thickBot="1" x14ac:dyDescent="0.4">
      <c r="B6" s="403"/>
      <c r="C6" s="57" t="s">
        <v>190</v>
      </c>
    </row>
    <row r="7" spans="2:3" x14ac:dyDescent="0.35">
      <c r="B7" s="404" t="s">
        <v>10</v>
      </c>
      <c r="C7" s="56" t="s">
        <v>191</v>
      </c>
    </row>
    <row r="8" spans="2:3" ht="57.75" customHeight="1" thickBot="1" x14ac:dyDescent="0.4">
      <c r="B8" s="405"/>
      <c r="C8" s="57" t="s">
        <v>192</v>
      </c>
    </row>
    <row r="9" spans="2:3" x14ac:dyDescent="0.35">
      <c r="B9" s="406" t="s">
        <v>11</v>
      </c>
      <c r="C9" s="56" t="s">
        <v>193</v>
      </c>
    </row>
    <row r="10" spans="2:3" ht="38.25" customHeight="1" thickBot="1" x14ac:dyDescent="0.4">
      <c r="B10" s="407"/>
      <c r="C10" s="57" t="s">
        <v>194</v>
      </c>
    </row>
    <row r="11" spans="2:3" ht="8.25" customHeight="1" x14ac:dyDescent="0.35"/>
  </sheetData>
  <mergeCells count="4">
    <mergeCell ref="B3:B4"/>
    <mergeCell ref="B5:B6"/>
    <mergeCell ref="B7:B8"/>
    <mergeCell ref="B9:B10"/>
  </mergeCells>
  <printOptions horizontalCentered="1"/>
  <pageMargins left="0.23622047244094491" right="0.23622047244094491" top="0.74803149606299213" bottom="0.74803149606299213" header="0.31496062992125984" footer="0.31496062992125984"/>
  <pageSetup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FFECF-120F-4B6E-9D54-C1FE4183018C}">
  <sheetPr>
    <pageSetUpPr fitToPage="1"/>
  </sheetPr>
  <dimension ref="A1:F27"/>
  <sheetViews>
    <sheetView showGridLines="0" zoomScaleSheetLayoutView="100" workbookViewId="0">
      <selection activeCell="I20" sqref="I20"/>
    </sheetView>
  </sheetViews>
  <sheetFormatPr baseColWidth="10" defaultColWidth="11.453125" defaultRowHeight="14.5" x14ac:dyDescent="0.35"/>
  <cols>
    <col min="1" max="1" width="2.1796875" style="9" customWidth="1"/>
    <col min="2" max="2" width="11.453125" style="9"/>
    <col min="3" max="3" width="9.453125" style="9" customWidth="1"/>
    <col min="4" max="4" width="36.453125" style="9" customWidth="1"/>
    <col min="5" max="6" width="13.81640625" style="9" customWidth="1"/>
    <col min="7" max="7" width="1.81640625" style="2" customWidth="1"/>
    <col min="8" max="16384" width="11.453125" style="2"/>
  </cols>
  <sheetData>
    <row r="1" spans="2:6" ht="8.25" customHeight="1" thickBot="1" x14ac:dyDescent="0.4"/>
    <row r="2" spans="2:6" ht="18.75" customHeight="1" thickBot="1" x14ac:dyDescent="0.4">
      <c r="B2" s="410" t="s">
        <v>158</v>
      </c>
      <c r="C2" s="411"/>
      <c r="D2" s="411"/>
      <c r="E2" s="411"/>
      <c r="F2" s="412"/>
    </row>
    <row r="3" spans="2:6" ht="18.75" customHeight="1" x14ac:dyDescent="0.35">
      <c r="B3" s="413" t="s">
        <v>159</v>
      </c>
      <c r="C3" s="414"/>
      <c r="D3" s="386" t="s">
        <v>160</v>
      </c>
      <c r="E3" s="386"/>
      <c r="F3" s="418"/>
    </row>
    <row r="4" spans="2:6" ht="18.75" customHeight="1" x14ac:dyDescent="0.35">
      <c r="B4" s="415"/>
      <c r="C4" s="330"/>
      <c r="D4" s="373" t="s">
        <v>161</v>
      </c>
      <c r="E4" s="373"/>
      <c r="F4" s="419"/>
    </row>
    <row r="5" spans="2:6" ht="18.75" customHeight="1" x14ac:dyDescent="0.35">
      <c r="B5" s="415"/>
      <c r="C5" s="330"/>
      <c r="D5" s="373" t="s">
        <v>162</v>
      </c>
      <c r="E5" s="373"/>
      <c r="F5" s="419"/>
    </row>
    <row r="6" spans="2:6" ht="18.75" customHeight="1" x14ac:dyDescent="0.35">
      <c r="B6" s="415"/>
      <c r="C6" s="330"/>
      <c r="D6" s="373" t="s">
        <v>163</v>
      </c>
      <c r="E6" s="373"/>
      <c r="F6" s="419"/>
    </row>
    <row r="7" spans="2:6" ht="18.75" customHeight="1" x14ac:dyDescent="0.35">
      <c r="B7" s="415"/>
      <c r="C7" s="330"/>
      <c r="D7" s="373" t="s">
        <v>164</v>
      </c>
      <c r="E7" s="373"/>
      <c r="F7" s="419"/>
    </row>
    <row r="8" spans="2:6" ht="18.75" customHeight="1" x14ac:dyDescent="0.35">
      <c r="B8" s="415"/>
      <c r="C8" s="330"/>
      <c r="D8" s="373" t="s">
        <v>165</v>
      </c>
      <c r="E8" s="373"/>
      <c r="F8" s="419"/>
    </row>
    <row r="9" spans="2:6" ht="18.75" customHeight="1" x14ac:dyDescent="0.35">
      <c r="B9" s="415"/>
      <c r="C9" s="330"/>
      <c r="D9" s="373" t="s">
        <v>166</v>
      </c>
      <c r="E9" s="373"/>
      <c r="F9" s="419"/>
    </row>
    <row r="10" spans="2:6" ht="18.75" customHeight="1" thickBot="1" x14ac:dyDescent="0.4">
      <c r="B10" s="416"/>
      <c r="C10" s="417"/>
      <c r="D10" s="420" t="s">
        <v>167</v>
      </c>
      <c r="E10" s="420"/>
      <c r="F10" s="421"/>
    </row>
    <row r="11" spans="2:6" ht="18.75" customHeight="1" x14ac:dyDescent="0.35">
      <c r="B11" s="428" t="s">
        <v>168</v>
      </c>
      <c r="C11" s="429"/>
      <c r="D11" s="434" t="s">
        <v>22</v>
      </c>
      <c r="E11" s="434"/>
      <c r="F11" s="435"/>
    </row>
    <row r="12" spans="2:6" ht="18.75" customHeight="1" x14ac:dyDescent="0.35">
      <c r="B12" s="430"/>
      <c r="C12" s="431"/>
      <c r="D12" s="408" t="s">
        <v>169</v>
      </c>
      <c r="E12" s="408"/>
      <c r="F12" s="409"/>
    </row>
    <row r="13" spans="2:6" ht="18.75" customHeight="1" x14ac:dyDescent="0.35">
      <c r="B13" s="430"/>
      <c r="C13" s="431"/>
      <c r="D13" s="408" t="s">
        <v>170</v>
      </c>
      <c r="E13" s="408"/>
      <c r="F13" s="409"/>
    </row>
    <row r="14" spans="2:6" ht="18.75" customHeight="1" x14ac:dyDescent="0.35">
      <c r="B14" s="430"/>
      <c r="C14" s="431"/>
      <c r="D14" s="408" t="s">
        <v>171</v>
      </c>
      <c r="E14" s="408"/>
      <c r="F14" s="409"/>
    </row>
    <row r="15" spans="2:6" ht="18.75" customHeight="1" x14ac:dyDescent="0.35">
      <c r="B15" s="430"/>
      <c r="C15" s="431"/>
      <c r="D15" s="408" t="s">
        <v>172</v>
      </c>
      <c r="E15" s="408"/>
      <c r="F15" s="409"/>
    </row>
    <row r="16" spans="2:6" ht="18.75" customHeight="1" x14ac:dyDescent="0.35">
      <c r="B16" s="430"/>
      <c r="C16" s="431"/>
      <c r="D16" s="408" t="s">
        <v>173</v>
      </c>
      <c r="E16" s="408"/>
      <c r="F16" s="409"/>
    </row>
    <row r="17" spans="2:6" ht="18.75" customHeight="1" x14ac:dyDescent="0.35">
      <c r="B17" s="430"/>
      <c r="C17" s="431"/>
      <c r="D17" s="408" t="s">
        <v>174</v>
      </c>
      <c r="E17" s="408"/>
      <c r="F17" s="409"/>
    </row>
    <row r="18" spans="2:6" ht="18.75" customHeight="1" x14ac:dyDescent="0.35">
      <c r="B18" s="430"/>
      <c r="C18" s="431"/>
      <c r="D18" s="408" t="s">
        <v>175</v>
      </c>
      <c r="E18" s="408"/>
      <c r="F18" s="409"/>
    </row>
    <row r="19" spans="2:6" ht="18.75" customHeight="1" x14ac:dyDescent="0.35">
      <c r="B19" s="430"/>
      <c r="C19" s="431"/>
      <c r="D19" s="408" t="s">
        <v>176</v>
      </c>
      <c r="E19" s="408"/>
      <c r="F19" s="409"/>
    </row>
    <row r="20" spans="2:6" ht="18.75" customHeight="1" x14ac:dyDescent="0.35">
      <c r="B20" s="430"/>
      <c r="C20" s="431"/>
      <c r="D20" s="408" t="s">
        <v>177</v>
      </c>
      <c r="E20" s="408"/>
      <c r="F20" s="409"/>
    </row>
    <row r="21" spans="2:6" ht="18.75" customHeight="1" x14ac:dyDescent="0.35">
      <c r="B21" s="430"/>
      <c r="C21" s="431"/>
      <c r="D21" s="408" t="s">
        <v>178</v>
      </c>
      <c r="E21" s="408"/>
      <c r="F21" s="409"/>
    </row>
    <row r="22" spans="2:6" ht="18.75" customHeight="1" x14ac:dyDescent="0.35">
      <c r="B22" s="430"/>
      <c r="C22" s="431"/>
      <c r="D22" s="408" t="s">
        <v>179</v>
      </c>
      <c r="E22" s="408"/>
      <c r="F22" s="409"/>
    </row>
    <row r="23" spans="2:6" ht="18.75" customHeight="1" x14ac:dyDescent="0.35">
      <c r="B23" s="430"/>
      <c r="C23" s="431"/>
      <c r="D23" s="408" t="s">
        <v>180</v>
      </c>
      <c r="E23" s="408"/>
      <c r="F23" s="409"/>
    </row>
    <row r="24" spans="2:6" ht="18.75" customHeight="1" thickBot="1" x14ac:dyDescent="0.4">
      <c r="B24" s="432"/>
      <c r="C24" s="433"/>
      <c r="D24" s="422" t="s">
        <v>181</v>
      </c>
      <c r="E24" s="422"/>
      <c r="F24" s="423"/>
    </row>
    <row r="25" spans="2:6" ht="18.75" customHeight="1" x14ac:dyDescent="0.35">
      <c r="B25" s="424" t="s">
        <v>182</v>
      </c>
      <c r="C25" s="425"/>
      <c r="D25" s="426" t="s">
        <v>183</v>
      </c>
      <c r="E25" s="426"/>
      <c r="F25" s="427"/>
    </row>
    <row r="26" spans="2:6" ht="18.75" customHeight="1" thickBot="1" x14ac:dyDescent="0.4">
      <c r="B26" s="416"/>
      <c r="C26" s="417"/>
      <c r="D26" s="420" t="s">
        <v>184</v>
      </c>
      <c r="E26" s="420"/>
      <c r="F26" s="421"/>
    </row>
    <row r="27" spans="2:6" ht="7.5" customHeight="1" x14ac:dyDescent="0.35"/>
  </sheetData>
  <mergeCells count="28">
    <mergeCell ref="D23:F23"/>
    <mergeCell ref="D24:F24"/>
    <mergeCell ref="B25:C26"/>
    <mergeCell ref="D25:F25"/>
    <mergeCell ref="D26:F26"/>
    <mergeCell ref="B11:C24"/>
    <mergeCell ref="D11:F11"/>
    <mergeCell ref="D12:F12"/>
    <mergeCell ref="D13:F13"/>
    <mergeCell ref="D14:F14"/>
    <mergeCell ref="D15:F15"/>
    <mergeCell ref="D16:F16"/>
    <mergeCell ref="D17:F17"/>
    <mergeCell ref="D18:F18"/>
    <mergeCell ref="D19:F19"/>
    <mergeCell ref="D20:F20"/>
    <mergeCell ref="D21:F21"/>
    <mergeCell ref="D22:F22"/>
    <mergeCell ref="B2:F2"/>
    <mergeCell ref="B3:C10"/>
    <mergeCell ref="D3:F3"/>
    <mergeCell ref="D4:F4"/>
    <mergeCell ref="D5:F5"/>
    <mergeCell ref="D6:F6"/>
    <mergeCell ref="D7:F7"/>
    <mergeCell ref="D8:F8"/>
    <mergeCell ref="D9:F9"/>
    <mergeCell ref="D10:F10"/>
  </mergeCells>
  <printOptions horizontalCentered="1"/>
  <pageMargins left="0.25" right="0.25"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DE457-44BE-498F-8297-EE89D24A050E}">
  <sheetPr>
    <tabColor rgb="FFFF0000"/>
  </sheetPr>
  <dimension ref="A1:F38"/>
  <sheetViews>
    <sheetView topLeftCell="A4" zoomScale="120" zoomScaleNormal="120" workbookViewId="0">
      <selection activeCell="C8" sqref="C8"/>
    </sheetView>
  </sheetViews>
  <sheetFormatPr baseColWidth="10" defaultColWidth="11.453125" defaultRowHeight="14.5" x14ac:dyDescent="0.35"/>
  <cols>
    <col min="1" max="1" width="4" style="91" customWidth="1"/>
    <col min="2" max="2" width="22.453125" style="91" customWidth="1"/>
    <col min="3" max="3" width="38.453125" style="91" customWidth="1"/>
    <col min="4" max="4" width="4" style="91" customWidth="1"/>
    <col min="5" max="5" width="22.453125" style="91" customWidth="1"/>
    <col min="6" max="6" width="38.453125" style="91" customWidth="1"/>
    <col min="7" max="16384" width="11.453125" style="91"/>
  </cols>
  <sheetData>
    <row r="1" spans="1:6" s="6" customFormat="1" ht="55" customHeight="1" x14ac:dyDescent="0.35"/>
    <row r="2" spans="1:6" s="6" customFormat="1" ht="30" customHeight="1" x14ac:dyDescent="0.35"/>
    <row r="4" spans="1:6" ht="8.25" customHeight="1" x14ac:dyDescent="0.35">
      <c r="A4" s="237"/>
      <c r="B4" s="237"/>
      <c r="C4" s="237"/>
      <c r="D4" s="237"/>
      <c r="E4" s="237"/>
      <c r="F4" s="237"/>
    </row>
    <row r="5" spans="1:6" ht="25.5" customHeight="1" x14ac:dyDescent="0.35">
      <c r="A5" s="238" t="s">
        <v>506</v>
      </c>
      <c r="B5" s="238"/>
      <c r="C5" s="112"/>
      <c r="D5" s="239" t="s">
        <v>418</v>
      </c>
      <c r="E5" s="240"/>
      <c r="F5" s="113"/>
    </row>
    <row r="6" spans="1:6" ht="18" customHeight="1" x14ac:dyDescent="0.35">
      <c r="A6" s="114"/>
      <c r="B6" s="114"/>
      <c r="C6" s="115"/>
      <c r="D6" s="114"/>
      <c r="E6" s="114"/>
      <c r="F6" s="114"/>
    </row>
    <row r="7" spans="1:6" x14ac:dyDescent="0.35">
      <c r="A7" s="242" t="s">
        <v>511</v>
      </c>
      <c r="B7" s="242"/>
      <c r="C7" s="242"/>
      <c r="D7" s="242"/>
      <c r="E7" s="242"/>
      <c r="F7" s="242"/>
    </row>
    <row r="8" spans="1:6" x14ac:dyDescent="0.35">
      <c r="A8" s="119" t="s">
        <v>308</v>
      </c>
      <c r="B8" s="120" t="s">
        <v>512</v>
      </c>
      <c r="C8" s="120" t="s">
        <v>513</v>
      </c>
      <c r="D8" s="121" t="s">
        <v>308</v>
      </c>
      <c r="E8" s="120" t="s">
        <v>512</v>
      </c>
      <c r="F8" s="120" t="s">
        <v>514</v>
      </c>
    </row>
    <row r="9" spans="1:6" s="173" customFormat="1" x14ac:dyDescent="0.35">
      <c r="A9" s="174">
        <v>1</v>
      </c>
      <c r="B9" s="175"/>
      <c r="C9" s="176"/>
      <c r="D9" s="177">
        <v>1</v>
      </c>
      <c r="E9" s="175"/>
      <c r="F9" s="175"/>
    </row>
    <row r="10" spans="1:6" s="173" customFormat="1" x14ac:dyDescent="0.35">
      <c r="A10" s="174">
        <v>2</v>
      </c>
      <c r="B10" s="175"/>
      <c r="C10" s="176"/>
      <c r="D10" s="177">
        <v>2</v>
      </c>
      <c r="E10" s="175"/>
      <c r="F10" s="175"/>
    </row>
    <row r="11" spans="1:6" s="173" customFormat="1" x14ac:dyDescent="0.35">
      <c r="A11" s="174">
        <v>3</v>
      </c>
      <c r="B11" s="175"/>
      <c r="C11" s="176"/>
      <c r="D11" s="177">
        <v>3</v>
      </c>
      <c r="E11" s="175"/>
      <c r="F11" s="175"/>
    </row>
    <row r="12" spans="1:6" s="173" customFormat="1" x14ac:dyDescent="0.35">
      <c r="A12" s="174">
        <v>4</v>
      </c>
      <c r="B12" s="175"/>
      <c r="C12" s="176"/>
      <c r="D12" s="177">
        <v>4</v>
      </c>
      <c r="E12" s="175"/>
      <c r="F12" s="175"/>
    </row>
    <row r="13" spans="1:6" s="173" customFormat="1" x14ac:dyDescent="0.35">
      <c r="A13" s="174">
        <v>5</v>
      </c>
      <c r="B13" s="175"/>
      <c r="C13" s="176"/>
      <c r="D13" s="177">
        <v>5</v>
      </c>
      <c r="E13" s="175"/>
      <c r="F13" s="175"/>
    </row>
    <row r="14" spans="1:6" s="173" customFormat="1" x14ac:dyDescent="0.35">
      <c r="A14" s="174">
        <v>6</v>
      </c>
      <c r="B14" s="175"/>
      <c r="C14" s="176"/>
      <c r="D14" s="177">
        <v>6</v>
      </c>
      <c r="E14" s="175"/>
      <c r="F14" s="175"/>
    </row>
    <row r="15" spans="1:6" s="173" customFormat="1" x14ac:dyDescent="0.35">
      <c r="A15" s="174">
        <v>7</v>
      </c>
      <c r="B15" s="175"/>
      <c r="C15" s="176"/>
      <c r="D15" s="177">
        <v>7</v>
      </c>
      <c r="E15" s="175"/>
      <c r="F15" s="175"/>
    </row>
    <row r="16" spans="1:6" s="173" customFormat="1" x14ac:dyDescent="0.35">
      <c r="A16" s="174">
        <v>8</v>
      </c>
      <c r="B16" s="175"/>
      <c r="C16" s="176"/>
      <c r="D16" s="177">
        <v>8</v>
      </c>
      <c r="E16" s="175"/>
      <c r="F16" s="175"/>
    </row>
    <row r="18" spans="1:6" ht="16.5" customHeight="1" x14ac:dyDescent="0.35">
      <c r="A18" s="241" t="s">
        <v>507</v>
      </c>
      <c r="B18" s="241"/>
      <c r="C18" s="241"/>
      <c r="D18" s="241"/>
      <c r="E18" s="241"/>
      <c r="F18" s="241"/>
    </row>
    <row r="19" spans="1:6" x14ac:dyDescent="0.35">
      <c r="A19" s="116" t="s">
        <v>308</v>
      </c>
      <c r="B19" s="116" t="s">
        <v>508</v>
      </c>
      <c r="C19" s="117" t="s">
        <v>509</v>
      </c>
      <c r="D19" s="118" t="s">
        <v>308</v>
      </c>
      <c r="E19" s="116" t="s">
        <v>508</v>
      </c>
      <c r="F19" s="116" t="s">
        <v>510</v>
      </c>
    </row>
    <row r="20" spans="1:6" s="173" customFormat="1" x14ac:dyDescent="0.35">
      <c r="A20" s="174">
        <v>1</v>
      </c>
      <c r="B20" s="175"/>
      <c r="C20" s="176"/>
      <c r="D20" s="177">
        <v>1</v>
      </c>
      <c r="E20" s="175"/>
      <c r="F20" s="175"/>
    </row>
    <row r="21" spans="1:6" s="173" customFormat="1" x14ac:dyDescent="0.35">
      <c r="A21" s="174">
        <v>2</v>
      </c>
      <c r="B21" s="175"/>
      <c r="C21" s="176"/>
      <c r="D21" s="177">
        <v>2</v>
      </c>
      <c r="E21" s="175"/>
      <c r="F21" s="175"/>
    </row>
    <row r="22" spans="1:6" s="173" customFormat="1" x14ac:dyDescent="0.35">
      <c r="A22" s="174">
        <v>3</v>
      </c>
      <c r="B22" s="175"/>
      <c r="C22" s="176"/>
      <c r="D22" s="177">
        <v>3</v>
      </c>
      <c r="E22" s="175"/>
      <c r="F22" s="175"/>
    </row>
    <row r="23" spans="1:6" s="173" customFormat="1" x14ac:dyDescent="0.35">
      <c r="A23" s="174">
        <v>4</v>
      </c>
      <c r="B23" s="175"/>
      <c r="C23" s="176"/>
      <c r="D23" s="177">
        <v>4</v>
      </c>
      <c r="E23" s="175"/>
      <c r="F23" s="175"/>
    </row>
    <row r="24" spans="1:6" s="173" customFormat="1" x14ac:dyDescent="0.35">
      <c r="A24" s="174">
        <v>5</v>
      </c>
      <c r="B24" s="175"/>
      <c r="C24" s="176"/>
      <c r="D24" s="177">
        <v>5</v>
      </c>
      <c r="E24" s="175"/>
      <c r="F24" s="175"/>
    </row>
    <row r="25" spans="1:6" s="173" customFormat="1" x14ac:dyDescent="0.35">
      <c r="A25" s="174">
        <v>6</v>
      </c>
      <c r="B25" s="175"/>
      <c r="C25" s="176"/>
      <c r="D25" s="177">
        <v>6</v>
      </c>
      <c r="E25" s="175"/>
      <c r="F25" s="175"/>
    </row>
    <row r="26" spans="1:6" s="173" customFormat="1" x14ac:dyDescent="0.35">
      <c r="A26" s="174">
        <v>7</v>
      </c>
      <c r="B26" s="175"/>
      <c r="C26" s="176"/>
      <c r="D26" s="177">
        <v>7</v>
      </c>
      <c r="E26" s="175"/>
      <c r="F26" s="175"/>
    </row>
    <row r="27" spans="1:6" s="173" customFormat="1" x14ac:dyDescent="0.35">
      <c r="A27" s="174">
        <v>8</v>
      </c>
      <c r="B27" s="175"/>
      <c r="C27" s="176"/>
      <c r="D27" s="177">
        <v>8</v>
      </c>
      <c r="E27" s="175"/>
      <c r="F27" s="175"/>
    </row>
    <row r="28" spans="1:6" s="173" customFormat="1" x14ac:dyDescent="0.35">
      <c r="A28" s="178"/>
      <c r="B28" s="179"/>
      <c r="C28" s="179"/>
      <c r="D28" s="180"/>
      <c r="E28" s="179"/>
      <c r="F28" s="179"/>
    </row>
    <row r="29" spans="1:6" x14ac:dyDescent="0.35">
      <c r="A29" s="236" t="s">
        <v>515</v>
      </c>
      <c r="B29" s="236"/>
      <c r="C29" s="236"/>
      <c r="D29" s="236"/>
      <c r="E29" s="236"/>
      <c r="F29" s="236"/>
    </row>
    <row r="30" spans="1:6" x14ac:dyDescent="0.35">
      <c r="A30" s="122" t="s">
        <v>308</v>
      </c>
      <c r="B30" s="123" t="s">
        <v>516</v>
      </c>
      <c r="C30" s="123" t="s">
        <v>509</v>
      </c>
      <c r="D30" s="124" t="s">
        <v>308</v>
      </c>
      <c r="E30" s="123" t="s">
        <v>516</v>
      </c>
      <c r="F30" s="123" t="s">
        <v>510</v>
      </c>
    </row>
    <row r="31" spans="1:6" s="173" customFormat="1" x14ac:dyDescent="0.35">
      <c r="A31" s="174">
        <v>1</v>
      </c>
      <c r="B31" s="175"/>
      <c r="C31" s="176"/>
      <c r="D31" s="177">
        <v>1</v>
      </c>
      <c r="E31" s="175"/>
      <c r="F31" s="175"/>
    </row>
    <row r="32" spans="1:6" s="173" customFormat="1" x14ac:dyDescent="0.35">
      <c r="A32" s="174">
        <v>2</v>
      </c>
      <c r="B32" s="175"/>
      <c r="C32" s="176"/>
      <c r="D32" s="177">
        <v>2</v>
      </c>
      <c r="E32" s="175"/>
      <c r="F32" s="175"/>
    </row>
    <row r="33" spans="1:6" s="173" customFormat="1" x14ac:dyDescent="0.35">
      <c r="A33" s="174">
        <v>3</v>
      </c>
      <c r="B33" s="175"/>
      <c r="C33" s="176"/>
      <c r="D33" s="177">
        <v>3</v>
      </c>
      <c r="E33" s="175"/>
      <c r="F33" s="175"/>
    </row>
    <row r="34" spans="1:6" s="173" customFormat="1" x14ac:dyDescent="0.35">
      <c r="A34" s="174">
        <v>4</v>
      </c>
      <c r="B34" s="175"/>
      <c r="C34" s="176"/>
      <c r="D34" s="177">
        <v>4</v>
      </c>
      <c r="E34" s="175"/>
      <c r="F34" s="175"/>
    </row>
    <row r="35" spans="1:6" s="173" customFormat="1" x14ac:dyDescent="0.35">
      <c r="A35" s="174">
        <v>5</v>
      </c>
      <c r="B35" s="175"/>
      <c r="C35" s="176"/>
      <c r="D35" s="177">
        <v>5</v>
      </c>
      <c r="E35" s="175"/>
      <c r="F35" s="175"/>
    </row>
    <row r="36" spans="1:6" s="173" customFormat="1" x14ac:dyDescent="0.35">
      <c r="A36" s="174">
        <v>6</v>
      </c>
      <c r="B36" s="175"/>
      <c r="C36" s="176"/>
      <c r="D36" s="177">
        <v>5</v>
      </c>
      <c r="E36" s="175"/>
      <c r="F36" s="175"/>
    </row>
    <row r="37" spans="1:6" s="173" customFormat="1" x14ac:dyDescent="0.35">
      <c r="A37" s="174">
        <v>7</v>
      </c>
      <c r="B37" s="175"/>
      <c r="C37" s="176"/>
      <c r="D37" s="177">
        <v>5</v>
      </c>
      <c r="E37" s="175"/>
      <c r="F37" s="175"/>
    </row>
    <row r="38" spans="1:6" s="173" customFormat="1" x14ac:dyDescent="0.35">
      <c r="A38" s="174">
        <v>8</v>
      </c>
      <c r="B38" s="175"/>
      <c r="C38" s="176"/>
      <c r="D38" s="177">
        <v>5</v>
      </c>
      <c r="E38" s="175"/>
      <c r="F38" s="175"/>
    </row>
  </sheetData>
  <mergeCells count="6">
    <mergeCell ref="A29:F29"/>
    <mergeCell ref="A4:F4"/>
    <mergeCell ref="A5:B5"/>
    <mergeCell ref="D5:E5"/>
    <mergeCell ref="A18:F18"/>
    <mergeCell ref="A7:F7"/>
  </mergeCells>
  <printOptions horizontalCentered="1"/>
  <pageMargins left="0.70866141732283472" right="0.70866141732283472" top="0.74803149606299213" bottom="0.74803149606299213" header="0.31496062992125984" footer="0.31496062992125984"/>
  <pageSetup paperSize="14"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DA97D29E-6FA6-4423-AAA9-868E4081DB56}">
          <x14:formula1>
            <xm:f>'Listados Datos'!$D$2:$D$15</xm:f>
          </x14:formula1>
          <xm:sqref>F5</xm:sqref>
        </x14:dataValidation>
        <x14:dataValidation type="list" allowBlank="1" showInputMessage="1" showErrorMessage="1" xr:uid="{41D7468F-A1DE-40D5-87A9-20FF92015089}">
          <x14:formula1>
            <xm:f>'Listados Datos'!$A$2:$A$7</xm:f>
          </x14:formula1>
          <xm:sqref>B9:B16 E9:E16</xm:sqref>
        </x14:dataValidation>
        <x14:dataValidation type="list" allowBlank="1" showInputMessage="1" showErrorMessage="1" xr:uid="{CB17D8CD-A79E-4754-9492-1E9F42E49F14}">
          <x14:formula1>
            <xm:f>'Listados Datos'!$B$2:$B$7</xm:f>
          </x14:formula1>
          <xm:sqref>B20:B27 E20:E27</xm:sqref>
        </x14:dataValidation>
        <x14:dataValidation type="list" allowBlank="1" showInputMessage="1" showErrorMessage="1" prompt="CONTEXTO DE PROCESO" xr:uid="{F3215970-D630-4947-86A8-D278F6603FE8}">
          <x14:formula1>
            <xm:f>'Listados Datos'!$C$2:$C$8</xm:f>
          </x14:formula1>
          <xm:sqref>B31:B38 E31:E38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BY91"/>
  <sheetViews>
    <sheetView showGridLines="0" tabSelected="1" view="pageBreakPreview" topLeftCell="A19" zoomScale="10" zoomScaleNormal="70" zoomScaleSheetLayoutView="10" zoomScalePageLayoutView="10" workbookViewId="0">
      <selection activeCell="CB76" sqref="CB76"/>
    </sheetView>
  </sheetViews>
  <sheetFormatPr baseColWidth="10" defaultColWidth="11.1796875" defaultRowHeight="14.5" x14ac:dyDescent="0.35"/>
  <cols>
    <col min="1" max="1" width="4.54296875" style="14" customWidth="1"/>
    <col min="2" max="2" width="9.7265625" style="79" customWidth="1"/>
    <col min="3" max="3" width="15.1796875" style="8" customWidth="1"/>
    <col min="4" max="4" width="17.1796875" style="8" customWidth="1"/>
    <col min="5" max="5" width="12.453125" style="8" customWidth="1"/>
    <col min="6" max="6" width="33.54296875" style="8" customWidth="1"/>
    <col min="7" max="7" width="42.81640625" style="8" customWidth="1"/>
    <col min="8" max="12" width="11.1796875" style="8"/>
    <col min="13" max="13" width="44.453125" style="8" customWidth="1"/>
    <col min="14" max="14" width="41.54296875" style="8" customWidth="1"/>
    <col min="15" max="16" width="3.453125" style="8" customWidth="1"/>
    <col min="17" max="17" width="3.7265625" style="79" customWidth="1"/>
    <col min="18" max="18" width="34.81640625" style="8" customWidth="1"/>
    <col min="19" max="19" width="3.453125" style="8" customWidth="1"/>
    <col min="20" max="26" width="24.1796875" style="95" customWidth="1"/>
    <col min="27" max="28" width="17.1796875" style="95" customWidth="1"/>
    <col min="29" max="29" width="38.1796875" style="95" customWidth="1"/>
    <col min="30" max="30" width="20.54296875" style="95" customWidth="1"/>
    <col min="31" max="31" width="17.54296875" style="95" customWidth="1"/>
    <col min="32" max="32" width="19.453125" style="95" customWidth="1"/>
    <col min="33" max="33" width="10.1796875" style="95" customWidth="1"/>
    <col min="34" max="34" width="43" style="95" customWidth="1"/>
    <col min="35" max="35" width="14.81640625" style="95" customWidth="1"/>
    <col min="36" max="36" width="18.453125" style="95" customWidth="1"/>
    <col min="37" max="37" width="14.81640625" style="95" customWidth="1"/>
    <col min="38" max="38" width="18.453125" style="95" customWidth="1"/>
    <col min="39" max="40" width="3.453125" style="8" customWidth="1"/>
    <col min="41" max="41" width="3.7265625" style="8" customWidth="1"/>
    <col min="42" max="42" width="11.1796875" style="11"/>
    <col min="43" max="43" width="39.81640625" style="8" customWidth="1"/>
    <col min="44" max="44" width="24.54296875" style="8" customWidth="1"/>
    <col min="45" max="48" width="17.54296875" style="13" customWidth="1"/>
    <col min="49" max="49" width="27.1796875" style="95" customWidth="1"/>
    <col min="50" max="50" width="28.1796875" style="13" customWidth="1"/>
    <col min="51" max="51" width="44.81640625" style="7" hidden="1" customWidth="1"/>
    <col min="52" max="52" width="33.7265625" style="12" hidden="1" customWidth="1"/>
    <col min="53" max="53" width="17.54296875" style="13" hidden="1" customWidth="1"/>
    <col min="54" max="57" width="17.54296875" style="11" hidden="1" customWidth="1"/>
    <col min="58" max="58" width="0" style="8" hidden="1" customWidth="1"/>
    <col min="59" max="16384" width="11.1796875" style="8"/>
  </cols>
  <sheetData>
    <row r="1" spans="1:77" s="147" customFormat="1" ht="82.5" customHeight="1" x14ac:dyDescent="0.35">
      <c r="A1" s="145"/>
      <c r="B1" s="146"/>
      <c r="Q1" s="146"/>
      <c r="T1" s="148"/>
      <c r="U1" s="148"/>
      <c r="V1" s="148"/>
      <c r="W1" s="148"/>
      <c r="X1" s="148"/>
      <c r="Y1" s="148"/>
      <c r="Z1" s="148"/>
      <c r="AA1" s="148"/>
      <c r="AB1" s="148"/>
      <c r="AC1" s="148"/>
      <c r="AD1" s="148"/>
      <c r="AE1" s="148"/>
      <c r="AF1" s="148"/>
      <c r="AG1" s="148"/>
      <c r="AH1" s="148"/>
      <c r="AI1" s="148"/>
      <c r="AJ1" s="148"/>
      <c r="AK1" s="148"/>
      <c r="AL1" s="148"/>
      <c r="AW1" s="148"/>
    </row>
    <row r="2" spans="1:77" s="203" customFormat="1" ht="17.25" customHeight="1" x14ac:dyDescent="0.35">
      <c r="A2" s="280" t="s">
        <v>252</v>
      </c>
      <c r="B2" s="280"/>
      <c r="C2" s="280"/>
      <c r="D2" s="280"/>
      <c r="E2" s="280"/>
      <c r="F2" s="280"/>
      <c r="G2" s="280"/>
      <c r="H2" s="280"/>
      <c r="I2" s="280"/>
      <c r="J2" s="280"/>
      <c r="K2" s="436" t="s">
        <v>249</v>
      </c>
      <c r="L2" s="437"/>
      <c r="M2" s="437"/>
      <c r="N2" s="437"/>
      <c r="O2" s="437"/>
      <c r="P2" s="437"/>
      <c r="Q2" s="437"/>
      <c r="R2" s="437"/>
      <c r="S2" s="437"/>
      <c r="T2" s="437"/>
      <c r="U2" s="437"/>
      <c r="V2" s="437"/>
      <c r="W2" s="437"/>
      <c r="X2" s="437"/>
      <c r="Y2" s="437"/>
      <c r="Z2" s="437"/>
      <c r="AA2" s="437"/>
      <c r="AB2" s="437"/>
      <c r="AC2" s="437"/>
      <c r="AD2" s="437"/>
      <c r="AE2" s="437"/>
      <c r="AF2" s="437"/>
      <c r="AG2" s="437"/>
      <c r="AH2" s="437"/>
      <c r="AI2" s="437"/>
      <c r="AJ2" s="437"/>
      <c r="AK2" s="437"/>
      <c r="AL2" s="437"/>
      <c r="AM2" s="437"/>
      <c r="AN2" s="437"/>
      <c r="AO2" s="437"/>
      <c r="AP2" s="437"/>
      <c r="AQ2" s="437"/>
      <c r="AR2" s="437"/>
      <c r="AS2" s="437"/>
      <c r="AT2" s="437"/>
      <c r="AU2" s="437"/>
      <c r="AV2" s="437"/>
      <c r="AW2" s="437"/>
      <c r="AX2" s="437"/>
      <c r="AY2" s="438"/>
      <c r="AZ2" s="438"/>
      <c r="BA2" s="438"/>
      <c r="BB2" s="438"/>
      <c r="BC2" s="438"/>
      <c r="BD2" s="438"/>
      <c r="BE2" s="439"/>
    </row>
    <row r="3" spans="1:77" s="147" customFormat="1" ht="14.25" customHeight="1" x14ac:dyDescent="0.35">
      <c r="A3" s="271" t="s">
        <v>30</v>
      </c>
      <c r="B3" s="272"/>
      <c r="C3" s="149" t="s">
        <v>1263</v>
      </c>
      <c r="D3" s="259" t="s">
        <v>205</v>
      </c>
      <c r="E3" s="260"/>
      <c r="F3" s="260"/>
      <c r="G3" s="261"/>
      <c r="H3" s="245">
        <v>44413</v>
      </c>
      <c r="I3" s="246"/>
      <c r="J3" s="150"/>
      <c r="K3" s="150"/>
      <c r="L3" s="150"/>
      <c r="M3" s="150"/>
      <c r="N3" s="151"/>
      <c r="O3" s="151"/>
      <c r="P3" s="151"/>
      <c r="Q3" s="152"/>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row>
    <row r="4" spans="1:77" s="153" customFormat="1" ht="14.5" customHeight="1" x14ac:dyDescent="0.35">
      <c r="A4" s="277" t="s">
        <v>547</v>
      </c>
      <c r="B4" s="278"/>
      <c r="C4" s="278"/>
      <c r="D4" s="278"/>
      <c r="E4" s="278"/>
      <c r="F4" s="278"/>
      <c r="G4" s="278"/>
      <c r="H4" s="278"/>
      <c r="I4" s="278"/>
      <c r="J4" s="278"/>
      <c r="K4" s="278"/>
      <c r="L4" s="278"/>
      <c r="M4" s="287" t="s">
        <v>546</v>
      </c>
      <c r="N4" s="287"/>
      <c r="O4" s="287"/>
      <c r="P4" s="287"/>
      <c r="Q4" s="287"/>
      <c r="R4" s="287"/>
      <c r="S4" s="287"/>
      <c r="T4" s="287"/>
      <c r="U4" s="287"/>
      <c r="V4" s="287"/>
      <c r="W4" s="287"/>
      <c r="X4" s="287"/>
      <c r="Y4" s="287"/>
      <c r="Z4" s="287"/>
      <c r="AA4" s="287"/>
      <c r="AB4" s="287"/>
      <c r="AC4" s="287"/>
      <c r="AD4" s="287"/>
      <c r="AE4" s="287"/>
      <c r="AF4" s="287"/>
      <c r="AG4" s="287"/>
      <c r="AH4" s="287"/>
      <c r="AI4" s="287"/>
      <c r="AJ4" s="287"/>
      <c r="AK4" s="287"/>
      <c r="AL4" s="287"/>
      <c r="AM4" s="287"/>
      <c r="AN4" s="287"/>
      <c r="AO4" s="287"/>
      <c r="AP4" s="287"/>
      <c r="AQ4" s="288" t="s">
        <v>26</v>
      </c>
      <c r="AR4" s="289"/>
      <c r="AS4" s="289"/>
      <c r="AT4" s="289"/>
      <c r="AU4" s="289"/>
      <c r="AV4" s="289"/>
      <c r="AW4" s="289"/>
      <c r="AX4" s="290"/>
      <c r="AY4" s="252" t="s">
        <v>309</v>
      </c>
      <c r="AZ4" s="252"/>
      <c r="BA4" s="252"/>
      <c r="BB4" s="252"/>
      <c r="BC4" s="252"/>
      <c r="BD4" s="252"/>
      <c r="BE4" s="252"/>
    </row>
    <row r="5" spans="1:77" s="153" customFormat="1" ht="14.5" customHeight="1" x14ac:dyDescent="0.35">
      <c r="A5" s="281" t="s">
        <v>34</v>
      </c>
      <c r="B5" s="243" t="s">
        <v>35</v>
      </c>
      <c r="C5" s="262" t="s">
        <v>0</v>
      </c>
      <c r="D5" s="281" t="s">
        <v>255</v>
      </c>
      <c r="E5" s="262" t="s">
        <v>36</v>
      </c>
      <c r="F5" s="273" t="s">
        <v>42</v>
      </c>
      <c r="G5" s="262" t="s">
        <v>360</v>
      </c>
      <c r="H5" s="262" t="s">
        <v>38</v>
      </c>
      <c r="I5" s="262" t="s">
        <v>37</v>
      </c>
      <c r="J5" s="269" t="s">
        <v>250</v>
      </c>
      <c r="K5" s="270"/>
      <c r="L5" s="270"/>
      <c r="M5" s="287" t="s">
        <v>548</v>
      </c>
      <c r="N5" s="287"/>
      <c r="O5" s="287"/>
      <c r="P5" s="287"/>
      <c r="Q5" s="287"/>
      <c r="R5" s="287" t="s">
        <v>549</v>
      </c>
      <c r="S5" s="287"/>
      <c r="T5" s="287"/>
      <c r="U5" s="287"/>
      <c r="V5" s="287"/>
      <c r="W5" s="287"/>
      <c r="X5" s="287"/>
      <c r="Y5" s="287"/>
      <c r="Z5" s="287"/>
      <c r="AA5" s="287"/>
      <c r="AB5" s="287"/>
      <c r="AC5" s="287"/>
      <c r="AD5" s="287"/>
      <c r="AE5" s="287"/>
      <c r="AF5" s="287"/>
      <c r="AG5" s="287"/>
      <c r="AH5" s="287"/>
      <c r="AI5" s="287"/>
      <c r="AJ5" s="287"/>
      <c r="AK5" s="287"/>
      <c r="AL5" s="287"/>
      <c r="AM5" s="287"/>
      <c r="AN5" s="287"/>
      <c r="AO5" s="287"/>
      <c r="AP5" s="287"/>
      <c r="AQ5" s="300" t="s">
        <v>239</v>
      </c>
      <c r="AR5" s="301"/>
      <c r="AS5" s="302"/>
      <c r="AT5" s="291" t="s">
        <v>550</v>
      </c>
      <c r="AU5" s="292"/>
      <c r="AV5" s="293"/>
      <c r="AW5" s="309" t="s">
        <v>551</v>
      </c>
      <c r="AX5" s="264" t="s">
        <v>39</v>
      </c>
      <c r="AY5" s="252" t="s">
        <v>23</v>
      </c>
      <c r="AZ5" s="252" t="s">
        <v>24</v>
      </c>
      <c r="BA5" s="252" t="s">
        <v>25</v>
      </c>
      <c r="BB5" s="253" t="s">
        <v>27</v>
      </c>
      <c r="BC5" s="256" t="s">
        <v>196</v>
      </c>
      <c r="BD5" s="257"/>
      <c r="BE5" s="258"/>
    </row>
    <row r="6" spans="1:77" s="153" customFormat="1" ht="9" customHeight="1" x14ac:dyDescent="0.35">
      <c r="A6" s="282"/>
      <c r="B6" s="244"/>
      <c r="C6" s="263"/>
      <c r="D6" s="282"/>
      <c r="E6" s="263"/>
      <c r="F6" s="273"/>
      <c r="G6" s="263"/>
      <c r="H6" s="263"/>
      <c r="I6" s="263"/>
      <c r="J6" s="267" t="s">
        <v>225</v>
      </c>
      <c r="K6" s="267" t="s">
        <v>224</v>
      </c>
      <c r="L6" s="267" t="s">
        <v>231</v>
      </c>
      <c r="M6" s="282" t="s">
        <v>256</v>
      </c>
      <c r="N6" s="282" t="s">
        <v>43</v>
      </c>
      <c r="O6" s="303" t="s">
        <v>28</v>
      </c>
      <c r="P6" s="304"/>
      <c r="Q6" s="305"/>
      <c r="R6" s="265" t="s">
        <v>4</v>
      </c>
      <c r="S6" s="314" t="s">
        <v>5</v>
      </c>
      <c r="T6" s="247" t="s">
        <v>445</v>
      </c>
      <c r="U6" s="248"/>
      <c r="V6" s="248"/>
      <c r="W6" s="248"/>
      <c r="X6" s="248"/>
      <c r="Y6" s="248"/>
      <c r="Z6" s="248"/>
      <c r="AA6" s="248"/>
      <c r="AB6" s="248"/>
      <c r="AC6" s="248"/>
      <c r="AD6" s="248"/>
      <c r="AE6" s="248"/>
      <c r="AF6" s="248"/>
      <c r="AG6" s="248"/>
      <c r="AH6" s="248"/>
      <c r="AI6" s="248"/>
      <c r="AJ6" s="248"/>
      <c r="AK6" s="248"/>
      <c r="AL6" s="249"/>
      <c r="AM6" s="312" t="s">
        <v>29</v>
      </c>
      <c r="AN6" s="304"/>
      <c r="AO6" s="305"/>
      <c r="AP6" s="266" t="s">
        <v>973</v>
      </c>
      <c r="AQ6" s="303"/>
      <c r="AR6" s="304"/>
      <c r="AS6" s="305"/>
      <c r="AT6" s="294"/>
      <c r="AU6" s="295"/>
      <c r="AV6" s="296"/>
      <c r="AW6" s="310"/>
      <c r="AX6" s="265"/>
      <c r="AY6" s="252"/>
      <c r="AZ6" s="252"/>
      <c r="BA6" s="252"/>
      <c r="BB6" s="254"/>
      <c r="BC6" s="254" t="s">
        <v>197</v>
      </c>
      <c r="BD6" s="254" t="s">
        <v>199</v>
      </c>
      <c r="BE6" s="254" t="s">
        <v>198</v>
      </c>
    </row>
    <row r="7" spans="1:77" s="153" customFormat="1" ht="23.5" customHeight="1" x14ac:dyDescent="0.35">
      <c r="A7" s="282"/>
      <c r="B7" s="244"/>
      <c r="C7" s="263"/>
      <c r="D7" s="282"/>
      <c r="E7" s="263"/>
      <c r="F7" s="273"/>
      <c r="G7" s="263"/>
      <c r="H7" s="263"/>
      <c r="I7" s="263"/>
      <c r="J7" s="267"/>
      <c r="K7" s="267"/>
      <c r="L7" s="267"/>
      <c r="M7" s="282"/>
      <c r="N7" s="282"/>
      <c r="O7" s="306"/>
      <c r="P7" s="307"/>
      <c r="Q7" s="308"/>
      <c r="R7" s="265"/>
      <c r="S7" s="314"/>
      <c r="T7" s="250" t="s">
        <v>446</v>
      </c>
      <c r="U7" s="251"/>
      <c r="V7" s="154" t="s">
        <v>447</v>
      </c>
      <c r="W7" s="154" t="s">
        <v>448</v>
      </c>
      <c r="X7" s="154" t="s">
        <v>449</v>
      </c>
      <c r="Y7" s="154" t="s">
        <v>450</v>
      </c>
      <c r="Z7" s="154" t="s">
        <v>451</v>
      </c>
      <c r="AA7" s="251" t="s">
        <v>452</v>
      </c>
      <c r="AB7" s="251"/>
      <c r="AC7" s="154" t="s">
        <v>453</v>
      </c>
      <c r="AD7" s="251" t="s">
        <v>454</v>
      </c>
      <c r="AE7" s="251"/>
      <c r="AF7" s="154" t="s">
        <v>455</v>
      </c>
      <c r="AG7" s="316" t="s">
        <v>456</v>
      </c>
      <c r="AH7" s="317"/>
      <c r="AI7" s="251" t="s">
        <v>457</v>
      </c>
      <c r="AJ7" s="251"/>
      <c r="AK7" s="251" t="s">
        <v>458</v>
      </c>
      <c r="AL7" s="284"/>
      <c r="AM7" s="313"/>
      <c r="AN7" s="307"/>
      <c r="AO7" s="308"/>
      <c r="AP7" s="287"/>
      <c r="AQ7" s="306"/>
      <c r="AR7" s="307"/>
      <c r="AS7" s="308"/>
      <c r="AT7" s="297"/>
      <c r="AU7" s="298"/>
      <c r="AV7" s="299"/>
      <c r="AW7" s="310"/>
      <c r="AX7" s="265"/>
      <c r="AY7" s="252"/>
      <c r="AZ7" s="252"/>
      <c r="BA7" s="252"/>
      <c r="BB7" s="254"/>
      <c r="BC7" s="254"/>
      <c r="BD7" s="254"/>
      <c r="BE7" s="254"/>
    </row>
    <row r="8" spans="1:77" s="164" customFormat="1" ht="75.650000000000006" customHeight="1" x14ac:dyDescent="0.35">
      <c r="A8" s="283"/>
      <c r="B8" s="244"/>
      <c r="C8" s="263"/>
      <c r="D8" s="283"/>
      <c r="E8" s="263"/>
      <c r="F8" s="273"/>
      <c r="G8" s="263"/>
      <c r="H8" s="263"/>
      <c r="I8" s="263"/>
      <c r="J8" s="268"/>
      <c r="K8" s="268"/>
      <c r="L8" s="268"/>
      <c r="M8" s="283"/>
      <c r="N8" s="283"/>
      <c r="O8" s="155" t="s">
        <v>1</v>
      </c>
      <c r="P8" s="155" t="s">
        <v>2</v>
      </c>
      <c r="Q8" s="156" t="s">
        <v>3</v>
      </c>
      <c r="R8" s="266"/>
      <c r="S8" s="315"/>
      <c r="T8" s="157" t="s">
        <v>459</v>
      </c>
      <c r="U8" s="158" t="s">
        <v>460</v>
      </c>
      <c r="V8" s="158" t="s">
        <v>526</v>
      </c>
      <c r="W8" s="158" t="s">
        <v>462</v>
      </c>
      <c r="X8" s="158" t="s">
        <v>527</v>
      </c>
      <c r="Y8" s="158" t="s">
        <v>518</v>
      </c>
      <c r="Z8" s="158" t="s">
        <v>465</v>
      </c>
      <c r="AA8" s="159" t="s">
        <v>154</v>
      </c>
      <c r="AB8" s="159" t="s">
        <v>466</v>
      </c>
      <c r="AC8" s="158" t="s">
        <v>974</v>
      </c>
      <c r="AD8" s="159" t="s">
        <v>467</v>
      </c>
      <c r="AE8" s="159" t="s">
        <v>154</v>
      </c>
      <c r="AF8" s="159" t="s">
        <v>468</v>
      </c>
      <c r="AG8" s="285" t="s">
        <v>975</v>
      </c>
      <c r="AH8" s="286"/>
      <c r="AI8" s="158" t="s">
        <v>469</v>
      </c>
      <c r="AJ8" s="158" t="s">
        <v>470</v>
      </c>
      <c r="AK8" s="158" t="s">
        <v>471</v>
      </c>
      <c r="AL8" s="160" t="s">
        <v>470</v>
      </c>
      <c r="AM8" s="161" t="s">
        <v>1</v>
      </c>
      <c r="AN8" s="162" t="s">
        <v>2</v>
      </c>
      <c r="AO8" s="162" t="s">
        <v>3</v>
      </c>
      <c r="AP8" s="287"/>
      <c r="AQ8" s="163" t="s">
        <v>41</v>
      </c>
      <c r="AR8" s="163" t="s">
        <v>21</v>
      </c>
      <c r="AS8" s="163" t="s">
        <v>257</v>
      </c>
      <c r="AT8" s="163" t="s">
        <v>363</v>
      </c>
      <c r="AU8" s="163" t="s">
        <v>202</v>
      </c>
      <c r="AV8" s="163" t="s">
        <v>203</v>
      </c>
      <c r="AW8" s="311"/>
      <c r="AX8" s="266"/>
      <c r="AY8" s="252"/>
      <c r="AZ8" s="252"/>
      <c r="BA8" s="252"/>
      <c r="BB8" s="255"/>
      <c r="BC8" s="255"/>
      <c r="BD8" s="255"/>
      <c r="BE8" s="255"/>
    </row>
    <row r="9" spans="1:77" s="60" customFormat="1" ht="78" x14ac:dyDescent="0.35">
      <c r="A9" s="274">
        <v>1</v>
      </c>
      <c r="B9" s="275" t="s">
        <v>279</v>
      </c>
      <c r="C9" s="276" t="s">
        <v>312</v>
      </c>
      <c r="D9" s="279" t="s">
        <v>996</v>
      </c>
      <c r="E9" s="276" t="s">
        <v>325</v>
      </c>
      <c r="F9" s="77" t="s">
        <v>381</v>
      </c>
      <c r="G9" s="69" t="s">
        <v>654</v>
      </c>
      <c r="H9" s="69" t="s">
        <v>291</v>
      </c>
      <c r="I9" s="69" t="s">
        <v>297</v>
      </c>
      <c r="J9" s="69"/>
      <c r="K9" s="69"/>
      <c r="L9" s="69"/>
      <c r="M9" s="165" t="s">
        <v>382</v>
      </c>
      <c r="N9" s="165" t="s">
        <v>1146</v>
      </c>
      <c r="O9" s="62" t="s">
        <v>14</v>
      </c>
      <c r="P9" s="64" t="s">
        <v>17</v>
      </c>
      <c r="Q9" s="75" t="str">
        <f t="shared" ref="Q9:Q14" si="0">IF(AND(O9="Rara Vez",P9="Insignificante"),("BAJA"),IF(AND(O9="Rara Vez",P9="Menor"),("BAJA"),IF(AND(O9="Rara Vez",P9="Moderado"),("MODERADA"),IF(AND(O9="Rara Vez",P9="Mayor"),("ALTA"),IF(AND(O9="Improbable",P9="Insignificante"),("BAJA"),IF(AND(O9="Improbable",P9="Menor"),("BAJA"),IF(AND(O9="Improbable",P9="Moderado"),("MODERADA"),IF(AND(O9="Improbable",P9="Mayor"),("ALTA"),IF(AND(O9="Posible",P9="Insignificante"),("BAJA"),IF(AND(O9="Posible",P9="Menor"),("MODERADA"),IF(AND(O9="Posible",P9="Moderado"),("ALTA"),IF(AND(O9="Posible",P9="Mayor"),("EXTREMA"),IF(AND(O9="Probable",P9="Insignificante"),("MODERADA"),IF(AND(O9="Probable",P9="Menor"),("ALTA"),IF(AND(O9="Probable",P9="Moderado"),("ALTA"),IF(AND(O9="Probable",P9="Mayor"),("EXTREMA"),IF(AND(O9="Casi Seguro",P9="Insignificante"),("ALTA"),IF(AND(O9="Casi Seguro",P9="Menor"),("ALTA"),IF(AND(O9="Casi Seguro",P9="Moderado"),("EXTREMA"),IF(AND(O9="Casi Seguro",P9="Mayor"),("EXTREMA"),IF(P9="Catastrófico","EXTREMA","VALORAR")))))))))))))))))))))</f>
        <v>ALTA</v>
      </c>
      <c r="R9" s="61" t="s">
        <v>655</v>
      </c>
      <c r="S9" s="98" t="s">
        <v>355</v>
      </c>
      <c r="T9" s="109" t="s">
        <v>472</v>
      </c>
      <c r="U9" s="110" t="s">
        <v>473</v>
      </c>
      <c r="V9" s="110" t="s">
        <v>474</v>
      </c>
      <c r="W9" s="110" t="s">
        <v>475</v>
      </c>
      <c r="X9" s="110" t="s">
        <v>476</v>
      </c>
      <c r="Y9" s="110" t="s">
        <v>477</v>
      </c>
      <c r="Z9" s="110" t="s">
        <v>478</v>
      </c>
      <c r="AA9" s="107">
        <f>SUM(IF(T9='Evaluación Diseño Control'!$C$2,15,0)+IF(U9='Evaluación Diseño Control'!$C$3,15)+IF(V9='Evaluación Diseño Control'!$C$4,15)+IF(W9='Evaluación Diseño Control'!$C$5,15,IF(W9='Evaluación Diseño Control'!$D$5,10))+IF(X9='Evaluación Diseño Control'!$C$6,15)+IF(Y9='Evaluación Diseño Control'!$C$7,15)+IF(Z9='Evaluación Diseño Control'!$C$8,10,IF(Z9='Evaluación Diseño Control'!$D$8,5)))</f>
        <v>100</v>
      </c>
      <c r="AB9" s="108" t="str">
        <f t="shared" ref="AB9" si="1">IF(AA9&lt;=85,"Débil",IF(AA9&lt;=95,"Moderado","Fuerte"))</f>
        <v>Fuerte</v>
      </c>
      <c r="AC9" s="111" t="s">
        <v>422</v>
      </c>
      <c r="AD9" s="108" t="str">
        <f>IFERROR(VLOOKUP(CONCATENATE(AB9,AC9),'Listados Datos'!$S$2:$T$10,2,FALSE),"")</f>
        <v>Fuerte</v>
      </c>
      <c r="AE9" s="108">
        <f>IF(AD9="Fuerte",100,IF(AD9="Moderado",50,0))</f>
        <v>100</v>
      </c>
      <c r="AF9" s="108" t="str">
        <f>VLOOKUP(CONCATENATE(AB9,AC9),'Listados Datos'!$S$2:$U$10,3,0)</f>
        <v>No</v>
      </c>
      <c r="AG9" s="108">
        <f>IFERROR(AVERAGE(AE9,AE9),0)</f>
        <v>100</v>
      </c>
      <c r="AH9" s="169" t="str">
        <f>IF(AG9&gt;=100,"Fuerte",IF(AG9&gt;=50,"Moderado",IF(AG9&gt;=0,"Débil","")))</f>
        <v>Fuerte</v>
      </c>
      <c r="AI9" s="96" t="s">
        <v>423</v>
      </c>
      <c r="AJ9" s="97">
        <f>IFERROR(VLOOKUP(CONCATENATE(AH9,AI9),'Listados Datos'!$X$6:$Y$7,2,0),0)</f>
        <v>2</v>
      </c>
      <c r="AK9" s="96" t="s">
        <v>425</v>
      </c>
      <c r="AL9" s="100">
        <f>IFERROR(VLOOKUP(CONCATENATE(AH9,AK9),'Listados Datos'!Z$6:$AA14,2,0),0)</f>
        <v>1</v>
      </c>
      <c r="AM9" s="99" t="s">
        <v>18</v>
      </c>
      <c r="AN9" s="64" t="s">
        <v>19</v>
      </c>
      <c r="AO9" s="75" t="str">
        <f t="shared" ref="AO9:AO14" si="2">IF(AND(AM9="Rara Vez",AN9="Insignificante"),("BAJA"),IF(AND(AM9="Rara Vez",AN9="Menor"),("BAJA"),IF(AND(AM9="Rara Vez",AN9="Moderado"),("MODERADA"),IF(AND(AM9="Rara Vez",AN9="Mayor"),("ALTA"),IF(AND(AM9="Improbable",AN9="Insignificante"),("BAJA"),IF(AND(AM9="Improbable",AN9="Menor"),("BAJA"),IF(AND(AM9="Improbable",AN9="Moderado"),("MODERADA"),IF(AND(AM9="Improbable",AN9="Mayor"),("ALTA"),IF(AND(AM9="Posible",AN9="Insignificante"),("BAJA"),IF(AND(AM9="Posible",AN9="Menor"),("MODERADA"),IF(AND(AM9="Posible",AN9="Moderado"),("ALTA"),IF(AND(AM9="Posible",AN9="Mayor"),("EXTREMA"),IF(AND(AM9="Probable",AN9="Insignificante"),("MODERADA"),IF(AND(AM9="Probable",AN9="Menor"),("ALTA"),IF(AND(AM9="Probable",AN9="Moderado"),("ALTA"),IF(AND(AM9="Probable",AN9="Mayor"),("EXTREMA"),IF(AND(AM9="Casi Seguro",AN9="Insignificante"),("ALTA"),IF(AND(AM9="Casi Seguro",AN9="Menor"),("ALTA"),IF(AND(AM9="Casi Seguro",AN9="Moderado"),("EXTREMA"),IF(AND(AM9="Casi Seguro",AN9="Mayor"),("EXTREMA"),IF(AN9="Catastrófico","EXTREMA","VALORAR")))))))))))))))))))))</f>
        <v>BAJA</v>
      </c>
      <c r="AP9" s="63" t="s">
        <v>236</v>
      </c>
      <c r="AQ9" s="67" t="s">
        <v>911</v>
      </c>
      <c r="AR9" s="65" t="s">
        <v>1058</v>
      </c>
      <c r="AS9" s="66" t="s">
        <v>325</v>
      </c>
      <c r="AT9" s="66" t="s">
        <v>383</v>
      </c>
      <c r="AU9" s="81">
        <v>44075</v>
      </c>
      <c r="AV9" s="81">
        <v>44196</v>
      </c>
      <c r="AW9" s="143" t="s">
        <v>656</v>
      </c>
      <c r="AX9" s="66" t="s">
        <v>384</v>
      </c>
      <c r="AY9" s="66"/>
      <c r="AZ9" s="66"/>
      <c r="BA9" s="66"/>
      <c r="BB9" s="66"/>
      <c r="BC9" s="144"/>
      <c r="BD9" s="144"/>
      <c r="BE9" s="144"/>
      <c r="BF9" s="68"/>
      <c r="BG9" s="68"/>
      <c r="BH9" s="68"/>
      <c r="BI9" s="68"/>
      <c r="BJ9" s="68"/>
      <c r="BK9" s="68"/>
      <c r="BL9" s="68"/>
      <c r="BM9" s="68"/>
      <c r="BN9" s="68"/>
      <c r="BO9" s="68"/>
      <c r="BP9" s="68"/>
      <c r="BQ9" s="68"/>
      <c r="BR9" s="68"/>
      <c r="BS9" s="68"/>
      <c r="BT9" s="68"/>
      <c r="BU9" s="68"/>
      <c r="BV9" s="68"/>
      <c r="BW9" s="68"/>
      <c r="BX9" s="68"/>
      <c r="BY9" s="68"/>
    </row>
    <row r="10" spans="1:77" s="60" customFormat="1" ht="65" x14ac:dyDescent="0.35">
      <c r="A10" s="274"/>
      <c r="B10" s="275"/>
      <c r="C10" s="276"/>
      <c r="D10" s="279"/>
      <c r="E10" s="276"/>
      <c r="F10" s="78" t="s">
        <v>377</v>
      </c>
      <c r="G10" s="69" t="s">
        <v>378</v>
      </c>
      <c r="H10" s="69" t="s">
        <v>291</v>
      </c>
      <c r="I10" s="69" t="s">
        <v>294</v>
      </c>
      <c r="J10" s="69"/>
      <c r="K10" s="69"/>
      <c r="L10" s="69"/>
      <c r="M10" s="166" t="s">
        <v>657</v>
      </c>
      <c r="N10" s="166" t="s">
        <v>352</v>
      </c>
      <c r="O10" s="62" t="s">
        <v>18</v>
      </c>
      <c r="P10" s="64" t="s">
        <v>15</v>
      </c>
      <c r="Q10" s="75" t="str">
        <f t="shared" si="0"/>
        <v>ALTA</v>
      </c>
      <c r="R10" s="61" t="s">
        <v>390</v>
      </c>
      <c r="S10" s="98" t="s">
        <v>355</v>
      </c>
      <c r="T10" s="109" t="s">
        <v>472</v>
      </c>
      <c r="U10" s="110" t="s">
        <v>473</v>
      </c>
      <c r="V10" s="110" t="s">
        <v>474</v>
      </c>
      <c r="W10" s="110" t="s">
        <v>475</v>
      </c>
      <c r="X10" s="110" t="s">
        <v>476</v>
      </c>
      <c r="Y10" s="110" t="s">
        <v>477</v>
      </c>
      <c r="Z10" s="110" t="s">
        <v>478</v>
      </c>
      <c r="AA10" s="107">
        <f>SUM(IF(T10='Evaluación Diseño Control'!$C$2,15,0)+IF(U10='Evaluación Diseño Control'!$C$3,15)+IF(V10='Evaluación Diseño Control'!$C$4,15)+IF(W10='Evaluación Diseño Control'!$C$5,15,IF(W10='Evaluación Diseño Control'!$D$5,10))+IF(X10='Evaluación Diseño Control'!$C$6,15)+IF(Y10='Evaluación Diseño Control'!$C$7,15)+IF(Z10='Evaluación Diseño Control'!$C$8,10,IF(Z10='Evaluación Diseño Control'!$D$8,5)))</f>
        <v>100</v>
      </c>
      <c r="AB10" s="108" t="str">
        <f t="shared" ref="AB10:AB14" si="3">IF(AA10&lt;=85,"Débil",IF(AA10&lt;=95,"Moderado","Fuerte"))</f>
        <v>Fuerte</v>
      </c>
      <c r="AC10" s="111" t="s">
        <v>422</v>
      </c>
      <c r="AD10" s="108" t="str">
        <f>IFERROR(VLOOKUP(CONCATENATE(AB10,AC10),'Listados Datos'!$S$2:$T$10,2,FALSE),"")</f>
        <v>Fuerte</v>
      </c>
      <c r="AE10" s="108">
        <f t="shared" ref="AE10:AE14" si="4">IF(AD10="Fuerte",100,IF(AD10="Moderado",50,0))</f>
        <v>100</v>
      </c>
      <c r="AF10" s="108" t="str">
        <f>VLOOKUP(CONCATENATE(AB10,AC10),'Listados Datos'!$S$2:$U$10,3,0)</f>
        <v>No</v>
      </c>
      <c r="AG10" s="108">
        <f t="shared" ref="AG10:AG14" si="5">IFERROR(AVERAGE(AE10,AE10),0)</f>
        <v>100</v>
      </c>
      <c r="AH10" s="169" t="str">
        <f t="shared" ref="AH10:AH14" si="6">IF(AG10&gt;=100,"Fuerte",IF(AG10&gt;=50,"Moderado",IF(AG10&gt;=0,"Débil","")))</f>
        <v>Fuerte</v>
      </c>
      <c r="AI10" s="96" t="s">
        <v>423</v>
      </c>
      <c r="AJ10" s="97">
        <f>IFERROR(VLOOKUP(CONCATENATE(AH10,AI10),'Listados Datos'!$X$6:$Y$7,2,0),0)</f>
        <v>2</v>
      </c>
      <c r="AK10" s="96" t="s">
        <v>425</v>
      </c>
      <c r="AL10" s="100">
        <f>IFERROR(VLOOKUP(CONCATENATE(AH10,AK10),'Listados Datos'!Z$6:$AA15,2,0),0)</f>
        <v>1</v>
      </c>
      <c r="AM10" s="99" t="s">
        <v>233</v>
      </c>
      <c r="AN10" s="64" t="s">
        <v>17</v>
      </c>
      <c r="AO10" s="75" t="str">
        <f t="shared" si="2"/>
        <v>MODERADA</v>
      </c>
      <c r="AP10" s="63" t="s">
        <v>236</v>
      </c>
      <c r="AQ10" s="67" t="s">
        <v>912</v>
      </c>
      <c r="AR10" s="65" t="s">
        <v>1058</v>
      </c>
      <c r="AS10" s="66" t="s">
        <v>325</v>
      </c>
      <c r="AT10" s="66" t="s">
        <v>383</v>
      </c>
      <c r="AU10" s="81">
        <v>44075</v>
      </c>
      <c r="AV10" s="81">
        <v>44196</v>
      </c>
      <c r="AW10" s="143" t="s">
        <v>656</v>
      </c>
      <c r="AX10" s="66" t="s">
        <v>385</v>
      </c>
      <c r="AY10" s="66"/>
      <c r="AZ10" s="66"/>
      <c r="BA10" s="66"/>
      <c r="BB10" s="66"/>
      <c r="BC10" s="144"/>
      <c r="BD10" s="144"/>
      <c r="BE10" s="144"/>
      <c r="BF10" s="68"/>
      <c r="BG10" s="68"/>
      <c r="BH10" s="68"/>
      <c r="BI10" s="68"/>
      <c r="BJ10" s="68"/>
      <c r="BK10" s="68"/>
      <c r="BL10" s="68"/>
      <c r="BM10" s="68"/>
      <c r="BN10" s="68"/>
      <c r="BO10" s="68"/>
      <c r="BP10" s="68"/>
      <c r="BQ10" s="68"/>
      <c r="BR10" s="68"/>
      <c r="BS10" s="68"/>
      <c r="BT10" s="68"/>
      <c r="BU10" s="68"/>
      <c r="BV10" s="68"/>
      <c r="BW10" s="68"/>
      <c r="BX10" s="68"/>
      <c r="BY10" s="68"/>
    </row>
    <row r="11" spans="1:77" s="60" customFormat="1" ht="65" x14ac:dyDescent="0.35">
      <c r="A11" s="274"/>
      <c r="B11" s="275"/>
      <c r="C11" s="276"/>
      <c r="D11" s="279"/>
      <c r="E11" s="276"/>
      <c r="F11" s="78" t="s">
        <v>386</v>
      </c>
      <c r="G11" s="69" t="s">
        <v>387</v>
      </c>
      <c r="H11" s="69" t="s">
        <v>291</v>
      </c>
      <c r="I11" s="69" t="s">
        <v>294</v>
      </c>
      <c r="J11" s="69"/>
      <c r="K11" s="69"/>
      <c r="L11" s="69"/>
      <c r="M11" s="166" t="s">
        <v>388</v>
      </c>
      <c r="N11" s="166" t="s">
        <v>389</v>
      </c>
      <c r="O11" s="62" t="s">
        <v>18</v>
      </c>
      <c r="P11" s="64" t="s">
        <v>15</v>
      </c>
      <c r="Q11" s="75" t="str">
        <f t="shared" si="0"/>
        <v>ALTA</v>
      </c>
      <c r="R11" s="61" t="s">
        <v>391</v>
      </c>
      <c r="S11" s="98" t="s">
        <v>355</v>
      </c>
      <c r="T11" s="109" t="s">
        <v>472</v>
      </c>
      <c r="U11" s="110" t="s">
        <v>473</v>
      </c>
      <c r="V11" s="110" t="s">
        <v>474</v>
      </c>
      <c r="W11" s="110" t="s">
        <v>475</v>
      </c>
      <c r="X11" s="110" t="s">
        <v>476</v>
      </c>
      <c r="Y11" s="110" t="s">
        <v>477</v>
      </c>
      <c r="Z11" s="110" t="s">
        <v>478</v>
      </c>
      <c r="AA11" s="107">
        <f>SUM(IF(T11='Evaluación Diseño Control'!$C$2,15,0)+IF(U11='Evaluación Diseño Control'!$C$3,15)+IF(V11='Evaluación Diseño Control'!$C$4,15)+IF(W11='Evaluación Diseño Control'!$C$5,15,IF(W11='Evaluación Diseño Control'!$D$5,10))+IF(X11='Evaluación Diseño Control'!$C$6,15)+IF(Y11='Evaluación Diseño Control'!$C$7,15)+IF(Z11='Evaluación Diseño Control'!$C$8,10,IF(Z11='Evaluación Diseño Control'!$D$8,5)))</f>
        <v>100</v>
      </c>
      <c r="AB11" s="108" t="str">
        <f t="shared" si="3"/>
        <v>Fuerte</v>
      </c>
      <c r="AC11" s="111" t="s">
        <v>422</v>
      </c>
      <c r="AD11" s="108" t="str">
        <f>IFERROR(VLOOKUP(CONCATENATE(AB11,AC11),'Listados Datos'!$S$2:$T$10,2,FALSE),"")</f>
        <v>Fuerte</v>
      </c>
      <c r="AE11" s="108">
        <f t="shared" si="4"/>
        <v>100</v>
      </c>
      <c r="AF11" s="108" t="str">
        <f>VLOOKUP(CONCATENATE(AB11,AC11),'Listados Datos'!$S$2:$U$10,3,0)</f>
        <v>No</v>
      </c>
      <c r="AG11" s="108">
        <f t="shared" si="5"/>
        <v>100</v>
      </c>
      <c r="AH11" s="169" t="str">
        <f t="shared" si="6"/>
        <v>Fuerte</v>
      </c>
      <c r="AI11" s="96" t="s">
        <v>423</v>
      </c>
      <c r="AJ11" s="97">
        <f>IFERROR(VLOOKUP(CONCATENATE(AH11,AI11),'Listados Datos'!$X$6:$Y$7,2,0),0)</f>
        <v>2</v>
      </c>
      <c r="AK11" s="96" t="s">
        <v>425</v>
      </c>
      <c r="AL11" s="100">
        <f>IFERROR(VLOOKUP(CONCATENATE(AH11,AK11),'Listados Datos'!Z$6:$AA16,2,0),0)</f>
        <v>1</v>
      </c>
      <c r="AM11" s="99" t="s">
        <v>233</v>
      </c>
      <c r="AN11" s="64" t="s">
        <v>17</v>
      </c>
      <c r="AO11" s="75" t="str">
        <f t="shared" si="2"/>
        <v>MODERADA</v>
      </c>
      <c r="AP11" s="63" t="s">
        <v>236</v>
      </c>
      <c r="AQ11" s="67" t="s">
        <v>913</v>
      </c>
      <c r="AR11" s="65" t="s">
        <v>1058</v>
      </c>
      <c r="AS11" s="66" t="s">
        <v>325</v>
      </c>
      <c r="AT11" s="66" t="s">
        <v>383</v>
      </c>
      <c r="AU11" s="81">
        <v>44075</v>
      </c>
      <c r="AV11" s="81">
        <v>44196</v>
      </c>
      <c r="AW11" s="143" t="s">
        <v>656</v>
      </c>
      <c r="AX11" s="66" t="s">
        <v>393</v>
      </c>
      <c r="AY11" s="66"/>
      <c r="AZ11" s="66"/>
      <c r="BA11" s="66"/>
      <c r="BB11" s="66"/>
      <c r="BC11" s="144"/>
      <c r="BD11" s="144"/>
      <c r="BE11" s="144"/>
      <c r="BF11" s="68"/>
      <c r="BG11" s="68"/>
      <c r="BH11" s="68"/>
      <c r="BI11" s="68"/>
      <c r="BJ11" s="68"/>
      <c r="BK11" s="68"/>
      <c r="BL11" s="68"/>
      <c r="BM11" s="68"/>
      <c r="BN11" s="68"/>
      <c r="BO11" s="68"/>
      <c r="BP11" s="68"/>
      <c r="BQ11" s="68"/>
      <c r="BR11" s="68"/>
      <c r="BS11" s="68"/>
      <c r="BT11" s="68"/>
      <c r="BU11" s="68"/>
      <c r="BV11" s="68"/>
      <c r="BW11" s="68"/>
      <c r="BX11" s="68"/>
      <c r="BY11" s="68"/>
    </row>
    <row r="12" spans="1:77" s="60" customFormat="1" ht="117" x14ac:dyDescent="0.35">
      <c r="A12" s="274"/>
      <c r="B12" s="275"/>
      <c r="C12" s="276"/>
      <c r="D12" s="279"/>
      <c r="E12" s="276"/>
      <c r="F12" s="78" t="s">
        <v>374</v>
      </c>
      <c r="G12" s="69" t="s">
        <v>517</v>
      </c>
      <c r="H12" s="69" t="s">
        <v>291</v>
      </c>
      <c r="I12" s="69" t="s">
        <v>300</v>
      </c>
      <c r="J12" s="69"/>
      <c r="K12" s="69"/>
      <c r="L12" s="69"/>
      <c r="M12" s="166" t="s">
        <v>658</v>
      </c>
      <c r="N12" s="166" t="s">
        <v>659</v>
      </c>
      <c r="O12" s="62" t="s">
        <v>18</v>
      </c>
      <c r="P12" s="64" t="s">
        <v>17</v>
      </c>
      <c r="Q12" s="75" t="str">
        <f t="shared" si="0"/>
        <v>MODERADA</v>
      </c>
      <c r="R12" s="61" t="s">
        <v>519</v>
      </c>
      <c r="S12" s="98" t="s">
        <v>355</v>
      </c>
      <c r="T12" s="109" t="s">
        <v>472</v>
      </c>
      <c r="U12" s="110" t="s">
        <v>473</v>
      </c>
      <c r="V12" s="110" t="s">
        <v>474</v>
      </c>
      <c r="W12" s="110" t="s">
        <v>475</v>
      </c>
      <c r="X12" s="110" t="s">
        <v>476</v>
      </c>
      <c r="Y12" s="110" t="s">
        <v>477</v>
      </c>
      <c r="Z12" s="110" t="s">
        <v>489</v>
      </c>
      <c r="AA12" s="107">
        <f>SUM(IF(T12='Evaluación Diseño Control'!$C$2,15,0)+IF(U12='Evaluación Diseño Control'!$C$3,15)+IF(V12='Evaluación Diseño Control'!$C$4,15)+IF(W12='Evaluación Diseño Control'!$C$5,15,IF(W12='Evaluación Diseño Control'!$D$5,10))+IF(X12='Evaluación Diseño Control'!$C$6,15)+IF(Y12='Evaluación Diseño Control'!$C$7,15)+IF(Z12='Evaluación Diseño Control'!$C$8,10,IF(Z12='Evaluación Diseño Control'!$D$8,5)))</f>
        <v>90</v>
      </c>
      <c r="AB12" s="108" t="str">
        <f t="shared" si="3"/>
        <v>Moderado</v>
      </c>
      <c r="AC12" s="111" t="s">
        <v>422</v>
      </c>
      <c r="AD12" s="108" t="str">
        <f>IFERROR(VLOOKUP(CONCATENATE(AB12,AC12),'Listados Datos'!$S$2:$T$10,2,FALSE),"")</f>
        <v>Moderado</v>
      </c>
      <c r="AE12" s="108">
        <f t="shared" si="4"/>
        <v>50</v>
      </c>
      <c r="AF12" s="108" t="str">
        <f>VLOOKUP(CONCATENATE(AB12,AC12),'Listados Datos'!$S$2:$U$10,3,0)</f>
        <v>Sí</v>
      </c>
      <c r="AG12" s="108">
        <f t="shared" si="5"/>
        <v>50</v>
      </c>
      <c r="AH12" s="169" t="str">
        <f t="shared" si="6"/>
        <v>Moderado</v>
      </c>
      <c r="AI12" s="96" t="s">
        <v>423</v>
      </c>
      <c r="AJ12" s="97">
        <f>IFERROR(VLOOKUP(CONCATENATE(AH12,AI12),'Listados Datos'!$X$6:$Y$7,2,0),0)</f>
        <v>1</v>
      </c>
      <c r="AK12" s="96" t="s">
        <v>423</v>
      </c>
      <c r="AL12" s="100">
        <f>IFERROR(VLOOKUP(CONCATENATE(AH12,AK12),'Listados Datos'!Z$6:$AA17,2,0),0)</f>
        <v>1</v>
      </c>
      <c r="AM12" s="99" t="s">
        <v>233</v>
      </c>
      <c r="AN12" s="64" t="s">
        <v>17</v>
      </c>
      <c r="AO12" s="75" t="str">
        <f t="shared" si="2"/>
        <v>MODERADA</v>
      </c>
      <c r="AP12" s="63" t="s">
        <v>189</v>
      </c>
      <c r="AQ12" s="67" t="s">
        <v>914</v>
      </c>
      <c r="AR12" s="65" t="s">
        <v>1059</v>
      </c>
      <c r="AS12" s="66" t="s">
        <v>520</v>
      </c>
      <c r="AT12" s="66" t="s">
        <v>521</v>
      </c>
      <c r="AU12" s="81">
        <v>44075</v>
      </c>
      <c r="AV12" s="81">
        <v>44196</v>
      </c>
      <c r="AW12" s="143" t="s">
        <v>660</v>
      </c>
      <c r="AX12" s="66" t="s">
        <v>522</v>
      </c>
      <c r="AY12" s="66"/>
      <c r="AZ12" s="66"/>
      <c r="BA12" s="66"/>
      <c r="BB12" s="66"/>
      <c r="BC12" s="144"/>
      <c r="BD12" s="144"/>
      <c r="BE12" s="144"/>
      <c r="BF12" s="68"/>
      <c r="BG12" s="68"/>
      <c r="BH12" s="68"/>
      <c r="BI12" s="68"/>
      <c r="BJ12" s="68"/>
      <c r="BK12" s="68"/>
      <c r="BL12" s="68"/>
      <c r="BM12" s="68"/>
      <c r="BN12" s="68"/>
      <c r="BO12" s="68"/>
      <c r="BP12" s="68"/>
      <c r="BQ12" s="68"/>
      <c r="BR12" s="68"/>
      <c r="BS12" s="68"/>
      <c r="BT12" s="68"/>
      <c r="BU12" s="68"/>
      <c r="BV12" s="68"/>
      <c r="BW12" s="68"/>
      <c r="BX12" s="68"/>
      <c r="BY12" s="68"/>
    </row>
    <row r="13" spans="1:77" s="60" customFormat="1" ht="93" x14ac:dyDescent="0.35">
      <c r="A13" s="274"/>
      <c r="B13" s="275"/>
      <c r="C13" s="276"/>
      <c r="D13" s="279"/>
      <c r="E13" s="276"/>
      <c r="F13" s="78" t="s">
        <v>1241</v>
      </c>
      <c r="G13" s="69" t="s">
        <v>373</v>
      </c>
      <c r="H13" s="69" t="s">
        <v>292</v>
      </c>
      <c r="I13" s="69" t="s">
        <v>301</v>
      </c>
      <c r="J13" s="69"/>
      <c r="K13" s="69"/>
      <c r="L13" s="69"/>
      <c r="M13" s="166" t="s">
        <v>661</v>
      </c>
      <c r="N13" s="166" t="s">
        <v>394</v>
      </c>
      <c r="O13" s="62" t="s">
        <v>233</v>
      </c>
      <c r="P13" s="64" t="s">
        <v>15</v>
      </c>
      <c r="Q13" s="75" t="str">
        <f t="shared" si="0"/>
        <v>ALTA</v>
      </c>
      <c r="R13" s="61" t="s">
        <v>1255</v>
      </c>
      <c r="S13" s="98" t="s">
        <v>355</v>
      </c>
      <c r="T13" s="109" t="s">
        <v>472</v>
      </c>
      <c r="U13" s="110" t="s">
        <v>473</v>
      </c>
      <c r="V13" s="110" t="s">
        <v>474</v>
      </c>
      <c r="W13" s="110" t="s">
        <v>475</v>
      </c>
      <c r="X13" s="110" t="s">
        <v>476</v>
      </c>
      <c r="Y13" s="110" t="s">
        <v>477</v>
      </c>
      <c r="Z13" s="110" t="s">
        <v>489</v>
      </c>
      <c r="AA13" s="107">
        <f>SUM(IF(T13='Evaluación Diseño Control'!$C$2,15,0)+IF(U13='Evaluación Diseño Control'!$C$3,15)+IF(V13='Evaluación Diseño Control'!$C$4,15)+IF(W13='Evaluación Diseño Control'!$C$5,15,IF(W13='Evaluación Diseño Control'!$D$5,10))+IF(X13='Evaluación Diseño Control'!$C$6,15)+IF(Y13='Evaluación Diseño Control'!$C$7,15)+IF(Z13='Evaluación Diseño Control'!$C$8,10,IF(Z13='Evaluación Diseño Control'!$D$8,5)))</f>
        <v>90</v>
      </c>
      <c r="AB13" s="108" t="str">
        <f t="shared" si="3"/>
        <v>Moderado</v>
      </c>
      <c r="AC13" s="111" t="s">
        <v>422</v>
      </c>
      <c r="AD13" s="108" t="str">
        <f>IFERROR(VLOOKUP(CONCATENATE(AB13,AC13),'Listados Datos'!$S$2:$T$10,2,FALSE),"")</f>
        <v>Moderado</v>
      </c>
      <c r="AE13" s="108">
        <f t="shared" si="4"/>
        <v>50</v>
      </c>
      <c r="AF13" s="108" t="str">
        <f>VLOOKUP(CONCATENATE(AB13,AC13),'Listados Datos'!$S$2:$U$10,3,0)</f>
        <v>Sí</v>
      </c>
      <c r="AG13" s="108">
        <f t="shared" si="5"/>
        <v>50</v>
      </c>
      <c r="AH13" s="169" t="str">
        <f t="shared" si="6"/>
        <v>Moderado</v>
      </c>
      <c r="AI13" s="96" t="s">
        <v>423</v>
      </c>
      <c r="AJ13" s="97">
        <f>IFERROR(VLOOKUP(CONCATENATE(AH13,AI13),'Listados Datos'!$X$6:$Y$7,2,0),0)</f>
        <v>1</v>
      </c>
      <c r="AK13" s="96" t="s">
        <v>425</v>
      </c>
      <c r="AL13" s="100">
        <f>IFERROR(VLOOKUP(CONCATENATE(AH13,AK13),'Listados Datos'!Z$6:$AA18,2,0),0)</f>
        <v>0</v>
      </c>
      <c r="AM13" s="99" t="s">
        <v>353</v>
      </c>
      <c r="AN13" s="64" t="s">
        <v>17</v>
      </c>
      <c r="AO13" s="75" t="str">
        <f t="shared" si="2"/>
        <v>MODERADA</v>
      </c>
      <c r="AP13" s="63" t="s">
        <v>189</v>
      </c>
      <c r="AQ13" s="67" t="s">
        <v>915</v>
      </c>
      <c r="AR13" s="65" t="s">
        <v>1060</v>
      </c>
      <c r="AS13" s="66" t="s">
        <v>325</v>
      </c>
      <c r="AT13" s="66" t="s">
        <v>383</v>
      </c>
      <c r="AU13" s="81">
        <v>44075</v>
      </c>
      <c r="AV13" s="81">
        <v>44196</v>
      </c>
      <c r="AW13" s="143" t="s">
        <v>396</v>
      </c>
      <c r="AX13" s="66" t="s">
        <v>397</v>
      </c>
      <c r="AY13" s="66"/>
      <c r="AZ13" s="66"/>
      <c r="BA13" s="66"/>
      <c r="BB13" s="66"/>
      <c r="BC13" s="144"/>
      <c r="BD13" s="144"/>
      <c r="BE13" s="144"/>
      <c r="BF13" s="68"/>
      <c r="BG13" s="68"/>
      <c r="BH13" s="68"/>
      <c r="BI13" s="68"/>
      <c r="BJ13" s="68"/>
      <c r="BK13" s="68"/>
      <c r="BL13" s="68"/>
      <c r="BM13" s="68"/>
      <c r="BN13" s="68"/>
      <c r="BO13" s="68"/>
      <c r="BP13" s="68"/>
      <c r="BQ13" s="68"/>
      <c r="BR13" s="68"/>
      <c r="BS13" s="68"/>
      <c r="BT13" s="68"/>
      <c r="BU13" s="68"/>
      <c r="BV13" s="68"/>
      <c r="BW13" s="68"/>
      <c r="BX13" s="68"/>
      <c r="BY13" s="68"/>
    </row>
    <row r="14" spans="1:77" s="60" customFormat="1" ht="75.75" customHeight="1" x14ac:dyDescent="0.35">
      <c r="A14" s="274"/>
      <c r="B14" s="275"/>
      <c r="C14" s="276"/>
      <c r="D14" s="279"/>
      <c r="E14" s="276"/>
      <c r="F14" s="78" t="s">
        <v>375</v>
      </c>
      <c r="G14" s="69" t="s">
        <v>376</v>
      </c>
      <c r="H14" s="69" t="s">
        <v>293</v>
      </c>
      <c r="I14" s="69" t="s">
        <v>302</v>
      </c>
      <c r="J14" s="69" t="s">
        <v>230</v>
      </c>
      <c r="K14" s="69" t="s">
        <v>662</v>
      </c>
      <c r="L14" s="69" t="s">
        <v>380</v>
      </c>
      <c r="M14" s="166" t="s">
        <v>523</v>
      </c>
      <c r="N14" s="166" t="s">
        <v>524</v>
      </c>
      <c r="O14" s="62" t="s">
        <v>233</v>
      </c>
      <c r="P14" s="64" t="s">
        <v>17</v>
      </c>
      <c r="Q14" s="75" t="str">
        <f t="shared" si="0"/>
        <v>MODERADA</v>
      </c>
      <c r="R14" s="61" t="s">
        <v>525</v>
      </c>
      <c r="S14" s="98" t="s">
        <v>355</v>
      </c>
      <c r="T14" s="109" t="s">
        <v>472</v>
      </c>
      <c r="U14" s="110" t="s">
        <v>473</v>
      </c>
      <c r="V14" s="110" t="s">
        <v>474</v>
      </c>
      <c r="W14" s="110" t="s">
        <v>475</v>
      </c>
      <c r="X14" s="110" t="s">
        <v>476</v>
      </c>
      <c r="Y14" s="110" t="s">
        <v>477</v>
      </c>
      <c r="Z14" s="110" t="s">
        <v>489</v>
      </c>
      <c r="AA14" s="107">
        <f>SUM(IF(T14='Evaluación Diseño Control'!$C$2,15,0)+IF(U14='Evaluación Diseño Control'!$C$3,15)+IF(V14='Evaluación Diseño Control'!$C$4,15)+IF(W14='Evaluación Diseño Control'!$C$5,15,IF(W14='Evaluación Diseño Control'!$D$5,10))+IF(X14='Evaluación Diseño Control'!$C$6,15)+IF(Y14='Evaluación Diseño Control'!$C$7,15)+IF(Z14='Evaluación Diseño Control'!$C$8,10,IF(Z14='Evaluación Diseño Control'!$D$8,5)))</f>
        <v>90</v>
      </c>
      <c r="AB14" s="108" t="str">
        <f t="shared" si="3"/>
        <v>Moderado</v>
      </c>
      <c r="AC14" s="111" t="s">
        <v>422</v>
      </c>
      <c r="AD14" s="108" t="str">
        <f>IFERROR(VLOOKUP(CONCATENATE(AB14,AC14),'Listados Datos'!$S$2:$T$10,2,FALSE),"")</f>
        <v>Moderado</v>
      </c>
      <c r="AE14" s="108">
        <f t="shared" si="4"/>
        <v>50</v>
      </c>
      <c r="AF14" s="108" t="str">
        <f>VLOOKUP(CONCATENATE(AB14,AC14),'Listados Datos'!$S$2:$U$10,3,0)</f>
        <v>Sí</v>
      </c>
      <c r="AG14" s="108">
        <f t="shared" si="5"/>
        <v>50</v>
      </c>
      <c r="AH14" s="169" t="str">
        <f t="shared" si="6"/>
        <v>Moderado</v>
      </c>
      <c r="AI14" s="96" t="s">
        <v>423</v>
      </c>
      <c r="AJ14" s="97">
        <f>IFERROR(VLOOKUP(CONCATENATE(AH14,AI14),'Listados Datos'!$X$6:$Y$7,2,0),0)</f>
        <v>1</v>
      </c>
      <c r="AK14" s="96" t="s">
        <v>423</v>
      </c>
      <c r="AL14" s="100">
        <f>IFERROR(VLOOKUP(CONCATENATE(AH14,AK14),'Listados Datos'!Z$6:$AA19,2,0),0)</f>
        <v>1</v>
      </c>
      <c r="AM14" s="99" t="s">
        <v>233</v>
      </c>
      <c r="AN14" s="64" t="s">
        <v>17</v>
      </c>
      <c r="AO14" s="75" t="str">
        <f t="shared" si="2"/>
        <v>MODERADA</v>
      </c>
      <c r="AP14" s="63" t="s">
        <v>189</v>
      </c>
      <c r="AQ14" s="67" t="s">
        <v>916</v>
      </c>
      <c r="AR14" s="65" t="s">
        <v>1059</v>
      </c>
      <c r="AS14" s="66" t="s">
        <v>520</v>
      </c>
      <c r="AT14" s="66" t="s">
        <v>521</v>
      </c>
      <c r="AU14" s="81">
        <v>44075</v>
      </c>
      <c r="AV14" s="81">
        <v>44196</v>
      </c>
      <c r="AW14" s="143" t="s">
        <v>660</v>
      </c>
      <c r="AX14" s="66" t="s">
        <v>522</v>
      </c>
      <c r="AY14" s="66"/>
      <c r="AZ14" s="66"/>
      <c r="BA14" s="66"/>
      <c r="BB14" s="66"/>
      <c r="BC14" s="144"/>
      <c r="BD14" s="144"/>
      <c r="BE14" s="144"/>
      <c r="BF14" s="68"/>
      <c r="BG14" s="68"/>
      <c r="BH14" s="68"/>
      <c r="BI14" s="68"/>
      <c r="BJ14" s="68"/>
      <c r="BK14" s="68"/>
      <c r="BL14" s="68"/>
      <c r="BM14" s="68"/>
      <c r="BN14" s="68"/>
      <c r="BO14" s="68"/>
      <c r="BP14" s="68"/>
      <c r="BQ14" s="68"/>
      <c r="BR14" s="68"/>
      <c r="BS14" s="68"/>
      <c r="BT14" s="68"/>
      <c r="BU14" s="68"/>
      <c r="BV14" s="68"/>
      <c r="BW14" s="68"/>
      <c r="BX14" s="68"/>
      <c r="BY14" s="68"/>
    </row>
    <row r="15" spans="1:77" s="60" customFormat="1" ht="117" x14ac:dyDescent="0.35">
      <c r="A15" s="274">
        <v>2</v>
      </c>
      <c r="B15" s="275" t="s">
        <v>1238</v>
      </c>
      <c r="C15" s="276" t="s">
        <v>322</v>
      </c>
      <c r="D15" s="279" t="s">
        <v>1001</v>
      </c>
      <c r="E15" s="276" t="s">
        <v>329</v>
      </c>
      <c r="F15" s="78" t="s">
        <v>349</v>
      </c>
      <c r="G15" s="69" t="s">
        <v>885</v>
      </c>
      <c r="H15" s="69" t="s">
        <v>291</v>
      </c>
      <c r="I15" s="69" t="s">
        <v>296</v>
      </c>
      <c r="J15" s="69"/>
      <c r="K15" s="69"/>
      <c r="L15" s="69"/>
      <c r="M15" s="166" t="s">
        <v>705</v>
      </c>
      <c r="N15" s="166" t="s">
        <v>706</v>
      </c>
      <c r="O15" s="62" t="s">
        <v>14</v>
      </c>
      <c r="P15" s="64" t="s">
        <v>19</v>
      </c>
      <c r="Q15" s="75" t="str">
        <f t="shared" ref="Q15:Q78" si="7">IF(AND(O15="Rara Vez",P15="Insignificante"),("BAJA"),IF(AND(O15="Rara Vez",P15="Menor"),("BAJA"),IF(AND(O15="Rara Vez",P15="Moderado"),("MODERADA"),IF(AND(O15="Rara Vez",P15="Mayor"),("ALTA"),IF(AND(O15="Improbable",P15="Insignificante"),("BAJA"),IF(AND(O15="Improbable",P15="Menor"),("BAJA"),IF(AND(O15="Improbable",P15="Moderado"),("MODERADA"),IF(AND(O15="Improbable",P15="Mayor"),("ALTA"),IF(AND(O15="Posible",P15="Insignificante"),("BAJA"),IF(AND(O15="Posible",P15="Menor"),("MODERADA"),IF(AND(O15="Posible",P15="Moderado"),("ALTA"),IF(AND(O15="Posible",P15="Mayor"),("EXTREMA"),IF(AND(O15="Probable",P15="Insignificante"),("MODERADA"),IF(AND(O15="Probable",P15="Menor"),("ALTA"),IF(AND(O15="Probable",P15="Moderado"),("ALTA"),IF(AND(O15="Probable",P15="Mayor"),("EXTREMA"),IF(AND(O15="Casi Seguro",P15="Insignificante"),("ALTA"),IF(AND(O15="Casi Seguro",P15="Menor"),("ALTA"),IF(AND(O15="Casi Seguro",P15="Moderado"),("EXTREMA"),IF(AND(O15="Casi Seguro",P15="Mayor"),("EXTREMA"),IF(P15="Catastrófico","EXTREMA","VALORAR")))))))))))))))))))))</f>
        <v>ALTA</v>
      </c>
      <c r="R15" s="61" t="s">
        <v>1042</v>
      </c>
      <c r="S15" s="98" t="s">
        <v>355</v>
      </c>
      <c r="T15" s="109" t="s">
        <v>472</v>
      </c>
      <c r="U15" s="110" t="s">
        <v>473</v>
      </c>
      <c r="V15" s="110" t="s">
        <v>474</v>
      </c>
      <c r="W15" s="110" t="s">
        <v>475</v>
      </c>
      <c r="X15" s="110" t="s">
        <v>476</v>
      </c>
      <c r="Y15" s="110" t="s">
        <v>477</v>
      </c>
      <c r="Z15" s="110" t="s">
        <v>478</v>
      </c>
      <c r="AA15" s="107">
        <f>SUM(IF(T15='Evaluación Diseño Control'!$C$2,15,0)+IF(U15='Evaluación Diseño Control'!$C$3,15)+IF(V15='Evaluación Diseño Control'!$C$4,15)+IF(W15='Evaluación Diseño Control'!$C$5,15,IF(W15='Evaluación Diseño Control'!$D$5,10))+IF(X15='Evaluación Diseño Control'!$C$6,15)+IF(Y15='Evaluación Diseño Control'!$C$7,15)+IF(Z15='Evaluación Diseño Control'!$C$8,10,IF(Z15='Evaluación Diseño Control'!$D$8,5)))</f>
        <v>100</v>
      </c>
      <c r="AB15" s="108" t="str">
        <f t="shared" ref="AB15:AB78" si="8">IF(AA15&lt;=85,"Débil",IF(AA15&lt;=95,"Moderado","Fuerte"))</f>
        <v>Fuerte</v>
      </c>
      <c r="AC15" s="111" t="s">
        <v>422</v>
      </c>
      <c r="AD15" s="108" t="str">
        <f>IFERROR(VLOOKUP(CONCATENATE(AB15,AC15),'Listados Datos'!$S$2:$T$10,2,FALSE),"")</f>
        <v>Fuerte</v>
      </c>
      <c r="AE15" s="108">
        <f t="shared" ref="AE15:AE78" si="9">IF(AD15="Fuerte",100,IF(AD15="Moderado",50,0))</f>
        <v>100</v>
      </c>
      <c r="AF15" s="108" t="str">
        <f>VLOOKUP(CONCATENATE(AB15,AC15),'Listados Datos'!$S$2:$U$10,3,0)</f>
        <v>No</v>
      </c>
      <c r="AG15" s="108">
        <f t="shared" ref="AG15:AG78" si="10">IFERROR(AVERAGE(AE15,AE15),0)</f>
        <v>100</v>
      </c>
      <c r="AH15" s="169" t="str">
        <f t="shared" ref="AH15:AH78" si="11">IF(AG15&gt;=100,"Fuerte",IF(AG15&gt;=50,"Moderado",IF(AG15&gt;=0,"Débil","")))</f>
        <v>Fuerte</v>
      </c>
      <c r="AI15" s="96" t="s">
        <v>423</v>
      </c>
      <c r="AJ15" s="97">
        <f>IFERROR(VLOOKUP(CONCATENATE(AH15,AI15),'Listados Datos'!$X$6:$Y$7,2,0),0)</f>
        <v>2</v>
      </c>
      <c r="AK15" s="96" t="s">
        <v>423</v>
      </c>
      <c r="AL15" s="100">
        <f>IFERROR(VLOOKUP(CONCATENATE(AH15,AK15),'Listados Datos'!Z$6:$AA20,2,0),0)</f>
        <v>2</v>
      </c>
      <c r="AM15" s="99" t="s">
        <v>18</v>
      </c>
      <c r="AN15" s="64" t="s">
        <v>20</v>
      </c>
      <c r="AO15" s="75" t="str">
        <f t="shared" ref="AO15:AO78" si="12">IF(AND(AM15="Rara Vez",AN15="Insignificante"),("BAJA"),IF(AND(AM15="Rara Vez",AN15="Menor"),("BAJA"),IF(AND(AM15="Rara Vez",AN15="Moderado"),("MODERADA"),IF(AND(AM15="Rara Vez",AN15="Mayor"),("ALTA"),IF(AND(AM15="Improbable",AN15="Insignificante"),("BAJA"),IF(AND(AM15="Improbable",AN15="Menor"),("BAJA"),IF(AND(AM15="Improbable",AN15="Moderado"),("MODERADA"),IF(AND(AM15="Improbable",AN15="Mayor"),("ALTA"),IF(AND(AM15="Posible",AN15="Insignificante"),("BAJA"),IF(AND(AM15="Posible",AN15="Menor"),("MODERADA"),IF(AND(AM15="Posible",AN15="Moderado"),("ALTA"),IF(AND(AM15="Posible",AN15="Mayor"),("EXTREMA"),IF(AND(AM15="Probable",AN15="Insignificante"),("MODERADA"),IF(AND(AM15="Probable",AN15="Menor"),("ALTA"),IF(AND(AM15="Probable",AN15="Moderado"),("ALTA"),IF(AND(AM15="Probable",AN15="Mayor"),("EXTREMA"),IF(AND(AM15="Casi Seguro",AN15="Insignificante"),("ALTA"),IF(AND(AM15="Casi Seguro",AN15="Menor"),("ALTA"),IF(AND(AM15="Casi Seguro",AN15="Moderado"),("EXTREMA"),IF(AND(AM15="Casi Seguro",AN15="Mayor"),("EXTREMA"),IF(AN15="Catastrófico","EXTREMA","VALORAR")))))))))))))))))))))</f>
        <v>BAJA</v>
      </c>
      <c r="AP15" s="63" t="s">
        <v>236</v>
      </c>
      <c r="AQ15" s="67" t="s">
        <v>1054</v>
      </c>
      <c r="AR15" s="65" t="s">
        <v>1103</v>
      </c>
      <c r="AS15" s="66" t="s">
        <v>359</v>
      </c>
      <c r="AT15" s="66" t="s">
        <v>521</v>
      </c>
      <c r="AU15" s="81">
        <v>44075</v>
      </c>
      <c r="AV15" s="81">
        <v>44196</v>
      </c>
      <c r="AW15" s="143" t="s">
        <v>886</v>
      </c>
      <c r="AX15" s="66" t="s">
        <v>707</v>
      </c>
      <c r="AY15" s="66"/>
      <c r="AZ15" s="66"/>
      <c r="BA15" s="66"/>
      <c r="BB15" s="66"/>
      <c r="BC15" s="202"/>
      <c r="BD15" s="202"/>
      <c r="BE15" s="202"/>
      <c r="BF15" s="68"/>
      <c r="BG15" s="68"/>
      <c r="BH15" s="68"/>
      <c r="BI15" s="68"/>
      <c r="BJ15" s="68"/>
      <c r="BK15" s="68"/>
      <c r="BL15" s="68"/>
      <c r="BM15" s="68"/>
      <c r="BN15" s="68"/>
      <c r="BO15" s="68"/>
      <c r="BP15" s="68"/>
      <c r="BQ15" s="68"/>
      <c r="BR15" s="68"/>
      <c r="BS15" s="68"/>
      <c r="BT15" s="68"/>
      <c r="BU15" s="68"/>
      <c r="BV15" s="68"/>
      <c r="BW15" s="68"/>
      <c r="BX15" s="68"/>
      <c r="BY15" s="68"/>
    </row>
    <row r="16" spans="1:77" s="60" customFormat="1" ht="169" x14ac:dyDescent="0.35">
      <c r="A16" s="274"/>
      <c r="B16" s="275"/>
      <c r="C16" s="276"/>
      <c r="D16" s="279"/>
      <c r="E16" s="276"/>
      <c r="F16" s="78" t="s">
        <v>350</v>
      </c>
      <c r="G16" s="69" t="s">
        <v>887</v>
      </c>
      <c r="H16" s="69" t="s">
        <v>291</v>
      </c>
      <c r="I16" s="69" t="s">
        <v>299</v>
      </c>
      <c r="J16" s="69"/>
      <c r="K16" s="69"/>
      <c r="L16" s="69"/>
      <c r="M16" s="166" t="s">
        <v>708</v>
      </c>
      <c r="N16" s="166" t="s">
        <v>709</v>
      </c>
      <c r="O16" s="62" t="s">
        <v>13</v>
      </c>
      <c r="P16" s="64" t="s">
        <v>19</v>
      </c>
      <c r="Q16" s="75" t="str">
        <f t="shared" si="7"/>
        <v>ALTA</v>
      </c>
      <c r="R16" s="61" t="s">
        <v>1043</v>
      </c>
      <c r="S16" s="98" t="s">
        <v>355</v>
      </c>
      <c r="T16" s="109" t="s">
        <v>472</v>
      </c>
      <c r="U16" s="110" t="s">
        <v>473</v>
      </c>
      <c r="V16" s="110" t="s">
        <v>474</v>
      </c>
      <c r="W16" s="110" t="s">
        <v>475</v>
      </c>
      <c r="X16" s="110" t="s">
        <v>476</v>
      </c>
      <c r="Y16" s="110" t="s">
        <v>477</v>
      </c>
      <c r="Z16" s="110" t="s">
        <v>478</v>
      </c>
      <c r="AA16" s="107">
        <f>SUM(IF(T16='Evaluación Diseño Control'!$C$2,15,0)+IF(U16='Evaluación Diseño Control'!$C$3,15)+IF(V16='Evaluación Diseño Control'!$C$4,15)+IF(W16='Evaluación Diseño Control'!$C$5,15,IF(W16='Evaluación Diseño Control'!$D$5,10))+IF(X16='Evaluación Diseño Control'!$C$6,15)+IF(Y16='Evaluación Diseño Control'!$C$7,15)+IF(Z16='Evaluación Diseño Control'!$C$8,10,IF(Z16='Evaluación Diseño Control'!$D$8,5)))</f>
        <v>100</v>
      </c>
      <c r="AB16" s="108" t="str">
        <f t="shared" si="8"/>
        <v>Fuerte</v>
      </c>
      <c r="AC16" s="111" t="s">
        <v>422</v>
      </c>
      <c r="AD16" s="108" t="str">
        <f>IFERROR(VLOOKUP(CONCATENATE(AB16,AC16),'Listados Datos'!$S$2:$T$10,2,FALSE),"")</f>
        <v>Fuerte</v>
      </c>
      <c r="AE16" s="108">
        <f t="shared" si="9"/>
        <v>100</v>
      </c>
      <c r="AF16" s="108" t="str">
        <f>VLOOKUP(CONCATENATE(AB16,AC16),'Listados Datos'!$S$2:$U$10,3,0)</f>
        <v>No</v>
      </c>
      <c r="AG16" s="108">
        <f t="shared" si="10"/>
        <v>100</v>
      </c>
      <c r="AH16" s="169" t="str">
        <f t="shared" si="11"/>
        <v>Fuerte</v>
      </c>
      <c r="AI16" s="96" t="s">
        <v>423</v>
      </c>
      <c r="AJ16" s="97">
        <f>IFERROR(VLOOKUP(CONCATENATE(AH16,AI16),'Listados Datos'!$X$6:$Y$7,2,0),0)</f>
        <v>2</v>
      </c>
      <c r="AK16" s="96" t="s">
        <v>423</v>
      </c>
      <c r="AL16" s="100">
        <f>IFERROR(VLOOKUP(CONCATENATE(AH16,AK16),'Listados Datos'!Z$6:$AA21,2,0),0)</f>
        <v>2</v>
      </c>
      <c r="AM16" s="99" t="s">
        <v>16</v>
      </c>
      <c r="AN16" s="64" t="s">
        <v>20</v>
      </c>
      <c r="AO16" s="75" t="str">
        <f t="shared" si="12"/>
        <v>BAJA</v>
      </c>
      <c r="AP16" s="63" t="s">
        <v>236</v>
      </c>
      <c r="AQ16" s="67" t="s">
        <v>1055</v>
      </c>
      <c r="AR16" s="65" t="s">
        <v>1104</v>
      </c>
      <c r="AS16" s="66" t="s">
        <v>359</v>
      </c>
      <c r="AT16" s="66" t="s">
        <v>521</v>
      </c>
      <c r="AU16" s="81">
        <v>44075</v>
      </c>
      <c r="AV16" s="81">
        <v>44196</v>
      </c>
      <c r="AW16" s="143" t="s">
        <v>710</v>
      </c>
      <c r="AX16" s="66" t="s">
        <v>888</v>
      </c>
      <c r="AY16" s="66"/>
      <c r="AZ16" s="66"/>
      <c r="BA16" s="66"/>
      <c r="BB16" s="66"/>
      <c r="BC16" s="202"/>
      <c r="BD16" s="202"/>
      <c r="BE16" s="202"/>
      <c r="BF16" s="68"/>
      <c r="BG16" s="68"/>
      <c r="BH16" s="68"/>
      <c r="BI16" s="68"/>
      <c r="BJ16" s="68"/>
      <c r="BK16" s="68"/>
      <c r="BL16" s="68"/>
      <c r="BM16" s="68"/>
      <c r="BN16" s="68"/>
      <c r="BO16" s="68"/>
      <c r="BP16" s="68"/>
      <c r="BQ16" s="68"/>
      <c r="BR16" s="68"/>
      <c r="BS16" s="68"/>
      <c r="BT16" s="68"/>
      <c r="BU16" s="68"/>
      <c r="BV16" s="68"/>
      <c r="BW16" s="68"/>
      <c r="BX16" s="68"/>
      <c r="BY16" s="68"/>
    </row>
    <row r="17" spans="1:77" s="60" customFormat="1" ht="169" x14ac:dyDescent="0.35">
      <c r="A17" s="274"/>
      <c r="B17" s="275"/>
      <c r="C17" s="276"/>
      <c r="D17" s="279"/>
      <c r="E17" s="276"/>
      <c r="F17" s="78" t="s">
        <v>711</v>
      </c>
      <c r="G17" s="69" t="s">
        <v>712</v>
      </c>
      <c r="H17" s="69" t="s">
        <v>291</v>
      </c>
      <c r="I17" s="69" t="s">
        <v>299</v>
      </c>
      <c r="J17" s="69"/>
      <c r="K17" s="69"/>
      <c r="L17" s="69"/>
      <c r="M17" s="166" t="s">
        <v>713</v>
      </c>
      <c r="N17" s="166" t="s">
        <v>889</v>
      </c>
      <c r="O17" s="62" t="s">
        <v>16</v>
      </c>
      <c r="P17" s="64" t="s">
        <v>17</v>
      </c>
      <c r="Q17" s="75" t="str">
        <f t="shared" si="7"/>
        <v>ALTA</v>
      </c>
      <c r="R17" s="61" t="s">
        <v>890</v>
      </c>
      <c r="S17" s="98" t="s">
        <v>355</v>
      </c>
      <c r="T17" s="109" t="s">
        <v>472</v>
      </c>
      <c r="U17" s="110" t="s">
        <v>473</v>
      </c>
      <c r="V17" s="110" t="s">
        <v>474</v>
      </c>
      <c r="W17" s="110" t="s">
        <v>475</v>
      </c>
      <c r="X17" s="110" t="s">
        <v>476</v>
      </c>
      <c r="Y17" s="110" t="s">
        <v>477</v>
      </c>
      <c r="Z17" s="110" t="s">
        <v>478</v>
      </c>
      <c r="AA17" s="107">
        <f>SUM(IF(T17='Evaluación Diseño Control'!$C$2,15,0)+IF(U17='Evaluación Diseño Control'!$C$3,15)+IF(V17='Evaluación Diseño Control'!$C$4,15)+IF(W17='Evaluación Diseño Control'!$C$5,15,IF(W17='Evaluación Diseño Control'!$D$5,10))+IF(X17='Evaluación Diseño Control'!$C$6,15)+IF(Y17='Evaluación Diseño Control'!$C$7,15)+IF(Z17='Evaluación Diseño Control'!$C$8,10,IF(Z17='Evaluación Diseño Control'!$D$8,5)))</f>
        <v>100</v>
      </c>
      <c r="AB17" s="108" t="str">
        <f t="shared" si="8"/>
        <v>Fuerte</v>
      </c>
      <c r="AC17" s="111" t="s">
        <v>422</v>
      </c>
      <c r="AD17" s="108" t="str">
        <f>IFERROR(VLOOKUP(CONCATENATE(AB17,AC17),'Listados Datos'!$S$2:$T$10,2,FALSE),"")</f>
        <v>Fuerte</v>
      </c>
      <c r="AE17" s="108">
        <f t="shared" si="9"/>
        <v>100</v>
      </c>
      <c r="AF17" s="108" t="str">
        <f>VLOOKUP(CONCATENATE(AB17,AC17),'Listados Datos'!$S$2:$U$10,3,0)</f>
        <v>No</v>
      </c>
      <c r="AG17" s="108">
        <f t="shared" si="10"/>
        <v>100</v>
      </c>
      <c r="AH17" s="169" t="str">
        <f t="shared" si="11"/>
        <v>Fuerte</v>
      </c>
      <c r="AI17" s="96" t="s">
        <v>423</v>
      </c>
      <c r="AJ17" s="97">
        <f>IFERROR(VLOOKUP(CONCATENATE(AH17,AI17),'Listados Datos'!$X$6:$Y$7,2,0),0)</f>
        <v>2</v>
      </c>
      <c r="AK17" s="96" t="s">
        <v>423</v>
      </c>
      <c r="AL17" s="100">
        <f>IFERROR(VLOOKUP(CONCATENATE(AH17,AK17),'Listados Datos'!Z$6:$AA22,2,0),0)</f>
        <v>2</v>
      </c>
      <c r="AM17" s="99" t="s">
        <v>233</v>
      </c>
      <c r="AN17" s="64" t="s">
        <v>20</v>
      </c>
      <c r="AO17" s="75" t="str">
        <f t="shared" si="12"/>
        <v>BAJA</v>
      </c>
      <c r="AP17" s="63" t="s">
        <v>236</v>
      </c>
      <c r="AQ17" s="67" t="s">
        <v>1056</v>
      </c>
      <c r="AR17" s="65" t="s">
        <v>1105</v>
      </c>
      <c r="AS17" s="66" t="s">
        <v>359</v>
      </c>
      <c r="AT17" s="66" t="s">
        <v>521</v>
      </c>
      <c r="AU17" s="81">
        <v>44075</v>
      </c>
      <c r="AV17" s="81">
        <v>44196</v>
      </c>
      <c r="AW17" s="143" t="s">
        <v>714</v>
      </c>
      <c r="AX17" s="66" t="s">
        <v>891</v>
      </c>
      <c r="AY17" s="66"/>
      <c r="AZ17" s="66"/>
      <c r="BA17" s="66"/>
      <c r="BB17" s="66"/>
      <c r="BC17" s="202"/>
      <c r="BD17" s="202"/>
      <c r="BE17" s="202"/>
      <c r="BF17" s="68"/>
      <c r="BG17" s="68"/>
      <c r="BH17" s="68"/>
      <c r="BI17" s="68"/>
      <c r="BJ17" s="68"/>
      <c r="BK17" s="68"/>
      <c r="BL17" s="68"/>
      <c r="BM17" s="68"/>
      <c r="BN17" s="68"/>
      <c r="BO17" s="68"/>
      <c r="BP17" s="68"/>
      <c r="BQ17" s="68"/>
      <c r="BR17" s="68"/>
      <c r="BS17" s="68"/>
      <c r="BT17" s="68"/>
      <c r="BU17" s="68"/>
      <c r="BV17" s="68"/>
      <c r="BW17" s="68"/>
      <c r="BX17" s="68"/>
      <c r="BY17" s="68"/>
    </row>
    <row r="18" spans="1:77" s="60" customFormat="1" ht="65" x14ac:dyDescent="0.35">
      <c r="A18" s="274"/>
      <c r="B18" s="275"/>
      <c r="C18" s="276"/>
      <c r="D18" s="279"/>
      <c r="E18" s="276"/>
      <c r="F18" s="78" t="s">
        <v>351</v>
      </c>
      <c r="G18" s="69" t="s">
        <v>892</v>
      </c>
      <c r="H18" s="69" t="s">
        <v>291</v>
      </c>
      <c r="I18" s="69" t="s">
        <v>296</v>
      </c>
      <c r="J18" s="69"/>
      <c r="K18" s="69"/>
      <c r="L18" s="69"/>
      <c r="M18" s="166" t="s">
        <v>715</v>
      </c>
      <c r="N18" s="166" t="s">
        <v>716</v>
      </c>
      <c r="O18" s="62" t="s">
        <v>14</v>
      </c>
      <c r="P18" s="64" t="s">
        <v>15</v>
      </c>
      <c r="Q18" s="75" t="str">
        <f t="shared" si="7"/>
        <v>EXTREMA</v>
      </c>
      <c r="R18" s="61" t="s">
        <v>354</v>
      </c>
      <c r="S18" s="98" t="s">
        <v>355</v>
      </c>
      <c r="T18" s="109" t="s">
        <v>472</v>
      </c>
      <c r="U18" s="110" t="s">
        <v>473</v>
      </c>
      <c r="V18" s="110" t="s">
        <v>474</v>
      </c>
      <c r="W18" s="110" t="s">
        <v>475</v>
      </c>
      <c r="X18" s="110" t="s">
        <v>476</v>
      </c>
      <c r="Y18" s="110" t="s">
        <v>477</v>
      </c>
      <c r="Z18" s="110" t="s">
        <v>478</v>
      </c>
      <c r="AA18" s="107">
        <f>SUM(IF(T18='Evaluación Diseño Control'!$C$2,15,0)+IF(U18='Evaluación Diseño Control'!$C$3,15)+IF(V18='Evaluación Diseño Control'!$C$4,15)+IF(W18='Evaluación Diseño Control'!$C$5,15,IF(W18='Evaluación Diseño Control'!$D$5,10))+IF(X18='Evaluación Diseño Control'!$C$6,15)+IF(Y18='Evaluación Diseño Control'!$C$7,15)+IF(Z18='Evaluación Diseño Control'!$C$8,10,IF(Z18='Evaluación Diseño Control'!$D$8,5)))</f>
        <v>100</v>
      </c>
      <c r="AB18" s="108" t="str">
        <f t="shared" si="8"/>
        <v>Fuerte</v>
      </c>
      <c r="AC18" s="111" t="s">
        <v>422</v>
      </c>
      <c r="AD18" s="108" t="str">
        <f>IFERROR(VLOOKUP(CONCATENATE(AB18,AC18),'Listados Datos'!$S$2:$T$10,2,FALSE),"")</f>
        <v>Fuerte</v>
      </c>
      <c r="AE18" s="108">
        <f t="shared" si="9"/>
        <v>100</v>
      </c>
      <c r="AF18" s="108" t="str">
        <f>VLOOKUP(CONCATENATE(AB18,AC18),'Listados Datos'!$S$2:$U$10,3,0)</f>
        <v>No</v>
      </c>
      <c r="AG18" s="108">
        <f t="shared" si="10"/>
        <v>100</v>
      </c>
      <c r="AH18" s="169" t="str">
        <f t="shared" si="11"/>
        <v>Fuerte</v>
      </c>
      <c r="AI18" s="96" t="s">
        <v>423</v>
      </c>
      <c r="AJ18" s="97">
        <f>IFERROR(VLOOKUP(CONCATENATE(AH18,AI18),'Listados Datos'!$X$6:$Y$7,2,0),0)</f>
        <v>2</v>
      </c>
      <c r="AK18" s="96" t="s">
        <v>423</v>
      </c>
      <c r="AL18" s="100">
        <f>IFERROR(VLOOKUP(CONCATENATE(AH18,AK18),'Listados Datos'!Z$6:$AA23,2,0),0)</f>
        <v>2</v>
      </c>
      <c r="AM18" s="99" t="s">
        <v>18</v>
      </c>
      <c r="AN18" s="64" t="s">
        <v>19</v>
      </c>
      <c r="AO18" s="75" t="str">
        <f t="shared" si="12"/>
        <v>BAJA</v>
      </c>
      <c r="AP18" s="63" t="s">
        <v>236</v>
      </c>
      <c r="AQ18" s="67" t="s">
        <v>1057</v>
      </c>
      <c r="AR18" s="65" t="s">
        <v>1106</v>
      </c>
      <c r="AS18" s="66" t="s">
        <v>359</v>
      </c>
      <c r="AT18" s="66" t="s">
        <v>521</v>
      </c>
      <c r="AU18" s="81">
        <v>44075</v>
      </c>
      <c r="AV18" s="81">
        <v>44196</v>
      </c>
      <c r="AW18" s="143" t="s">
        <v>714</v>
      </c>
      <c r="AX18" s="66" t="s">
        <v>717</v>
      </c>
      <c r="AY18" s="66"/>
      <c r="AZ18" s="66"/>
      <c r="BA18" s="66"/>
      <c r="BB18" s="66"/>
      <c r="BC18" s="202"/>
      <c r="BD18" s="202"/>
      <c r="BE18" s="202"/>
      <c r="BF18" s="68"/>
      <c r="BG18" s="68"/>
      <c r="BH18" s="68"/>
      <c r="BI18" s="68"/>
      <c r="BJ18" s="68"/>
      <c r="BK18" s="68"/>
      <c r="BL18" s="68"/>
      <c r="BM18" s="68"/>
      <c r="BN18" s="68"/>
      <c r="BO18" s="68"/>
      <c r="BP18" s="68"/>
      <c r="BQ18" s="68"/>
      <c r="BR18" s="68"/>
      <c r="BS18" s="68"/>
      <c r="BT18" s="68"/>
      <c r="BU18" s="68"/>
      <c r="BV18" s="68"/>
      <c r="BW18" s="68"/>
      <c r="BX18" s="68"/>
      <c r="BY18" s="68"/>
    </row>
    <row r="19" spans="1:77" s="60" customFormat="1" ht="108.5" x14ac:dyDescent="0.35">
      <c r="A19" s="274"/>
      <c r="B19" s="275"/>
      <c r="C19" s="276"/>
      <c r="D19" s="279"/>
      <c r="E19" s="276"/>
      <c r="F19" s="78" t="s">
        <v>1242</v>
      </c>
      <c r="G19" s="69" t="s">
        <v>722</v>
      </c>
      <c r="H19" s="69" t="s">
        <v>292</v>
      </c>
      <c r="I19" s="69" t="s">
        <v>301</v>
      </c>
      <c r="J19" s="69"/>
      <c r="K19" s="69"/>
      <c r="L19" s="69"/>
      <c r="M19" s="166" t="s">
        <v>718</v>
      </c>
      <c r="N19" s="166" t="s">
        <v>719</v>
      </c>
      <c r="O19" s="62" t="s">
        <v>18</v>
      </c>
      <c r="P19" s="64" t="s">
        <v>15</v>
      </c>
      <c r="Q19" s="75" t="str">
        <f t="shared" si="7"/>
        <v>ALTA</v>
      </c>
      <c r="R19" s="61" t="s">
        <v>1256</v>
      </c>
      <c r="S19" s="98" t="s">
        <v>355</v>
      </c>
      <c r="T19" s="109" t="s">
        <v>472</v>
      </c>
      <c r="U19" s="110" t="s">
        <v>473</v>
      </c>
      <c r="V19" s="110" t="s">
        <v>474</v>
      </c>
      <c r="W19" s="110" t="s">
        <v>475</v>
      </c>
      <c r="X19" s="110" t="s">
        <v>476</v>
      </c>
      <c r="Y19" s="110" t="s">
        <v>477</v>
      </c>
      <c r="Z19" s="110" t="s">
        <v>478</v>
      </c>
      <c r="AA19" s="107">
        <f>SUM(IF(T19='Evaluación Diseño Control'!$C$2,15,0)+IF(U19='Evaluación Diseño Control'!$C$3,15)+IF(V19='Evaluación Diseño Control'!$C$4,15)+IF(W19='Evaluación Diseño Control'!$C$5,15,IF(W19='Evaluación Diseño Control'!$D$5,10))+IF(X19='Evaluación Diseño Control'!$C$6,15)+IF(Y19='Evaluación Diseño Control'!$C$7,15)+IF(Z19='Evaluación Diseño Control'!$C$8,10,IF(Z19='Evaluación Diseño Control'!$D$8,5)))</f>
        <v>100</v>
      </c>
      <c r="AB19" s="108" t="str">
        <f t="shared" si="8"/>
        <v>Fuerte</v>
      </c>
      <c r="AC19" s="111" t="s">
        <v>422</v>
      </c>
      <c r="AD19" s="108" t="str">
        <f>IFERROR(VLOOKUP(CONCATENATE(AB19,AC19),'Listados Datos'!$S$2:$T$10,2,FALSE),"")</f>
        <v>Fuerte</v>
      </c>
      <c r="AE19" s="108">
        <f t="shared" si="9"/>
        <v>100</v>
      </c>
      <c r="AF19" s="108" t="str">
        <f>VLOOKUP(CONCATENATE(AB19,AC19),'Listados Datos'!$S$2:$U$10,3,0)</f>
        <v>No</v>
      </c>
      <c r="AG19" s="108">
        <f t="shared" si="10"/>
        <v>100</v>
      </c>
      <c r="AH19" s="169" t="str">
        <f t="shared" si="11"/>
        <v>Fuerte</v>
      </c>
      <c r="AI19" s="96" t="s">
        <v>423</v>
      </c>
      <c r="AJ19" s="97">
        <f>IFERROR(VLOOKUP(CONCATENATE(AH19,AI19),'Listados Datos'!$X$6:$Y$7,2,0),0)</f>
        <v>2</v>
      </c>
      <c r="AK19" s="96" t="s">
        <v>423</v>
      </c>
      <c r="AL19" s="100">
        <f>IFERROR(VLOOKUP(CONCATENATE(AH19,AK19),'Listados Datos'!Z$6:$AA24,2,0),0)</f>
        <v>2</v>
      </c>
      <c r="AM19" s="99" t="s">
        <v>233</v>
      </c>
      <c r="AN19" s="64" t="s">
        <v>17</v>
      </c>
      <c r="AO19" s="75" t="str">
        <f t="shared" si="12"/>
        <v>MODERADA</v>
      </c>
      <c r="AP19" s="63" t="s">
        <v>189</v>
      </c>
      <c r="AQ19" s="67" t="s">
        <v>910</v>
      </c>
      <c r="AR19" s="65" t="s">
        <v>1107</v>
      </c>
      <c r="AS19" s="66" t="s">
        <v>329</v>
      </c>
      <c r="AT19" s="66" t="s">
        <v>521</v>
      </c>
      <c r="AU19" s="81">
        <v>44075</v>
      </c>
      <c r="AV19" s="81">
        <v>44196</v>
      </c>
      <c r="AW19" s="143" t="s">
        <v>714</v>
      </c>
      <c r="AX19" s="66" t="s">
        <v>720</v>
      </c>
      <c r="AY19" s="66"/>
      <c r="AZ19" s="66"/>
      <c r="BA19" s="66"/>
      <c r="BB19" s="66"/>
      <c r="BC19" s="202"/>
      <c r="BD19" s="202"/>
      <c r="BE19" s="202"/>
      <c r="BF19" s="68"/>
      <c r="BG19" s="68"/>
      <c r="BH19" s="68"/>
      <c r="BI19" s="68"/>
      <c r="BJ19" s="68"/>
      <c r="BK19" s="68"/>
      <c r="BL19" s="68"/>
      <c r="BM19" s="68"/>
      <c r="BN19" s="68"/>
      <c r="BO19" s="68"/>
      <c r="BP19" s="68"/>
      <c r="BQ19" s="68"/>
      <c r="BR19" s="68"/>
      <c r="BS19" s="68"/>
      <c r="BT19" s="68"/>
      <c r="BU19" s="68"/>
      <c r="BV19" s="68"/>
      <c r="BW19" s="68"/>
      <c r="BX19" s="68"/>
      <c r="BY19" s="68"/>
    </row>
    <row r="20" spans="1:77" s="60" customFormat="1" ht="117" x14ac:dyDescent="0.35">
      <c r="A20" s="318">
        <v>3</v>
      </c>
      <c r="B20" s="275" t="s">
        <v>280</v>
      </c>
      <c r="C20" s="319" t="s">
        <v>313</v>
      </c>
      <c r="D20" s="279" t="s">
        <v>1002</v>
      </c>
      <c r="E20" s="319" t="s">
        <v>326</v>
      </c>
      <c r="F20" s="78" t="s">
        <v>332</v>
      </c>
      <c r="G20" s="69" t="s">
        <v>592</v>
      </c>
      <c r="H20" s="69" t="s">
        <v>291</v>
      </c>
      <c r="I20" s="69" t="s">
        <v>294</v>
      </c>
      <c r="J20" s="69"/>
      <c r="K20" s="69"/>
      <c r="L20" s="69"/>
      <c r="M20" s="166" t="s">
        <v>633</v>
      </c>
      <c r="N20" s="166" t="s">
        <v>593</v>
      </c>
      <c r="O20" s="62" t="s">
        <v>353</v>
      </c>
      <c r="P20" s="64" t="s">
        <v>19</v>
      </c>
      <c r="Q20" s="75" t="str">
        <f t="shared" si="7"/>
        <v>BAJA</v>
      </c>
      <c r="R20" s="61" t="s">
        <v>663</v>
      </c>
      <c r="S20" s="98" t="s">
        <v>355</v>
      </c>
      <c r="T20" s="109" t="s">
        <v>472</v>
      </c>
      <c r="U20" s="110" t="s">
        <v>473</v>
      </c>
      <c r="V20" s="110" t="s">
        <v>474</v>
      </c>
      <c r="W20" s="110" t="s">
        <v>475</v>
      </c>
      <c r="X20" s="110" t="s">
        <v>476</v>
      </c>
      <c r="Y20" s="110" t="s">
        <v>477</v>
      </c>
      <c r="Z20" s="110" t="s">
        <v>478</v>
      </c>
      <c r="AA20" s="107">
        <f>SUM(IF(T20='Evaluación Diseño Control'!$C$2,15,0)+IF(U20='Evaluación Diseño Control'!$C$3,15)+IF(V20='Evaluación Diseño Control'!$C$4,15)+IF(W20='Evaluación Diseño Control'!$C$5,15,IF(W20='Evaluación Diseño Control'!$D$5,10))+IF(X20='Evaluación Diseño Control'!$C$6,15)+IF(Y20='Evaluación Diseño Control'!$C$7,15)+IF(Z20='Evaluación Diseño Control'!$C$8,10,IF(Z20='Evaluación Diseño Control'!$D$8,5)))</f>
        <v>100</v>
      </c>
      <c r="AB20" s="108" t="str">
        <f t="shared" si="8"/>
        <v>Fuerte</v>
      </c>
      <c r="AC20" s="111" t="s">
        <v>422</v>
      </c>
      <c r="AD20" s="108" t="str">
        <f>IFERROR(VLOOKUP(CONCATENATE(AB20,AC20),'Listados Datos'!$S$2:$T$10,2,FALSE),"")</f>
        <v>Fuerte</v>
      </c>
      <c r="AE20" s="108">
        <f t="shared" si="9"/>
        <v>100</v>
      </c>
      <c r="AF20" s="108" t="str">
        <f>VLOOKUP(CONCATENATE(AB20,AC20),'Listados Datos'!$S$2:$U$10,3,0)</f>
        <v>No</v>
      </c>
      <c r="AG20" s="108">
        <f t="shared" si="10"/>
        <v>100</v>
      </c>
      <c r="AH20" s="169" t="str">
        <f t="shared" si="11"/>
        <v>Fuerte</v>
      </c>
      <c r="AI20" s="96" t="s">
        <v>423</v>
      </c>
      <c r="AJ20" s="97">
        <f>IFERROR(VLOOKUP(CONCATENATE(AH20,AI20),'Listados Datos'!$X$6:$Y$7,2,0),0)</f>
        <v>2</v>
      </c>
      <c r="AK20" s="96" t="s">
        <v>423</v>
      </c>
      <c r="AL20" s="100">
        <f>IFERROR(VLOOKUP(CONCATENATE(AH20,AK20),'Listados Datos'!Z$6:$AA25,2,0),0)</f>
        <v>2</v>
      </c>
      <c r="AM20" s="99" t="s">
        <v>233</v>
      </c>
      <c r="AN20" s="64" t="s">
        <v>20</v>
      </c>
      <c r="AO20" s="75" t="str">
        <f t="shared" si="12"/>
        <v>BAJA</v>
      </c>
      <c r="AP20" s="63" t="s">
        <v>236</v>
      </c>
      <c r="AQ20" s="67" t="s">
        <v>634</v>
      </c>
      <c r="AR20" s="65" t="s">
        <v>1061</v>
      </c>
      <c r="AS20" s="66" t="s">
        <v>326</v>
      </c>
      <c r="AT20" s="66" t="s">
        <v>521</v>
      </c>
      <c r="AU20" s="81">
        <v>44075</v>
      </c>
      <c r="AV20" s="81">
        <v>44196</v>
      </c>
      <c r="AW20" s="143" t="s">
        <v>1128</v>
      </c>
      <c r="AX20" s="66" t="s">
        <v>635</v>
      </c>
      <c r="AY20" s="66"/>
      <c r="AZ20" s="66"/>
      <c r="BA20" s="66"/>
      <c r="BB20" s="66"/>
      <c r="BC20" s="202"/>
      <c r="BD20" s="202"/>
      <c r="BE20" s="202"/>
      <c r="BF20" s="68"/>
      <c r="BG20" s="68"/>
      <c r="BH20" s="68"/>
      <c r="BI20" s="68"/>
      <c r="BJ20" s="68"/>
      <c r="BK20" s="68"/>
      <c r="BL20" s="68"/>
      <c r="BM20" s="68"/>
      <c r="BN20" s="68"/>
      <c r="BO20" s="68"/>
      <c r="BP20" s="68"/>
      <c r="BQ20" s="68"/>
      <c r="BR20" s="68"/>
      <c r="BS20" s="68"/>
      <c r="BT20" s="68"/>
      <c r="BU20" s="68"/>
      <c r="BV20" s="68"/>
      <c r="BW20" s="68"/>
      <c r="BX20" s="68"/>
      <c r="BY20" s="68"/>
    </row>
    <row r="21" spans="1:77" s="60" customFormat="1" ht="67.5" x14ac:dyDescent="0.35">
      <c r="A21" s="318"/>
      <c r="B21" s="275"/>
      <c r="C21" s="319"/>
      <c r="D21" s="279"/>
      <c r="E21" s="319"/>
      <c r="F21" s="78" t="s">
        <v>333</v>
      </c>
      <c r="G21" s="69" t="s">
        <v>594</v>
      </c>
      <c r="H21" s="69" t="s">
        <v>291</v>
      </c>
      <c r="I21" s="69" t="s">
        <v>299</v>
      </c>
      <c r="J21" s="69"/>
      <c r="K21" s="69"/>
      <c r="L21" s="69"/>
      <c r="M21" s="166" t="s">
        <v>595</v>
      </c>
      <c r="N21" s="166" t="s">
        <v>636</v>
      </c>
      <c r="O21" s="62" t="s">
        <v>353</v>
      </c>
      <c r="P21" s="64" t="s">
        <v>19</v>
      </c>
      <c r="Q21" s="75" t="str">
        <f t="shared" si="7"/>
        <v>BAJA</v>
      </c>
      <c r="R21" s="61" t="s">
        <v>637</v>
      </c>
      <c r="S21" s="98" t="s">
        <v>355</v>
      </c>
      <c r="T21" s="109" t="s">
        <v>472</v>
      </c>
      <c r="U21" s="110" t="s">
        <v>473</v>
      </c>
      <c r="V21" s="110" t="s">
        <v>474</v>
      </c>
      <c r="W21" s="110" t="s">
        <v>475</v>
      </c>
      <c r="X21" s="110" t="s">
        <v>476</v>
      </c>
      <c r="Y21" s="110" t="s">
        <v>477</v>
      </c>
      <c r="Z21" s="110" t="s">
        <v>478</v>
      </c>
      <c r="AA21" s="107">
        <f>SUM(IF(T21='Evaluación Diseño Control'!$C$2,15,0)+IF(U21='Evaluación Diseño Control'!$C$3,15)+IF(V21='Evaluación Diseño Control'!$C$4,15)+IF(W21='Evaluación Diseño Control'!$C$5,15,IF(W21='Evaluación Diseño Control'!$D$5,10))+IF(X21='Evaluación Diseño Control'!$C$6,15)+IF(Y21='Evaluación Diseño Control'!$C$7,15)+IF(Z21='Evaluación Diseño Control'!$C$8,10,IF(Z21='Evaluación Diseño Control'!$D$8,5)))</f>
        <v>100</v>
      </c>
      <c r="AB21" s="108" t="str">
        <f t="shared" si="8"/>
        <v>Fuerte</v>
      </c>
      <c r="AC21" s="111" t="s">
        <v>422</v>
      </c>
      <c r="AD21" s="108" t="str">
        <f>IFERROR(VLOOKUP(CONCATENATE(AB21,AC21),'Listados Datos'!$S$2:$T$10,2,FALSE),"")</f>
        <v>Fuerte</v>
      </c>
      <c r="AE21" s="108">
        <f t="shared" si="9"/>
        <v>100</v>
      </c>
      <c r="AF21" s="108" t="str">
        <f>VLOOKUP(CONCATENATE(AB21,AC21),'Listados Datos'!$S$2:$U$10,3,0)</f>
        <v>No</v>
      </c>
      <c r="AG21" s="108">
        <f t="shared" si="10"/>
        <v>100</v>
      </c>
      <c r="AH21" s="169" t="str">
        <f t="shared" si="11"/>
        <v>Fuerte</v>
      </c>
      <c r="AI21" s="96" t="s">
        <v>423</v>
      </c>
      <c r="AJ21" s="97">
        <f>IFERROR(VLOOKUP(CONCATENATE(AH21,AI21),'Listados Datos'!$X$6:$Y$7,2,0),0)</f>
        <v>2</v>
      </c>
      <c r="AK21" s="96" t="s">
        <v>423</v>
      </c>
      <c r="AL21" s="100">
        <f>IFERROR(VLOOKUP(CONCATENATE(AH21,AK21),'Listados Datos'!Z$6:$AA26,2,0),0)</f>
        <v>2</v>
      </c>
      <c r="AM21" s="99" t="s">
        <v>353</v>
      </c>
      <c r="AN21" s="64" t="s">
        <v>20</v>
      </c>
      <c r="AO21" s="75" t="str">
        <f t="shared" si="12"/>
        <v>BAJA</v>
      </c>
      <c r="AP21" s="63" t="s">
        <v>236</v>
      </c>
      <c r="AQ21" s="67" t="s">
        <v>599</v>
      </c>
      <c r="AR21" s="65" t="s">
        <v>1062</v>
      </c>
      <c r="AS21" s="66" t="s">
        <v>326</v>
      </c>
      <c r="AT21" s="66" t="s">
        <v>521</v>
      </c>
      <c r="AU21" s="81">
        <v>44075</v>
      </c>
      <c r="AV21" s="81">
        <v>44196</v>
      </c>
      <c r="AW21" s="143" t="s">
        <v>1127</v>
      </c>
      <c r="AX21" s="66" t="s">
        <v>596</v>
      </c>
      <c r="AY21" s="66"/>
      <c r="AZ21" s="66"/>
      <c r="BA21" s="66"/>
      <c r="BB21" s="66"/>
      <c r="BC21" s="202"/>
      <c r="BD21" s="202"/>
      <c r="BE21" s="202"/>
      <c r="BF21" s="68"/>
      <c r="BG21" s="68"/>
      <c r="BH21" s="68"/>
      <c r="BI21" s="68"/>
      <c r="BJ21" s="68"/>
      <c r="BK21" s="68"/>
      <c r="BL21" s="68"/>
      <c r="BM21" s="68"/>
      <c r="BN21" s="68"/>
      <c r="BO21" s="68"/>
      <c r="BP21" s="68"/>
      <c r="BQ21" s="68"/>
      <c r="BR21" s="68"/>
      <c r="BS21" s="68"/>
      <c r="BT21" s="68"/>
      <c r="BU21" s="68"/>
      <c r="BV21" s="68"/>
      <c r="BW21" s="68"/>
      <c r="BX21" s="68"/>
      <c r="BY21" s="68"/>
    </row>
    <row r="22" spans="1:77" s="60" customFormat="1" ht="130" x14ac:dyDescent="0.35">
      <c r="A22" s="318"/>
      <c r="B22" s="275"/>
      <c r="C22" s="319"/>
      <c r="D22" s="279"/>
      <c r="E22" s="319"/>
      <c r="F22" s="78" t="s">
        <v>1243</v>
      </c>
      <c r="G22" s="69" t="s">
        <v>597</v>
      </c>
      <c r="H22" s="69" t="s">
        <v>292</v>
      </c>
      <c r="I22" s="69"/>
      <c r="J22" s="69"/>
      <c r="K22" s="69"/>
      <c r="L22" s="69"/>
      <c r="M22" s="166" t="s">
        <v>638</v>
      </c>
      <c r="N22" s="166" t="s">
        <v>598</v>
      </c>
      <c r="O22" s="62" t="s">
        <v>353</v>
      </c>
      <c r="P22" s="64" t="s">
        <v>15</v>
      </c>
      <c r="Q22" s="75" t="str">
        <f t="shared" si="7"/>
        <v>ALTA</v>
      </c>
      <c r="R22" s="61" t="s">
        <v>1257</v>
      </c>
      <c r="S22" s="98" t="s">
        <v>355</v>
      </c>
      <c r="T22" s="109" t="s">
        <v>472</v>
      </c>
      <c r="U22" s="110" t="s">
        <v>473</v>
      </c>
      <c r="V22" s="110" t="s">
        <v>474</v>
      </c>
      <c r="W22" s="110" t="s">
        <v>475</v>
      </c>
      <c r="X22" s="110" t="s">
        <v>476</v>
      </c>
      <c r="Y22" s="110" t="s">
        <v>477</v>
      </c>
      <c r="Z22" s="110" t="s">
        <v>478</v>
      </c>
      <c r="AA22" s="107">
        <f>SUM(IF(T22='Evaluación Diseño Control'!$C$2,15,0)+IF(U22='Evaluación Diseño Control'!$C$3,15)+IF(V22='Evaluación Diseño Control'!$C$4,15)+IF(W22='Evaluación Diseño Control'!$C$5,15,IF(W22='Evaluación Diseño Control'!$D$5,10))+IF(X22='Evaluación Diseño Control'!$C$6,15)+IF(Y22='Evaluación Diseño Control'!$C$7,15)+IF(Z22='Evaluación Diseño Control'!$C$8,10,IF(Z22='Evaluación Diseño Control'!$D$8,5)))</f>
        <v>100</v>
      </c>
      <c r="AB22" s="108" t="str">
        <f t="shared" si="8"/>
        <v>Fuerte</v>
      </c>
      <c r="AC22" s="111" t="s">
        <v>422</v>
      </c>
      <c r="AD22" s="108" t="str">
        <f>IFERROR(VLOOKUP(CONCATENATE(AB22,AC22),'Listados Datos'!$S$2:$T$10,2,FALSE),"")</f>
        <v>Fuerte</v>
      </c>
      <c r="AE22" s="108">
        <f t="shared" si="9"/>
        <v>100</v>
      </c>
      <c r="AF22" s="108" t="str">
        <f>VLOOKUP(CONCATENATE(AB22,AC22),'Listados Datos'!$S$2:$U$10,3,0)</f>
        <v>No</v>
      </c>
      <c r="AG22" s="108">
        <f t="shared" si="10"/>
        <v>100</v>
      </c>
      <c r="AH22" s="169" t="str">
        <f t="shared" si="11"/>
        <v>Fuerte</v>
      </c>
      <c r="AI22" s="96" t="s">
        <v>423</v>
      </c>
      <c r="AJ22" s="97">
        <f>IFERROR(VLOOKUP(CONCATENATE(AH22,AI22),'Listados Datos'!$X$6:$Y$7,2,0),0)</f>
        <v>2</v>
      </c>
      <c r="AK22" s="96" t="s">
        <v>423</v>
      </c>
      <c r="AL22" s="100">
        <f>IFERROR(VLOOKUP(CONCATENATE(AH22,AK22),'Listados Datos'!Z$6:$AA27,2,0),0)</f>
        <v>2</v>
      </c>
      <c r="AM22" s="99" t="s">
        <v>233</v>
      </c>
      <c r="AN22" s="64" t="s">
        <v>17</v>
      </c>
      <c r="AO22" s="75" t="str">
        <f t="shared" si="12"/>
        <v>MODERADA</v>
      </c>
      <c r="AP22" s="63" t="s">
        <v>189</v>
      </c>
      <c r="AQ22" s="67" t="s">
        <v>600</v>
      </c>
      <c r="AR22" s="65" t="s">
        <v>664</v>
      </c>
      <c r="AS22" s="66" t="s">
        <v>326</v>
      </c>
      <c r="AT22" s="66" t="s">
        <v>521</v>
      </c>
      <c r="AU22" s="81">
        <v>44075</v>
      </c>
      <c r="AV22" s="81">
        <v>44196</v>
      </c>
      <c r="AW22" s="143" t="s">
        <v>1126</v>
      </c>
      <c r="AX22" s="66" t="s">
        <v>601</v>
      </c>
      <c r="AY22" s="66"/>
      <c r="AZ22" s="66"/>
      <c r="BA22" s="66"/>
      <c r="BB22" s="66"/>
      <c r="BC22" s="202"/>
      <c r="BD22" s="202"/>
      <c r="BE22" s="202"/>
      <c r="BF22" s="68"/>
      <c r="BG22" s="68"/>
      <c r="BH22" s="68"/>
      <c r="BI22" s="68"/>
      <c r="BJ22" s="68"/>
      <c r="BK22" s="68"/>
      <c r="BL22" s="68"/>
      <c r="BM22" s="68"/>
      <c r="BN22" s="68"/>
      <c r="BO22" s="68"/>
      <c r="BP22" s="68"/>
      <c r="BQ22" s="68"/>
      <c r="BR22" s="68"/>
      <c r="BS22" s="68"/>
      <c r="BT22" s="68"/>
      <c r="BU22" s="68"/>
      <c r="BV22" s="68"/>
      <c r="BW22" s="68"/>
      <c r="BX22" s="68"/>
      <c r="BY22" s="68"/>
    </row>
    <row r="23" spans="1:77" s="60" customFormat="1" ht="124" x14ac:dyDescent="0.35">
      <c r="A23" s="318"/>
      <c r="B23" s="275"/>
      <c r="C23" s="319"/>
      <c r="D23" s="279"/>
      <c r="E23" s="319"/>
      <c r="F23" s="78" t="s">
        <v>1244</v>
      </c>
      <c r="G23" s="69" t="s">
        <v>362</v>
      </c>
      <c r="H23" s="69" t="s">
        <v>292</v>
      </c>
      <c r="I23" s="69"/>
      <c r="J23" s="69"/>
      <c r="K23" s="69"/>
      <c r="L23" s="69"/>
      <c r="M23" s="166" t="s">
        <v>602</v>
      </c>
      <c r="N23" s="166" t="s">
        <v>665</v>
      </c>
      <c r="O23" s="62" t="s">
        <v>353</v>
      </c>
      <c r="P23" s="64" t="s">
        <v>118</v>
      </c>
      <c r="Q23" s="75" t="str">
        <f t="shared" si="7"/>
        <v>EXTREMA</v>
      </c>
      <c r="R23" s="61" t="s">
        <v>1258</v>
      </c>
      <c r="S23" s="98" t="s">
        <v>355</v>
      </c>
      <c r="T23" s="109" t="s">
        <v>472</v>
      </c>
      <c r="U23" s="110" t="s">
        <v>473</v>
      </c>
      <c r="V23" s="110" t="s">
        <v>474</v>
      </c>
      <c r="W23" s="110" t="s">
        <v>475</v>
      </c>
      <c r="X23" s="110" t="s">
        <v>476</v>
      </c>
      <c r="Y23" s="110" t="s">
        <v>477</v>
      </c>
      <c r="Z23" s="110" t="s">
        <v>478</v>
      </c>
      <c r="AA23" s="107">
        <f>SUM(IF(T23='Evaluación Diseño Control'!$C$2,15,0)+IF(U23='Evaluación Diseño Control'!$C$3,15)+IF(V23='Evaluación Diseño Control'!$C$4,15)+IF(W23='Evaluación Diseño Control'!$C$5,15,IF(W23='Evaluación Diseño Control'!$D$5,10))+IF(X23='Evaluación Diseño Control'!$C$6,15)+IF(Y23='Evaluación Diseño Control'!$C$7,15)+IF(Z23='Evaluación Diseño Control'!$C$8,10,IF(Z23='Evaluación Diseño Control'!$D$8,5)))</f>
        <v>100</v>
      </c>
      <c r="AB23" s="108" t="str">
        <f t="shared" si="8"/>
        <v>Fuerte</v>
      </c>
      <c r="AC23" s="111" t="s">
        <v>422</v>
      </c>
      <c r="AD23" s="108" t="str">
        <f>IFERROR(VLOOKUP(CONCATENATE(AB23,AC23),'Listados Datos'!$S$2:$T$10,2,FALSE),"")</f>
        <v>Fuerte</v>
      </c>
      <c r="AE23" s="108">
        <f t="shared" si="9"/>
        <v>100</v>
      </c>
      <c r="AF23" s="108" t="str">
        <f>VLOOKUP(CONCATENATE(AB23,AC23),'Listados Datos'!$S$2:$U$10,3,0)</f>
        <v>No</v>
      </c>
      <c r="AG23" s="108">
        <f t="shared" si="10"/>
        <v>100</v>
      </c>
      <c r="AH23" s="169" t="str">
        <f t="shared" si="11"/>
        <v>Fuerte</v>
      </c>
      <c r="AI23" s="96" t="s">
        <v>423</v>
      </c>
      <c r="AJ23" s="97">
        <f>IFERROR(VLOOKUP(CONCATENATE(AH23,AI23),'Listados Datos'!$X$6:$Y$7,2,0),0)</f>
        <v>2</v>
      </c>
      <c r="AK23" s="96" t="s">
        <v>423</v>
      </c>
      <c r="AL23" s="100">
        <f>IFERROR(VLOOKUP(CONCATENATE(AH23,AK23),'Listados Datos'!Z$6:$AA28,2,0),0)</f>
        <v>2</v>
      </c>
      <c r="AM23" s="99" t="s">
        <v>233</v>
      </c>
      <c r="AN23" s="64" t="s">
        <v>17</v>
      </c>
      <c r="AO23" s="75" t="str">
        <f t="shared" si="12"/>
        <v>MODERADA</v>
      </c>
      <c r="AP23" s="63" t="s">
        <v>189</v>
      </c>
      <c r="AQ23" s="67" t="s">
        <v>639</v>
      </c>
      <c r="AR23" s="65" t="s">
        <v>640</v>
      </c>
      <c r="AS23" s="66" t="s">
        <v>326</v>
      </c>
      <c r="AT23" s="66" t="s">
        <v>521</v>
      </c>
      <c r="AU23" s="81">
        <v>44075</v>
      </c>
      <c r="AV23" s="81">
        <v>44196</v>
      </c>
      <c r="AW23" s="143" t="s">
        <v>1125</v>
      </c>
      <c r="AX23" s="66" t="s">
        <v>603</v>
      </c>
      <c r="AY23" s="66"/>
      <c r="AZ23" s="66"/>
      <c r="BA23" s="66"/>
      <c r="BB23" s="66"/>
      <c r="BC23" s="202"/>
      <c r="BD23" s="202"/>
      <c r="BE23" s="202"/>
      <c r="BF23" s="68"/>
      <c r="BG23" s="68"/>
      <c r="BH23" s="68"/>
      <c r="BI23" s="68"/>
      <c r="BJ23" s="68"/>
      <c r="BK23" s="68"/>
      <c r="BL23" s="68"/>
      <c r="BM23" s="68"/>
      <c r="BN23" s="68"/>
      <c r="BO23" s="68"/>
      <c r="BP23" s="68"/>
      <c r="BQ23" s="68"/>
      <c r="BR23" s="68"/>
      <c r="BS23" s="68"/>
      <c r="BT23" s="68"/>
      <c r="BU23" s="68"/>
      <c r="BV23" s="68"/>
      <c r="BW23" s="68"/>
      <c r="BX23" s="68"/>
      <c r="BY23" s="68"/>
    </row>
    <row r="24" spans="1:77" s="60" customFormat="1" ht="234" x14ac:dyDescent="0.35">
      <c r="A24" s="320">
        <v>4</v>
      </c>
      <c r="B24" s="321" t="s">
        <v>281</v>
      </c>
      <c r="C24" s="276" t="s">
        <v>314</v>
      </c>
      <c r="D24" s="279" t="s">
        <v>997</v>
      </c>
      <c r="E24" s="276" t="s">
        <v>326</v>
      </c>
      <c r="F24" s="78" t="s">
        <v>617</v>
      </c>
      <c r="G24" s="69" t="s">
        <v>604</v>
      </c>
      <c r="H24" s="69" t="s">
        <v>291</v>
      </c>
      <c r="I24" s="69" t="s">
        <v>296</v>
      </c>
      <c r="J24" s="69"/>
      <c r="K24" s="69"/>
      <c r="L24" s="69"/>
      <c r="M24" s="166" t="s">
        <v>618</v>
      </c>
      <c r="N24" s="166" t="s">
        <v>619</v>
      </c>
      <c r="O24" s="62" t="s">
        <v>16</v>
      </c>
      <c r="P24" s="64" t="s">
        <v>20</v>
      </c>
      <c r="Q24" s="75" t="str">
        <f t="shared" si="7"/>
        <v>BAJA</v>
      </c>
      <c r="R24" s="61" t="s">
        <v>605</v>
      </c>
      <c r="S24" s="98" t="s">
        <v>355</v>
      </c>
      <c r="T24" s="109" t="s">
        <v>472</v>
      </c>
      <c r="U24" s="110" t="s">
        <v>480</v>
      </c>
      <c r="V24" s="110" t="s">
        <v>474</v>
      </c>
      <c r="W24" s="110" t="s">
        <v>483</v>
      </c>
      <c r="X24" s="110" t="s">
        <v>476</v>
      </c>
      <c r="Y24" s="110" t="s">
        <v>477</v>
      </c>
      <c r="Z24" s="110" t="s">
        <v>478</v>
      </c>
      <c r="AA24" s="107">
        <f>SUM(IF(T24='Evaluación Diseño Control'!$C$2,15,0)+IF(U24='Evaluación Diseño Control'!$C$3,15)+IF(V24='Evaluación Diseño Control'!$C$4,15)+IF(W24='Evaluación Diseño Control'!$C$5,15,IF(W24='Evaluación Diseño Control'!$D$5,10))+IF(X24='Evaluación Diseño Control'!$C$6,15)+IF(Y24='Evaluación Diseño Control'!$C$7,15)+IF(Z24='Evaluación Diseño Control'!$C$8,10,IF(Z24='Evaluación Diseño Control'!$D$8,5)))</f>
        <v>80</v>
      </c>
      <c r="AB24" s="108" t="str">
        <f t="shared" si="8"/>
        <v>Débil</v>
      </c>
      <c r="AC24" s="111" t="s">
        <v>422</v>
      </c>
      <c r="AD24" s="108" t="str">
        <f>IFERROR(VLOOKUP(CONCATENATE(AB24,AC24),'Listados Datos'!$S$2:$T$10,2,FALSE),"")</f>
        <v>Débil</v>
      </c>
      <c r="AE24" s="108">
        <f t="shared" si="9"/>
        <v>0</v>
      </c>
      <c r="AF24" s="108" t="str">
        <f>VLOOKUP(CONCATENATE(AB24,AC24),'Listados Datos'!$S$2:$U$10,3,0)</f>
        <v>Sí</v>
      </c>
      <c r="AG24" s="108">
        <f t="shared" si="10"/>
        <v>0</v>
      </c>
      <c r="AH24" s="169" t="str">
        <f t="shared" si="11"/>
        <v>Débil</v>
      </c>
      <c r="AI24" s="96" t="s">
        <v>423</v>
      </c>
      <c r="AJ24" s="97">
        <f>IFERROR(VLOOKUP(CONCATENATE(AH24,AI24),'Listados Datos'!$X$6:$Y$7,2,0),0)</f>
        <v>0</v>
      </c>
      <c r="AK24" s="96" t="s">
        <v>425</v>
      </c>
      <c r="AL24" s="100">
        <f>IFERROR(VLOOKUP(CONCATENATE(AH24,AK24),'Listados Datos'!Z$6:$AA29,2,0),0)</f>
        <v>0</v>
      </c>
      <c r="AM24" s="99" t="s">
        <v>16</v>
      </c>
      <c r="AN24" s="64" t="s">
        <v>20</v>
      </c>
      <c r="AO24" s="75" t="str">
        <f t="shared" si="12"/>
        <v>BAJA</v>
      </c>
      <c r="AP24" s="63" t="s">
        <v>236</v>
      </c>
      <c r="AQ24" s="67" t="s">
        <v>606</v>
      </c>
      <c r="AR24" s="65" t="s">
        <v>624</v>
      </c>
      <c r="AS24" s="66" t="s">
        <v>326</v>
      </c>
      <c r="AT24" s="66" t="s">
        <v>521</v>
      </c>
      <c r="AU24" s="81">
        <v>44075</v>
      </c>
      <c r="AV24" s="81">
        <v>44196</v>
      </c>
      <c r="AW24" s="143" t="s">
        <v>1124</v>
      </c>
      <c r="AX24" s="66" t="s">
        <v>610</v>
      </c>
      <c r="AY24" s="66"/>
      <c r="AZ24" s="66"/>
      <c r="BA24" s="66"/>
      <c r="BB24" s="66"/>
      <c r="BC24" s="202"/>
      <c r="BD24" s="202"/>
      <c r="BE24" s="202"/>
      <c r="BF24" s="68"/>
      <c r="BG24" s="68"/>
      <c r="BH24" s="68"/>
      <c r="BI24" s="68"/>
      <c r="BJ24" s="68"/>
      <c r="BK24" s="68"/>
      <c r="BL24" s="68"/>
      <c r="BM24" s="68"/>
      <c r="BN24" s="68"/>
      <c r="BO24" s="68"/>
      <c r="BP24" s="68"/>
      <c r="BQ24" s="68"/>
      <c r="BR24" s="68"/>
      <c r="BS24" s="68"/>
      <c r="BT24" s="68"/>
      <c r="BU24" s="68"/>
      <c r="BV24" s="68"/>
      <c r="BW24" s="68"/>
      <c r="BX24" s="68"/>
      <c r="BY24" s="68"/>
    </row>
    <row r="25" spans="1:77" s="60" customFormat="1" ht="143" x14ac:dyDescent="0.35">
      <c r="A25" s="320"/>
      <c r="B25" s="321"/>
      <c r="C25" s="276"/>
      <c r="D25" s="279"/>
      <c r="E25" s="276"/>
      <c r="F25" s="78" t="s">
        <v>334</v>
      </c>
      <c r="G25" s="69" t="s">
        <v>666</v>
      </c>
      <c r="H25" s="69" t="s">
        <v>291</v>
      </c>
      <c r="I25" s="69" t="s">
        <v>296</v>
      </c>
      <c r="J25" s="69"/>
      <c r="K25" s="69"/>
      <c r="L25" s="69"/>
      <c r="M25" s="166" t="s">
        <v>607</v>
      </c>
      <c r="N25" s="166" t="s">
        <v>608</v>
      </c>
      <c r="O25" s="62" t="s">
        <v>18</v>
      </c>
      <c r="P25" s="64" t="s">
        <v>19</v>
      </c>
      <c r="Q25" s="75" t="str">
        <f t="shared" si="7"/>
        <v>BAJA</v>
      </c>
      <c r="R25" s="61" t="s">
        <v>614</v>
      </c>
      <c r="S25" s="98" t="s">
        <v>355</v>
      </c>
      <c r="T25" s="109" t="s">
        <v>479</v>
      </c>
      <c r="U25" s="110" t="s">
        <v>480</v>
      </c>
      <c r="V25" s="110" t="s">
        <v>474</v>
      </c>
      <c r="W25" s="110" t="s">
        <v>483</v>
      </c>
      <c r="X25" s="110" t="s">
        <v>476</v>
      </c>
      <c r="Y25" s="110" t="s">
        <v>477</v>
      </c>
      <c r="Z25" s="110" t="s">
        <v>488</v>
      </c>
      <c r="AA25" s="107">
        <f>SUM(IF(T25='Evaluación Diseño Control'!$C$2,15,0)+IF(U25='Evaluación Diseño Control'!$C$3,15)+IF(V25='Evaluación Diseño Control'!$C$4,15)+IF(W25='Evaluación Diseño Control'!$C$5,15,IF(W25='Evaluación Diseño Control'!$D$5,10))+IF(X25='Evaluación Diseño Control'!$C$6,15)+IF(Y25='Evaluación Diseño Control'!$C$7,15)+IF(Z25='Evaluación Diseño Control'!$C$8,10,IF(Z25='Evaluación Diseño Control'!$D$8,5)))</f>
        <v>60</v>
      </c>
      <c r="AB25" s="108" t="str">
        <f t="shared" si="8"/>
        <v>Débil</v>
      </c>
      <c r="AC25" s="111" t="s">
        <v>17</v>
      </c>
      <c r="AD25" s="108" t="str">
        <f>IFERROR(VLOOKUP(CONCATENATE(AB25,AC25),'Listados Datos'!$S$2:$T$10,2,FALSE),"")</f>
        <v>Débil</v>
      </c>
      <c r="AE25" s="108">
        <f t="shared" si="9"/>
        <v>0</v>
      </c>
      <c r="AF25" s="108" t="str">
        <f>VLOOKUP(CONCATENATE(AB25,AC25),'Listados Datos'!$S$2:$U$10,3,0)</f>
        <v>Sí</v>
      </c>
      <c r="AG25" s="108">
        <f t="shared" si="10"/>
        <v>0</v>
      </c>
      <c r="AH25" s="169" t="str">
        <f t="shared" si="11"/>
        <v>Débil</v>
      </c>
      <c r="AI25" s="96" t="s">
        <v>423</v>
      </c>
      <c r="AJ25" s="97">
        <f>IFERROR(VLOOKUP(CONCATENATE(AH25,AI25),'Listados Datos'!$X$6:$Y$7,2,0),0)</f>
        <v>0</v>
      </c>
      <c r="AK25" s="96" t="s">
        <v>423</v>
      </c>
      <c r="AL25" s="100">
        <f>IFERROR(VLOOKUP(CONCATENATE(AH25,AK25),'Listados Datos'!Z$6:$AA30,2,0),0)</f>
        <v>0</v>
      </c>
      <c r="AM25" s="99" t="s">
        <v>18</v>
      </c>
      <c r="AN25" s="64" t="s">
        <v>19</v>
      </c>
      <c r="AO25" s="75" t="str">
        <f t="shared" si="12"/>
        <v>BAJA</v>
      </c>
      <c r="AP25" s="63" t="s">
        <v>236</v>
      </c>
      <c r="AQ25" s="67" t="s">
        <v>609</v>
      </c>
      <c r="AR25" s="65" t="s">
        <v>625</v>
      </c>
      <c r="AS25" s="66" t="s">
        <v>326</v>
      </c>
      <c r="AT25" s="66" t="s">
        <v>521</v>
      </c>
      <c r="AU25" s="81">
        <v>44075</v>
      </c>
      <c r="AV25" s="81">
        <v>44196</v>
      </c>
      <c r="AW25" s="143" t="s">
        <v>1123</v>
      </c>
      <c r="AX25" s="66" t="s">
        <v>667</v>
      </c>
      <c r="AY25" s="66"/>
      <c r="AZ25" s="66"/>
      <c r="BA25" s="66"/>
      <c r="BB25" s="66"/>
      <c r="BC25" s="202"/>
      <c r="BD25" s="202"/>
      <c r="BE25" s="202"/>
      <c r="BF25" s="68"/>
      <c r="BG25" s="68"/>
      <c r="BH25" s="68"/>
      <c r="BI25" s="68"/>
      <c r="BJ25" s="68"/>
      <c r="BK25" s="68"/>
      <c r="BL25" s="68"/>
      <c r="BM25" s="68"/>
      <c r="BN25" s="68"/>
      <c r="BO25" s="68"/>
      <c r="BP25" s="68"/>
      <c r="BQ25" s="68"/>
      <c r="BR25" s="68"/>
      <c r="BS25" s="68"/>
      <c r="BT25" s="68"/>
      <c r="BU25" s="68"/>
      <c r="BV25" s="68"/>
      <c r="BW25" s="68"/>
      <c r="BX25" s="68"/>
      <c r="BY25" s="68"/>
    </row>
    <row r="26" spans="1:77" s="60" customFormat="1" ht="143" x14ac:dyDescent="0.35">
      <c r="A26" s="320"/>
      <c r="B26" s="321"/>
      <c r="C26" s="276"/>
      <c r="D26" s="279"/>
      <c r="E26" s="276"/>
      <c r="F26" s="78" t="s">
        <v>335</v>
      </c>
      <c r="G26" s="69" t="s">
        <v>611</v>
      </c>
      <c r="H26" s="69" t="s">
        <v>291</v>
      </c>
      <c r="I26" s="69" t="s">
        <v>296</v>
      </c>
      <c r="J26" s="69"/>
      <c r="K26" s="69"/>
      <c r="L26" s="69"/>
      <c r="M26" s="166" t="s">
        <v>612</v>
      </c>
      <c r="N26" s="166" t="s">
        <v>613</v>
      </c>
      <c r="O26" s="62" t="s">
        <v>353</v>
      </c>
      <c r="P26" s="64" t="s">
        <v>19</v>
      </c>
      <c r="Q26" s="75" t="str">
        <f t="shared" si="7"/>
        <v>BAJA</v>
      </c>
      <c r="R26" s="61" t="s">
        <v>615</v>
      </c>
      <c r="S26" s="98" t="s">
        <v>355</v>
      </c>
      <c r="T26" s="109" t="s">
        <v>479</v>
      </c>
      <c r="U26" s="110" t="s">
        <v>480</v>
      </c>
      <c r="V26" s="110" t="s">
        <v>474</v>
      </c>
      <c r="W26" s="110" t="s">
        <v>483</v>
      </c>
      <c r="X26" s="110" t="s">
        <v>476</v>
      </c>
      <c r="Y26" s="110" t="s">
        <v>486</v>
      </c>
      <c r="Z26" s="110" t="s">
        <v>488</v>
      </c>
      <c r="AA26" s="107">
        <f>SUM(IF(T26='Evaluación Diseño Control'!$C$2,15,0)+IF(U26='Evaluación Diseño Control'!$C$3,15)+IF(V26='Evaluación Diseño Control'!$C$4,15)+IF(W26='Evaluación Diseño Control'!$C$5,15,IF(W26='Evaluación Diseño Control'!$D$5,10))+IF(X26='Evaluación Diseño Control'!$C$6,15)+IF(Y26='Evaluación Diseño Control'!$C$7,15)+IF(Z26='Evaluación Diseño Control'!$C$8,10,IF(Z26='Evaluación Diseño Control'!$D$8,5)))</f>
        <v>45</v>
      </c>
      <c r="AB26" s="108" t="str">
        <f t="shared" si="8"/>
        <v>Débil</v>
      </c>
      <c r="AC26" s="111" t="s">
        <v>17</v>
      </c>
      <c r="AD26" s="108" t="str">
        <f>IFERROR(VLOOKUP(CONCATENATE(AB26,AC26),'Listados Datos'!$S$2:$T$10,2,FALSE),"")</f>
        <v>Débil</v>
      </c>
      <c r="AE26" s="108">
        <f t="shared" si="9"/>
        <v>0</v>
      </c>
      <c r="AF26" s="108" t="str">
        <f>VLOOKUP(CONCATENATE(AB26,AC26),'Listados Datos'!$S$2:$U$10,3,0)</f>
        <v>Sí</v>
      </c>
      <c r="AG26" s="108">
        <f t="shared" si="10"/>
        <v>0</v>
      </c>
      <c r="AH26" s="169" t="str">
        <f t="shared" si="11"/>
        <v>Débil</v>
      </c>
      <c r="AI26" s="96" t="s">
        <v>423</v>
      </c>
      <c r="AJ26" s="97">
        <f>IFERROR(VLOOKUP(CONCATENATE(AH26,AI26),'Listados Datos'!$X$6:$Y$7,2,0),0)</f>
        <v>0</v>
      </c>
      <c r="AK26" s="96" t="s">
        <v>423</v>
      </c>
      <c r="AL26" s="100">
        <f>IFERROR(VLOOKUP(CONCATENATE(AH26,AK26),'Listados Datos'!Z$6:$AA31,2,0),0)</f>
        <v>0</v>
      </c>
      <c r="AM26" s="99" t="s">
        <v>353</v>
      </c>
      <c r="AN26" s="64" t="s">
        <v>19</v>
      </c>
      <c r="AO26" s="75" t="str">
        <f t="shared" si="12"/>
        <v>BAJA</v>
      </c>
      <c r="AP26" s="63" t="s">
        <v>236</v>
      </c>
      <c r="AQ26" s="67" t="s">
        <v>921</v>
      </c>
      <c r="AR26" s="65" t="s">
        <v>625</v>
      </c>
      <c r="AS26" s="66" t="s">
        <v>326</v>
      </c>
      <c r="AT26" s="66" t="s">
        <v>521</v>
      </c>
      <c r="AU26" s="81">
        <v>44075</v>
      </c>
      <c r="AV26" s="81">
        <v>44196</v>
      </c>
      <c r="AW26" s="143" t="s">
        <v>1123</v>
      </c>
      <c r="AX26" s="66" t="s">
        <v>668</v>
      </c>
      <c r="AY26" s="66"/>
      <c r="AZ26" s="66"/>
      <c r="BA26" s="66"/>
      <c r="BB26" s="66"/>
      <c r="BC26" s="202"/>
      <c r="BD26" s="202"/>
      <c r="BE26" s="202"/>
      <c r="BF26" s="68"/>
      <c r="BG26" s="68"/>
      <c r="BH26" s="68"/>
      <c r="BI26" s="68"/>
      <c r="BJ26" s="68"/>
      <c r="BK26" s="68"/>
      <c r="BL26" s="68"/>
      <c r="BM26" s="68"/>
      <c r="BN26" s="68"/>
      <c r="BO26" s="68"/>
      <c r="BP26" s="68"/>
      <c r="BQ26" s="68"/>
      <c r="BR26" s="68"/>
      <c r="BS26" s="68"/>
      <c r="BT26" s="68"/>
      <c r="BU26" s="68"/>
      <c r="BV26" s="68"/>
      <c r="BW26" s="68"/>
      <c r="BX26" s="68"/>
      <c r="BY26" s="68"/>
    </row>
    <row r="27" spans="1:77" s="60" customFormat="1" ht="93" x14ac:dyDescent="0.35">
      <c r="A27" s="320"/>
      <c r="B27" s="321"/>
      <c r="C27" s="276"/>
      <c r="D27" s="279"/>
      <c r="E27" s="276"/>
      <c r="F27" s="78" t="s">
        <v>620</v>
      </c>
      <c r="G27" s="69" t="s">
        <v>621</v>
      </c>
      <c r="H27" s="69" t="s">
        <v>291</v>
      </c>
      <c r="I27" s="69" t="s">
        <v>296</v>
      </c>
      <c r="J27" s="69"/>
      <c r="K27" s="69"/>
      <c r="L27" s="69"/>
      <c r="M27" s="166" t="s">
        <v>669</v>
      </c>
      <c r="N27" s="166" t="s">
        <v>622</v>
      </c>
      <c r="O27" s="62" t="s">
        <v>353</v>
      </c>
      <c r="P27" s="64" t="s">
        <v>19</v>
      </c>
      <c r="Q27" s="75" t="str">
        <f t="shared" si="7"/>
        <v>BAJA</v>
      </c>
      <c r="R27" s="61" t="s">
        <v>623</v>
      </c>
      <c r="S27" s="98" t="s">
        <v>355</v>
      </c>
      <c r="T27" s="109" t="s">
        <v>472</v>
      </c>
      <c r="U27" s="110" t="s">
        <v>473</v>
      </c>
      <c r="V27" s="110" t="s">
        <v>474</v>
      </c>
      <c r="W27" s="110" t="s">
        <v>483</v>
      </c>
      <c r="X27" s="110" t="s">
        <v>476</v>
      </c>
      <c r="Y27" s="110" t="s">
        <v>477</v>
      </c>
      <c r="Z27" s="110" t="s">
        <v>478</v>
      </c>
      <c r="AA27" s="107">
        <f>SUM(IF(T27='Evaluación Diseño Control'!$C$2,15,0)+IF(U27='Evaluación Diseño Control'!$C$3,15)+IF(V27='Evaluación Diseño Control'!$C$4,15)+IF(W27='Evaluación Diseño Control'!$C$5,15,IF(W27='Evaluación Diseño Control'!$D$5,10))+IF(X27='Evaluación Diseño Control'!$C$6,15)+IF(Y27='Evaluación Diseño Control'!$C$7,15)+IF(Z27='Evaluación Diseño Control'!$C$8,10,IF(Z27='Evaluación Diseño Control'!$D$8,5)))</f>
        <v>95</v>
      </c>
      <c r="AB27" s="108" t="str">
        <f t="shared" si="8"/>
        <v>Moderado</v>
      </c>
      <c r="AC27" s="111" t="s">
        <v>422</v>
      </c>
      <c r="AD27" s="108" t="str">
        <f>IFERROR(VLOOKUP(CONCATENATE(AB27,AC27),'Listados Datos'!$S$2:$T$10,2,FALSE),"")</f>
        <v>Moderado</v>
      </c>
      <c r="AE27" s="108">
        <f t="shared" si="9"/>
        <v>50</v>
      </c>
      <c r="AF27" s="108" t="str">
        <f>VLOOKUP(CONCATENATE(AB27,AC27),'Listados Datos'!$S$2:$U$10,3,0)</f>
        <v>Sí</v>
      </c>
      <c r="AG27" s="108">
        <f t="shared" si="10"/>
        <v>50</v>
      </c>
      <c r="AH27" s="169" t="str">
        <f t="shared" si="11"/>
        <v>Moderado</v>
      </c>
      <c r="AI27" s="96" t="s">
        <v>423</v>
      </c>
      <c r="AJ27" s="97">
        <f>IFERROR(VLOOKUP(CONCATENATE(AH27,AI27),'Listados Datos'!$X$6:$Y$7,2,0),0)</f>
        <v>1</v>
      </c>
      <c r="AK27" s="96" t="s">
        <v>423</v>
      </c>
      <c r="AL27" s="100">
        <f>IFERROR(VLOOKUP(CONCATENATE(AH27,AK27),'Listados Datos'!Z$6:$AA32,2,0),0)</f>
        <v>1</v>
      </c>
      <c r="AM27" s="99" t="s">
        <v>233</v>
      </c>
      <c r="AN27" s="64" t="s">
        <v>20</v>
      </c>
      <c r="AO27" s="75" t="str">
        <f t="shared" si="12"/>
        <v>BAJA</v>
      </c>
      <c r="AP27" s="63" t="s">
        <v>236</v>
      </c>
      <c r="AQ27" s="67" t="s">
        <v>922</v>
      </c>
      <c r="AR27" s="65" t="s">
        <v>1063</v>
      </c>
      <c r="AS27" s="66" t="s">
        <v>326</v>
      </c>
      <c r="AT27" s="66" t="s">
        <v>521</v>
      </c>
      <c r="AU27" s="81">
        <v>44075</v>
      </c>
      <c r="AV27" s="81">
        <v>44196</v>
      </c>
      <c r="AW27" s="143" t="s">
        <v>1122</v>
      </c>
      <c r="AX27" s="66" t="s">
        <v>626</v>
      </c>
      <c r="AY27" s="66"/>
      <c r="AZ27" s="66"/>
      <c r="BA27" s="66"/>
      <c r="BB27" s="66"/>
      <c r="BC27" s="202"/>
      <c r="BD27" s="202"/>
      <c r="BE27" s="202"/>
      <c r="BF27" s="68"/>
      <c r="BG27" s="68"/>
      <c r="BH27" s="68"/>
      <c r="BI27" s="68"/>
      <c r="BJ27" s="68"/>
      <c r="BK27" s="68"/>
      <c r="BL27" s="68"/>
      <c r="BM27" s="68"/>
      <c r="BN27" s="68"/>
      <c r="BO27" s="68"/>
      <c r="BP27" s="68"/>
      <c r="BQ27" s="68"/>
      <c r="BR27" s="68"/>
      <c r="BS27" s="68"/>
      <c r="BT27" s="68"/>
      <c r="BU27" s="68"/>
      <c r="BV27" s="68"/>
      <c r="BW27" s="68"/>
      <c r="BX27" s="68"/>
      <c r="BY27" s="68"/>
    </row>
    <row r="28" spans="1:77" s="60" customFormat="1" ht="155" x14ac:dyDescent="0.35">
      <c r="A28" s="320"/>
      <c r="B28" s="321"/>
      <c r="C28" s="276"/>
      <c r="D28" s="279"/>
      <c r="E28" s="276"/>
      <c r="F28" s="78" t="s">
        <v>1245</v>
      </c>
      <c r="G28" s="69" t="s">
        <v>670</v>
      </c>
      <c r="H28" s="69" t="s">
        <v>292</v>
      </c>
      <c r="I28" s="69" t="s">
        <v>301</v>
      </c>
      <c r="J28" s="69"/>
      <c r="K28" s="69"/>
      <c r="L28" s="69"/>
      <c r="M28" s="166" t="s">
        <v>627</v>
      </c>
      <c r="N28" s="166" t="s">
        <v>628</v>
      </c>
      <c r="O28" s="62" t="s">
        <v>353</v>
      </c>
      <c r="P28" s="64" t="s">
        <v>15</v>
      </c>
      <c r="Q28" s="75" t="str">
        <f t="shared" si="7"/>
        <v>ALTA</v>
      </c>
      <c r="R28" s="61" t="s">
        <v>1259</v>
      </c>
      <c r="S28" s="98" t="s">
        <v>355</v>
      </c>
      <c r="T28" s="109" t="s">
        <v>479</v>
      </c>
      <c r="U28" s="110" t="s">
        <v>480</v>
      </c>
      <c r="V28" s="110" t="s">
        <v>474</v>
      </c>
      <c r="W28" s="110" t="s">
        <v>475</v>
      </c>
      <c r="X28" s="110" t="s">
        <v>476</v>
      </c>
      <c r="Y28" s="110" t="s">
        <v>477</v>
      </c>
      <c r="Z28" s="110" t="s">
        <v>478</v>
      </c>
      <c r="AA28" s="107">
        <f>SUM(IF(T28='Evaluación Diseño Control'!$C$2,15,0)+IF(U28='Evaluación Diseño Control'!$C$3,15)+IF(V28='Evaluación Diseño Control'!$C$4,15)+IF(W28='Evaluación Diseño Control'!$C$5,15,IF(W28='Evaluación Diseño Control'!$D$5,10))+IF(X28='Evaluación Diseño Control'!$C$6,15)+IF(Y28='Evaluación Diseño Control'!$C$7,15)+IF(Z28='Evaluación Diseño Control'!$C$8,10,IF(Z28='Evaluación Diseño Control'!$D$8,5)))</f>
        <v>70</v>
      </c>
      <c r="AB28" s="108" t="str">
        <f t="shared" si="8"/>
        <v>Débil</v>
      </c>
      <c r="AC28" s="111" t="s">
        <v>422</v>
      </c>
      <c r="AD28" s="108" t="str">
        <f>IFERROR(VLOOKUP(CONCATENATE(AB28,AC28),'Listados Datos'!$S$2:$T$10,2,FALSE),"")</f>
        <v>Débil</v>
      </c>
      <c r="AE28" s="108">
        <f t="shared" si="9"/>
        <v>0</v>
      </c>
      <c r="AF28" s="108" t="str">
        <f>VLOOKUP(CONCATENATE(AB28,AC28),'Listados Datos'!$S$2:$U$10,3,0)</f>
        <v>Sí</v>
      </c>
      <c r="AG28" s="108">
        <f t="shared" si="10"/>
        <v>0</v>
      </c>
      <c r="AH28" s="169" t="str">
        <f t="shared" si="11"/>
        <v>Débil</v>
      </c>
      <c r="AI28" s="96" t="s">
        <v>423</v>
      </c>
      <c r="AJ28" s="97">
        <f>IFERROR(VLOOKUP(CONCATENATE(AH28,AI28),'Listados Datos'!$X$6:$Y$7,2,0),0)</f>
        <v>0</v>
      </c>
      <c r="AK28" s="96" t="s">
        <v>425</v>
      </c>
      <c r="AL28" s="100">
        <f>IFERROR(VLOOKUP(CONCATENATE(AH28,AK28),'Listados Datos'!Z$6:$AA33,2,0),0)</f>
        <v>0</v>
      </c>
      <c r="AM28" s="99" t="s">
        <v>353</v>
      </c>
      <c r="AN28" s="64" t="s">
        <v>15</v>
      </c>
      <c r="AO28" s="75" t="str">
        <f t="shared" si="12"/>
        <v>ALTA</v>
      </c>
      <c r="AP28" s="63" t="s">
        <v>191</v>
      </c>
      <c r="AQ28" s="67" t="s">
        <v>923</v>
      </c>
      <c r="AR28" s="65" t="s">
        <v>644</v>
      </c>
      <c r="AS28" s="66" t="s">
        <v>326</v>
      </c>
      <c r="AT28" s="66" t="s">
        <v>521</v>
      </c>
      <c r="AU28" s="81">
        <v>44075</v>
      </c>
      <c r="AV28" s="81">
        <v>44196</v>
      </c>
      <c r="AW28" s="143" t="s">
        <v>1118</v>
      </c>
      <c r="AX28" s="66" t="s">
        <v>603</v>
      </c>
      <c r="AY28" s="66"/>
      <c r="AZ28" s="66"/>
      <c r="BA28" s="66"/>
      <c r="BB28" s="66"/>
      <c r="BC28" s="202"/>
      <c r="BD28" s="202"/>
      <c r="BE28" s="202"/>
      <c r="BF28" s="68"/>
      <c r="BG28" s="68"/>
      <c r="BH28" s="68"/>
      <c r="BI28" s="68"/>
      <c r="BJ28" s="68"/>
      <c r="BK28" s="68"/>
      <c r="BL28" s="68"/>
      <c r="BM28" s="68"/>
      <c r="BN28" s="68"/>
      <c r="BO28" s="68"/>
      <c r="BP28" s="68"/>
      <c r="BQ28" s="68"/>
      <c r="BR28" s="68"/>
      <c r="BS28" s="68"/>
      <c r="BT28" s="68"/>
      <c r="BU28" s="68"/>
      <c r="BV28" s="68"/>
      <c r="BW28" s="68"/>
      <c r="BX28" s="68"/>
      <c r="BY28" s="68"/>
    </row>
    <row r="29" spans="1:77" s="60" customFormat="1" ht="91" x14ac:dyDescent="0.35">
      <c r="A29" s="320"/>
      <c r="B29" s="321"/>
      <c r="C29" s="276"/>
      <c r="D29" s="279"/>
      <c r="E29" s="276"/>
      <c r="F29" s="78" t="s">
        <v>631</v>
      </c>
      <c r="G29" s="69" t="s">
        <v>641</v>
      </c>
      <c r="H29" s="69" t="s">
        <v>293</v>
      </c>
      <c r="I29" s="69" t="s">
        <v>302</v>
      </c>
      <c r="J29" s="69" t="s">
        <v>438</v>
      </c>
      <c r="K29" s="69" t="s">
        <v>689</v>
      </c>
      <c r="L29" s="69" t="s">
        <v>630</v>
      </c>
      <c r="M29" s="166" t="s">
        <v>642</v>
      </c>
      <c r="N29" s="166" t="s">
        <v>643</v>
      </c>
      <c r="O29" s="62" t="s">
        <v>233</v>
      </c>
      <c r="P29" s="64" t="s">
        <v>15</v>
      </c>
      <c r="Q29" s="75" t="str">
        <f t="shared" si="7"/>
        <v>ALTA</v>
      </c>
      <c r="R29" s="61" t="s">
        <v>632</v>
      </c>
      <c r="S29" s="98" t="s">
        <v>355</v>
      </c>
      <c r="T29" s="109" t="s">
        <v>472</v>
      </c>
      <c r="U29" s="110" t="s">
        <v>473</v>
      </c>
      <c r="V29" s="110" t="s">
        <v>474</v>
      </c>
      <c r="W29" s="110" t="s">
        <v>475</v>
      </c>
      <c r="X29" s="110" t="s">
        <v>476</v>
      </c>
      <c r="Y29" s="110" t="s">
        <v>477</v>
      </c>
      <c r="Z29" s="110" t="s">
        <v>478</v>
      </c>
      <c r="AA29" s="107">
        <f>SUM(IF(T29='Evaluación Diseño Control'!$C$2,15,0)+IF(U29='Evaluación Diseño Control'!$C$3,15)+IF(V29='Evaluación Diseño Control'!$C$4,15)+IF(W29='Evaluación Diseño Control'!$C$5,15,IF(W29='Evaluación Diseño Control'!$D$5,10))+IF(X29='Evaluación Diseño Control'!$C$6,15)+IF(Y29='Evaluación Diseño Control'!$C$7,15)+IF(Z29='Evaluación Diseño Control'!$C$8,10,IF(Z29='Evaluación Diseño Control'!$D$8,5)))</f>
        <v>100</v>
      </c>
      <c r="AB29" s="108" t="str">
        <f t="shared" si="8"/>
        <v>Fuerte</v>
      </c>
      <c r="AC29" s="111" t="s">
        <v>422</v>
      </c>
      <c r="AD29" s="108" t="str">
        <f>IFERROR(VLOOKUP(CONCATENATE(AB29,AC29),'Listados Datos'!$S$2:$T$10,2,FALSE),"")</f>
        <v>Fuerte</v>
      </c>
      <c r="AE29" s="108">
        <f t="shared" si="9"/>
        <v>100</v>
      </c>
      <c r="AF29" s="108" t="str">
        <f>VLOOKUP(CONCATENATE(AB29,AC29),'Listados Datos'!$S$2:$U$10,3,0)</f>
        <v>No</v>
      </c>
      <c r="AG29" s="108">
        <f t="shared" si="10"/>
        <v>100</v>
      </c>
      <c r="AH29" s="169" t="str">
        <f t="shared" si="11"/>
        <v>Fuerte</v>
      </c>
      <c r="AI29" s="96" t="s">
        <v>423</v>
      </c>
      <c r="AJ29" s="97">
        <f>IFERROR(VLOOKUP(CONCATENATE(AH29,AI29),'Listados Datos'!$X$6:$Y$7,2,0),0)</f>
        <v>2</v>
      </c>
      <c r="AK29" s="96" t="s">
        <v>423</v>
      </c>
      <c r="AL29" s="100">
        <f>IFERROR(VLOOKUP(CONCATENATE(AH29,AK29),'Listados Datos'!Z$6:$AA34,2,0),0)</f>
        <v>2</v>
      </c>
      <c r="AM29" s="99" t="s">
        <v>233</v>
      </c>
      <c r="AN29" s="64" t="s">
        <v>20</v>
      </c>
      <c r="AO29" s="75" t="str">
        <f t="shared" si="12"/>
        <v>BAJA</v>
      </c>
      <c r="AP29" s="63" t="s">
        <v>236</v>
      </c>
      <c r="AQ29" s="67" t="s">
        <v>924</v>
      </c>
      <c r="AR29" s="65" t="s">
        <v>644</v>
      </c>
      <c r="AS29" s="66" t="s">
        <v>326</v>
      </c>
      <c r="AT29" s="66" t="s">
        <v>521</v>
      </c>
      <c r="AU29" s="81">
        <v>44075</v>
      </c>
      <c r="AV29" s="81">
        <v>44196</v>
      </c>
      <c r="AW29" s="143" t="s">
        <v>1118</v>
      </c>
      <c r="AX29" s="66" t="s">
        <v>603</v>
      </c>
      <c r="AY29" s="66"/>
      <c r="AZ29" s="66"/>
      <c r="BA29" s="66"/>
      <c r="BB29" s="66"/>
      <c r="BC29" s="202"/>
      <c r="BD29" s="202"/>
      <c r="BE29" s="202"/>
      <c r="BF29" s="68"/>
      <c r="BG29" s="68"/>
      <c r="BH29" s="68"/>
      <c r="BI29" s="68"/>
      <c r="BJ29" s="68"/>
      <c r="BK29" s="68"/>
      <c r="BL29" s="68"/>
      <c r="BM29" s="68"/>
      <c r="BN29" s="68"/>
      <c r="BO29" s="68"/>
      <c r="BP29" s="68"/>
      <c r="BQ29" s="68"/>
      <c r="BR29" s="68"/>
      <c r="BS29" s="68"/>
      <c r="BT29" s="68"/>
      <c r="BU29" s="68"/>
      <c r="BV29" s="68"/>
      <c r="BW29" s="68"/>
      <c r="BX29" s="68"/>
      <c r="BY29" s="68"/>
    </row>
    <row r="30" spans="1:77" s="60" customFormat="1" ht="117" x14ac:dyDescent="0.35">
      <c r="A30" s="320">
        <v>5</v>
      </c>
      <c r="B30" s="321" t="s">
        <v>282</v>
      </c>
      <c r="C30" s="276" t="s">
        <v>315</v>
      </c>
      <c r="D30" s="279" t="s">
        <v>998</v>
      </c>
      <c r="E30" s="276" t="s">
        <v>327</v>
      </c>
      <c r="F30" s="78" t="s">
        <v>365</v>
      </c>
      <c r="G30" s="69" t="s">
        <v>858</v>
      </c>
      <c r="H30" s="69" t="s">
        <v>291</v>
      </c>
      <c r="I30" s="69" t="s">
        <v>296</v>
      </c>
      <c r="J30" s="69"/>
      <c r="K30" s="69"/>
      <c r="L30" s="69"/>
      <c r="M30" s="166" t="s">
        <v>671</v>
      </c>
      <c r="N30" s="166" t="s">
        <v>672</v>
      </c>
      <c r="O30" s="62" t="s">
        <v>14</v>
      </c>
      <c r="P30" s="64" t="s">
        <v>17</v>
      </c>
      <c r="Q30" s="75" t="str">
        <f t="shared" si="7"/>
        <v>ALTA</v>
      </c>
      <c r="R30" s="61" t="s">
        <v>681</v>
      </c>
      <c r="S30" s="98" t="s">
        <v>355</v>
      </c>
      <c r="T30" s="109" t="s">
        <v>472</v>
      </c>
      <c r="U30" s="110" t="s">
        <v>473</v>
      </c>
      <c r="V30" s="110" t="s">
        <v>474</v>
      </c>
      <c r="W30" s="110" t="s">
        <v>475</v>
      </c>
      <c r="X30" s="110" t="s">
        <v>476</v>
      </c>
      <c r="Y30" s="110" t="s">
        <v>477</v>
      </c>
      <c r="Z30" s="110" t="s">
        <v>478</v>
      </c>
      <c r="AA30" s="107">
        <f>SUM(IF(T30='Evaluación Diseño Control'!$C$2,15,0)+IF(U30='Evaluación Diseño Control'!$C$3,15)+IF(V30='Evaluación Diseño Control'!$C$4,15)+IF(W30='Evaluación Diseño Control'!$C$5,15,IF(W30='Evaluación Diseño Control'!$D$5,10))+IF(X30='Evaluación Diseño Control'!$C$6,15)+IF(Y30='Evaluación Diseño Control'!$C$7,15)+IF(Z30='Evaluación Diseño Control'!$C$8,10,IF(Z30='Evaluación Diseño Control'!$D$8,5)))</f>
        <v>100</v>
      </c>
      <c r="AB30" s="108" t="str">
        <f t="shared" si="8"/>
        <v>Fuerte</v>
      </c>
      <c r="AC30" s="111" t="s">
        <v>422</v>
      </c>
      <c r="AD30" s="108" t="str">
        <f>IFERROR(VLOOKUP(CONCATENATE(AB30,AC30),'Listados Datos'!$S$2:$T$10,2,FALSE),"")</f>
        <v>Fuerte</v>
      </c>
      <c r="AE30" s="108">
        <f t="shared" si="9"/>
        <v>100</v>
      </c>
      <c r="AF30" s="108" t="str">
        <f>VLOOKUP(CONCATENATE(AB30,AC30),'Listados Datos'!$S$2:$U$10,3,0)</f>
        <v>No</v>
      </c>
      <c r="AG30" s="108">
        <f t="shared" si="10"/>
        <v>100</v>
      </c>
      <c r="AH30" s="169" t="str">
        <f t="shared" si="11"/>
        <v>Fuerte</v>
      </c>
      <c r="AI30" s="96" t="s">
        <v>423</v>
      </c>
      <c r="AJ30" s="97">
        <f>IFERROR(VLOOKUP(CONCATENATE(AH30,AI30),'Listados Datos'!$X$6:$Y$7,2,0),0)</f>
        <v>2</v>
      </c>
      <c r="AK30" s="96" t="s">
        <v>425</v>
      </c>
      <c r="AL30" s="100">
        <f>IFERROR(VLOOKUP(CONCATENATE(AH30,AK30),'Listados Datos'!Z$6:$AA35,2,0),0)</f>
        <v>1</v>
      </c>
      <c r="AM30" s="99" t="s">
        <v>233</v>
      </c>
      <c r="AN30" s="64" t="s">
        <v>19</v>
      </c>
      <c r="AO30" s="75" t="str">
        <f t="shared" si="12"/>
        <v>BAJA</v>
      </c>
      <c r="AP30" s="63" t="s">
        <v>236</v>
      </c>
      <c r="AQ30" s="67" t="s">
        <v>925</v>
      </c>
      <c r="AR30" s="65" t="s">
        <v>673</v>
      </c>
      <c r="AS30" s="66" t="s">
        <v>327</v>
      </c>
      <c r="AT30" s="66" t="s">
        <v>674</v>
      </c>
      <c r="AU30" s="81">
        <v>44075</v>
      </c>
      <c r="AV30" s="81">
        <v>44196</v>
      </c>
      <c r="AW30" s="143" t="s">
        <v>1121</v>
      </c>
      <c r="AX30" s="66" t="s">
        <v>675</v>
      </c>
      <c r="AY30" s="66"/>
      <c r="AZ30" s="66"/>
      <c r="BA30" s="66"/>
      <c r="BB30" s="66"/>
      <c r="BC30" s="202"/>
      <c r="BD30" s="202"/>
      <c r="BE30" s="202"/>
      <c r="BF30" s="68"/>
      <c r="BG30" s="68"/>
      <c r="BH30" s="68"/>
      <c r="BI30" s="68"/>
      <c r="BJ30" s="68"/>
      <c r="BK30" s="68"/>
      <c r="BL30" s="68"/>
      <c r="BM30" s="68"/>
      <c r="BN30" s="68"/>
      <c r="BO30" s="68"/>
      <c r="BP30" s="68"/>
      <c r="BQ30" s="68"/>
      <c r="BR30" s="68"/>
      <c r="BS30" s="68"/>
      <c r="BT30" s="68"/>
      <c r="BU30" s="68"/>
      <c r="BV30" s="68"/>
      <c r="BW30" s="68"/>
      <c r="BX30" s="68"/>
      <c r="BY30" s="68"/>
    </row>
    <row r="31" spans="1:77" s="60" customFormat="1" ht="117" x14ac:dyDescent="0.35">
      <c r="A31" s="320"/>
      <c r="B31" s="321"/>
      <c r="C31" s="276"/>
      <c r="D31" s="279"/>
      <c r="E31" s="276"/>
      <c r="F31" s="78" t="s">
        <v>859</v>
      </c>
      <c r="G31" s="69" t="s">
        <v>676</v>
      </c>
      <c r="H31" s="69" t="s">
        <v>291</v>
      </c>
      <c r="I31" s="69" t="s">
        <v>299</v>
      </c>
      <c r="J31" s="69"/>
      <c r="K31" s="69"/>
      <c r="L31" s="69"/>
      <c r="M31" s="166" t="s">
        <v>677</v>
      </c>
      <c r="N31" s="166" t="s">
        <v>860</v>
      </c>
      <c r="O31" s="62" t="s">
        <v>16</v>
      </c>
      <c r="P31" s="64" t="s">
        <v>20</v>
      </c>
      <c r="Q31" s="75" t="str">
        <f t="shared" si="7"/>
        <v>BAJA</v>
      </c>
      <c r="R31" s="61" t="s">
        <v>1012</v>
      </c>
      <c r="S31" s="98" t="s">
        <v>355</v>
      </c>
      <c r="T31" s="109" t="s">
        <v>472</v>
      </c>
      <c r="U31" s="110" t="s">
        <v>473</v>
      </c>
      <c r="V31" s="110" t="s">
        <v>474</v>
      </c>
      <c r="W31" s="110" t="s">
        <v>475</v>
      </c>
      <c r="X31" s="110" t="s">
        <v>476</v>
      </c>
      <c r="Y31" s="110" t="s">
        <v>477</v>
      </c>
      <c r="Z31" s="110" t="s">
        <v>478</v>
      </c>
      <c r="AA31" s="107">
        <f>SUM(IF(T31='Evaluación Diseño Control'!$C$2,15,0)+IF(U31='Evaluación Diseño Control'!$C$3,15)+IF(V31='Evaluación Diseño Control'!$C$4,15)+IF(W31='Evaluación Diseño Control'!$C$5,15,IF(W31='Evaluación Diseño Control'!$D$5,10))+IF(X31='Evaluación Diseño Control'!$C$6,15)+IF(Y31='Evaluación Diseño Control'!$C$7,15)+IF(Z31='Evaluación Diseño Control'!$C$8,10,IF(Z31='Evaluación Diseño Control'!$D$8,5)))</f>
        <v>100</v>
      </c>
      <c r="AB31" s="108" t="str">
        <f t="shared" si="8"/>
        <v>Fuerte</v>
      </c>
      <c r="AC31" s="111" t="s">
        <v>17</v>
      </c>
      <c r="AD31" s="108" t="str">
        <f>IFERROR(VLOOKUP(CONCATENATE(AB31,AC31),'Listados Datos'!$S$2:$T$10,2,FALSE),"")</f>
        <v>Moderado</v>
      </c>
      <c r="AE31" s="108">
        <f t="shared" si="9"/>
        <v>50</v>
      </c>
      <c r="AF31" s="108" t="str">
        <f>VLOOKUP(CONCATENATE(AB31,AC31),'Listados Datos'!$S$2:$U$10,3,0)</f>
        <v>Sí</v>
      </c>
      <c r="AG31" s="108">
        <f t="shared" si="10"/>
        <v>50</v>
      </c>
      <c r="AH31" s="169" t="str">
        <f t="shared" si="11"/>
        <v>Moderado</v>
      </c>
      <c r="AI31" s="96" t="s">
        <v>423</v>
      </c>
      <c r="AJ31" s="97">
        <f>IFERROR(VLOOKUP(CONCATENATE(AH31,AI31),'Listados Datos'!$X$6:$Y$7,2,0),0)</f>
        <v>1</v>
      </c>
      <c r="AK31" s="96" t="s">
        <v>425</v>
      </c>
      <c r="AL31" s="100">
        <f>IFERROR(VLOOKUP(CONCATENATE(AH31,AK31),'Listados Datos'!Z$6:$AA36,2,0),0)</f>
        <v>0</v>
      </c>
      <c r="AM31" s="99" t="s">
        <v>18</v>
      </c>
      <c r="AN31" s="64" t="s">
        <v>20</v>
      </c>
      <c r="AO31" s="75" t="str">
        <f t="shared" si="12"/>
        <v>BAJA</v>
      </c>
      <c r="AP31" s="63" t="s">
        <v>236</v>
      </c>
      <c r="AQ31" s="67" t="s">
        <v>917</v>
      </c>
      <c r="AR31" s="65" t="s">
        <v>1064</v>
      </c>
      <c r="AS31" s="66" t="s">
        <v>327</v>
      </c>
      <c r="AT31" s="66" t="s">
        <v>674</v>
      </c>
      <c r="AU31" s="81">
        <v>44075</v>
      </c>
      <c r="AV31" s="81">
        <v>44196</v>
      </c>
      <c r="AW31" s="143" t="s">
        <v>678</v>
      </c>
      <c r="AX31" s="66" t="s">
        <v>679</v>
      </c>
      <c r="AY31" s="66"/>
      <c r="AZ31" s="66"/>
      <c r="BA31" s="66"/>
      <c r="BB31" s="66"/>
      <c r="BC31" s="202"/>
      <c r="BD31" s="202"/>
      <c r="BE31" s="202"/>
      <c r="BF31" s="68"/>
      <c r="BG31" s="68"/>
      <c r="BH31" s="68"/>
      <c r="BI31" s="68"/>
      <c r="BJ31" s="68"/>
      <c r="BK31" s="68"/>
      <c r="BL31" s="68"/>
      <c r="BM31" s="68"/>
      <c r="BN31" s="68"/>
      <c r="BO31" s="68"/>
      <c r="BP31" s="68"/>
      <c r="BQ31" s="68"/>
      <c r="BR31" s="68"/>
      <c r="BS31" s="68"/>
      <c r="BT31" s="68"/>
      <c r="BU31" s="68"/>
      <c r="BV31" s="68"/>
      <c r="BW31" s="68"/>
      <c r="BX31" s="68"/>
      <c r="BY31" s="68"/>
    </row>
    <row r="32" spans="1:77" s="60" customFormat="1" ht="78" x14ac:dyDescent="0.35">
      <c r="A32" s="320"/>
      <c r="B32" s="321"/>
      <c r="C32" s="276"/>
      <c r="D32" s="279"/>
      <c r="E32" s="276"/>
      <c r="F32" s="78" t="s">
        <v>864</v>
      </c>
      <c r="G32" s="69" t="s">
        <v>843</v>
      </c>
      <c r="H32" s="69" t="s">
        <v>291</v>
      </c>
      <c r="I32" s="69" t="s">
        <v>296</v>
      </c>
      <c r="J32" s="69"/>
      <c r="K32" s="69"/>
      <c r="L32" s="69"/>
      <c r="M32" s="166" t="s">
        <v>844</v>
      </c>
      <c r="N32" s="166" t="s">
        <v>845</v>
      </c>
      <c r="O32" s="62" t="s">
        <v>16</v>
      </c>
      <c r="P32" s="64" t="s">
        <v>15</v>
      </c>
      <c r="Q32" s="75" t="str">
        <f t="shared" si="7"/>
        <v>EXTREMA</v>
      </c>
      <c r="R32" s="61" t="s">
        <v>1013</v>
      </c>
      <c r="S32" s="98" t="s">
        <v>355</v>
      </c>
      <c r="T32" s="109" t="s">
        <v>472</v>
      </c>
      <c r="U32" s="110" t="s">
        <v>473</v>
      </c>
      <c r="V32" s="110" t="s">
        <v>474</v>
      </c>
      <c r="W32" s="110" t="s">
        <v>475</v>
      </c>
      <c r="X32" s="110" t="s">
        <v>476</v>
      </c>
      <c r="Y32" s="110" t="s">
        <v>477</v>
      </c>
      <c r="Z32" s="110" t="s">
        <v>478</v>
      </c>
      <c r="AA32" s="107">
        <f>SUM(IF(T32='Evaluación Diseño Control'!$C$2,15,0)+IF(U32='Evaluación Diseño Control'!$C$3,15)+IF(V32='Evaluación Diseño Control'!$C$4,15)+IF(W32='Evaluación Diseño Control'!$C$5,15,IF(W32='Evaluación Diseño Control'!$D$5,10))+IF(X32='Evaluación Diseño Control'!$C$6,15)+IF(Y32='Evaluación Diseño Control'!$C$7,15)+IF(Z32='Evaluación Diseño Control'!$C$8,10,IF(Z32='Evaluación Diseño Control'!$D$8,5)))</f>
        <v>100</v>
      </c>
      <c r="AB32" s="108" t="str">
        <f t="shared" si="8"/>
        <v>Fuerte</v>
      </c>
      <c r="AC32" s="111" t="s">
        <v>422</v>
      </c>
      <c r="AD32" s="108" t="str">
        <f>IFERROR(VLOOKUP(CONCATENATE(AB32,AC32),'Listados Datos'!$S$2:$T$10,2,FALSE),"")</f>
        <v>Fuerte</v>
      </c>
      <c r="AE32" s="108">
        <f t="shared" si="9"/>
        <v>100</v>
      </c>
      <c r="AF32" s="108" t="str">
        <f>VLOOKUP(CONCATENATE(AB32,AC32),'Listados Datos'!$S$2:$U$10,3,0)</f>
        <v>No</v>
      </c>
      <c r="AG32" s="108">
        <f t="shared" si="10"/>
        <v>100</v>
      </c>
      <c r="AH32" s="169" t="str">
        <f t="shared" si="11"/>
        <v>Fuerte</v>
      </c>
      <c r="AI32" s="96" t="s">
        <v>423</v>
      </c>
      <c r="AJ32" s="97">
        <f>IFERROR(VLOOKUP(CONCATENATE(AH32,AI32),'Listados Datos'!$X$6:$Y$7,2,0),0)</f>
        <v>2</v>
      </c>
      <c r="AK32" s="96" t="s">
        <v>423</v>
      </c>
      <c r="AL32" s="100">
        <f>IFERROR(VLOOKUP(CONCATENATE(AH32,AK32),'Listados Datos'!Z$6:$AA37,2,0),0)</f>
        <v>2</v>
      </c>
      <c r="AM32" s="99" t="s">
        <v>233</v>
      </c>
      <c r="AN32" s="64" t="s">
        <v>19</v>
      </c>
      <c r="AO32" s="75" t="str">
        <f t="shared" si="12"/>
        <v>BAJA</v>
      </c>
      <c r="AP32" s="63" t="s">
        <v>191</v>
      </c>
      <c r="AQ32" s="67" t="s">
        <v>920</v>
      </c>
      <c r="AR32" s="65" t="s">
        <v>1065</v>
      </c>
      <c r="AS32" s="66" t="s">
        <v>327</v>
      </c>
      <c r="AT32" s="66" t="s">
        <v>674</v>
      </c>
      <c r="AU32" s="81">
        <v>44075</v>
      </c>
      <c r="AV32" s="81">
        <v>44196</v>
      </c>
      <c r="AW32" s="143" t="s">
        <v>846</v>
      </c>
      <c r="AX32" s="66" t="s">
        <v>865</v>
      </c>
      <c r="AY32" s="66"/>
      <c r="AZ32" s="66"/>
      <c r="BA32" s="66"/>
      <c r="BB32" s="66"/>
      <c r="BC32" s="202"/>
      <c r="BD32" s="202"/>
      <c r="BE32" s="202"/>
      <c r="BF32" s="68"/>
      <c r="BG32" s="68"/>
      <c r="BH32" s="68"/>
      <c r="BI32" s="68"/>
      <c r="BJ32" s="68"/>
      <c r="BK32" s="68"/>
      <c r="BL32" s="68"/>
      <c r="BM32" s="68"/>
      <c r="BN32" s="68"/>
      <c r="BO32" s="68"/>
      <c r="BP32" s="68"/>
      <c r="BQ32" s="68"/>
      <c r="BR32" s="68"/>
      <c r="BS32" s="68"/>
      <c r="BT32" s="68"/>
      <c r="BU32" s="68"/>
      <c r="BV32" s="68"/>
      <c r="BW32" s="68"/>
      <c r="BX32" s="68"/>
      <c r="BY32" s="68"/>
    </row>
    <row r="33" spans="1:77" s="60" customFormat="1" ht="117" x14ac:dyDescent="0.35">
      <c r="A33" s="320"/>
      <c r="B33" s="321"/>
      <c r="C33" s="276"/>
      <c r="D33" s="279"/>
      <c r="E33" s="276"/>
      <c r="F33" s="78" t="s">
        <v>866</v>
      </c>
      <c r="G33" s="69" t="s">
        <v>853</v>
      </c>
      <c r="H33" s="69" t="s">
        <v>291</v>
      </c>
      <c r="I33" s="69" t="s">
        <v>296</v>
      </c>
      <c r="J33" s="69"/>
      <c r="K33" s="69"/>
      <c r="L33" s="69"/>
      <c r="M33" s="166" t="s">
        <v>854</v>
      </c>
      <c r="N33" s="166" t="s">
        <v>855</v>
      </c>
      <c r="O33" s="62" t="s">
        <v>16</v>
      </c>
      <c r="P33" s="64" t="s">
        <v>17</v>
      </c>
      <c r="Q33" s="75" t="str">
        <f t="shared" si="7"/>
        <v>ALTA</v>
      </c>
      <c r="R33" s="61" t="s">
        <v>856</v>
      </c>
      <c r="S33" s="98" t="s">
        <v>355</v>
      </c>
      <c r="T33" s="109" t="s">
        <v>472</v>
      </c>
      <c r="U33" s="110" t="s">
        <v>473</v>
      </c>
      <c r="V33" s="110" t="s">
        <v>474</v>
      </c>
      <c r="W33" s="110" t="s">
        <v>475</v>
      </c>
      <c r="X33" s="110" t="s">
        <v>476</v>
      </c>
      <c r="Y33" s="110" t="s">
        <v>477</v>
      </c>
      <c r="Z33" s="110" t="s">
        <v>478</v>
      </c>
      <c r="AA33" s="107">
        <f>SUM(IF(T33='Evaluación Diseño Control'!$C$2,15,0)+IF(U33='Evaluación Diseño Control'!$C$3,15)+IF(V33='Evaluación Diseño Control'!$C$4,15)+IF(W33='Evaluación Diseño Control'!$C$5,15,IF(W33='Evaluación Diseño Control'!$D$5,10))+IF(X33='Evaluación Diseño Control'!$C$6,15)+IF(Y33='Evaluación Diseño Control'!$C$7,15)+IF(Z33='Evaluación Diseño Control'!$C$8,10,IF(Z33='Evaluación Diseño Control'!$D$8,5)))</f>
        <v>100</v>
      </c>
      <c r="AB33" s="108" t="str">
        <f t="shared" si="8"/>
        <v>Fuerte</v>
      </c>
      <c r="AC33" s="111" t="s">
        <v>17</v>
      </c>
      <c r="AD33" s="108" t="str">
        <f>IFERROR(VLOOKUP(CONCATENATE(AB33,AC33),'Listados Datos'!$S$2:$T$10,2,FALSE),"")</f>
        <v>Moderado</v>
      </c>
      <c r="AE33" s="108">
        <f t="shared" si="9"/>
        <v>50</v>
      </c>
      <c r="AF33" s="108" t="str">
        <f>VLOOKUP(CONCATENATE(AB33,AC33),'Listados Datos'!$S$2:$U$10,3,0)</f>
        <v>Sí</v>
      </c>
      <c r="AG33" s="108">
        <f t="shared" si="10"/>
        <v>50</v>
      </c>
      <c r="AH33" s="169" t="str">
        <f t="shared" si="11"/>
        <v>Moderado</v>
      </c>
      <c r="AI33" s="96" t="s">
        <v>423</v>
      </c>
      <c r="AJ33" s="97">
        <f>IFERROR(VLOOKUP(CONCATENATE(AH33,AI33),'Listados Datos'!$X$6:$Y$7,2,0),0)</f>
        <v>1</v>
      </c>
      <c r="AK33" s="96" t="s">
        <v>425</v>
      </c>
      <c r="AL33" s="100">
        <f>IFERROR(VLOOKUP(CONCATENATE(AH33,AK33),'Listados Datos'!Z$6:$AA38,2,0),0)</f>
        <v>0</v>
      </c>
      <c r="AM33" s="99" t="s">
        <v>18</v>
      </c>
      <c r="AN33" s="64" t="s">
        <v>17</v>
      </c>
      <c r="AO33" s="75" t="str">
        <f t="shared" si="12"/>
        <v>MODERADA</v>
      </c>
      <c r="AP33" s="63" t="s">
        <v>189</v>
      </c>
      <c r="AQ33" s="67" t="s">
        <v>926</v>
      </c>
      <c r="AR33" s="65" t="s">
        <v>1066</v>
      </c>
      <c r="AS33" s="66" t="s">
        <v>327</v>
      </c>
      <c r="AT33" s="66" t="s">
        <v>674</v>
      </c>
      <c r="AU33" s="81">
        <v>44075</v>
      </c>
      <c r="AV33" s="81">
        <v>44196</v>
      </c>
      <c r="AW33" s="143" t="s">
        <v>852</v>
      </c>
      <c r="AX33" s="66" t="s">
        <v>857</v>
      </c>
      <c r="AY33" s="66"/>
      <c r="AZ33" s="66"/>
      <c r="BA33" s="66"/>
      <c r="BB33" s="66"/>
      <c r="BC33" s="202"/>
      <c r="BD33" s="202"/>
      <c r="BE33" s="202"/>
      <c r="BF33" s="68"/>
      <c r="BG33" s="68"/>
      <c r="BH33" s="68"/>
      <c r="BI33" s="68"/>
      <c r="BJ33" s="68"/>
      <c r="BK33" s="68"/>
      <c r="BL33" s="68"/>
      <c r="BM33" s="68"/>
      <c r="BN33" s="68"/>
      <c r="BO33" s="68"/>
      <c r="BP33" s="68"/>
      <c r="BQ33" s="68"/>
      <c r="BR33" s="68"/>
      <c r="BS33" s="68"/>
      <c r="BT33" s="68"/>
      <c r="BU33" s="68"/>
      <c r="BV33" s="68"/>
      <c r="BW33" s="68"/>
      <c r="BX33" s="68"/>
      <c r="BY33" s="68"/>
    </row>
    <row r="34" spans="1:77" s="60" customFormat="1" ht="124" x14ac:dyDescent="0.35">
      <c r="A34" s="320"/>
      <c r="B34" s="321"/>
      <c r="C34" s="276"/>
      <c r="D34" s="279"/>
      <c r="E34" s="276"/>
      <c r="F34" s="78" t="s">
        <v>1246</v>
      </c>
      <c r="G34" s="69" t="s">
        <v>861</v>
      </c>
      <c r="H34" s="69" t="s">
        <v>292</v>
      </c>
      <c r="I34" s="69" t="s">
        <v>301</v>
      </c>
      <c r="J34" s="69"/>
      <c r="K34" s="69"/>
      <c r="L34" s="69"/>
      <c r="M34" s="166" t="s">
        <v>862</v>
      </c>
      <c r="N34" s="166" t="s">
        <v>680</v>
      </c>
      <c r="O34" s="62" t="s">
        <v>16</v>
      </c>
      <c r="P34" s="64" t="s">
        <v>17</v>
      </c>
      <c r="Q34" s="75" t="str">
        <f t="shared" si="7"/>
        <v>ALTA</v>
      </c>
      <c r="R34" s="61" t="s">
        <v>682</v>
      </c>
      <c r="S34" s="98" t="s">
        <v>355</v>
      </c>
      <c r="T34" s="109" t="s">
        <v>472</v>
      </c>
      <c r="U34" s="110" t="s">
        <v>473</v>
      </c>
      <c r="V34" s="110" t="s">
        <v>474</v>
      </c>
      <c r="W34" s="110" t="s">
        <v>483</v>
      </c>
      <c r="X34" s="110" t="s">
        <v>476</v>
      </c>
      <c r="Y34" s="110" t="s">
        <v>477</v>
      </c>
      <c r="Z34" s="110" t="s">
        <v>478</v>
      </c>
      <c r="AA34" s="107">
        <f>SUM(IF(T34='Evaluación Diseño Control'!$C$2,15,0)+IF(U34='Evaluación Diseño Control'!$C$3,15)+IF(V34='Evaluación Diseño Control'!$C$4,15)+IF(W34='Evaluación Diseño Control'!$C$5,15,IF(W34='Evaluación Diseño Control'!$D$5,10))+IF(X34='Evaluación Diseño Control'!$C$6,15)+IF(Y34='Evaluación Diseño Control'!$C$7,15)+IF(Z34='Evaluación Diseño Control'!$C$8,10,IF(Z34='Evaluación Diseño Control'!$D$8,5)))</f>
        <v>95</v>
      </c>
      <c r="AB34" s="108" t="str">
        <f t="shared" si="8"/>
        <v>Moderado</v>
      </c>
      <c r="AC34" s="111" t="s">
        <v>17</v>
      </c>
      <c r="AD34" s="108" t="str">
        <f>IFERROR(VLOOKUP(CONCATENATE(AB34,AC34),'Listados Datos'!$S$2:$T$10,2,FALSE),"")</f>
        <v>Moderado</v>
      </c>
      <c r="AE34" s="108">
        <f t="shared" si="9"/>
        <v>50</v>
      </c>
      <c r="AF34" s="108" t="str">
        <f>VLOOKUP(CONCATENATE(AB34,AC34),'Listados Datos'!$S$2:$U$10,3,0)</f>
        <v>Sí</v>
      </c>
      <c r="AG34" s="108">
        <f t="shared" si="10"/>
        <v>50</v>
      </c>
      <c r="AH34" s="169" t="str">
        <f t="shared" si="11"/>
        <v>Moderado</v>
      </c>
      <c r="AI34" s="96" t="s">
        <v>423</v>
      </c>
      <c r="AJ34" s="97">
        <f>IFERROR(VLOOKUP(CONCATENATE(AH34,AI34),'Listados Datos'!$X$6:$Y$7,2,0),0)</f>
        <v>1</v>
      </c>
      <c r="AK34" s="96" t="s">
        <v>425</v>
      </c>
      <c r="AL34" s="100">
        <f>IFERROR(VLOOKUP(CONCATENATE(AH34,AK34),'Listados Datos'!Z$6:$AA39,2,0),0)</f>
        <v>0</v>
      </c>
      <c r="AM34" s="99" t="s">
        <v>18</v>
      </c>
      <c r="AN34" s="64" t="s">
        <v>17</v>
      </c>
      <c r="AO34" s="75" t="str">
        <f t="shared" si="12"/>
        <v>MODERADA</v>
      </c>
      <c r="AP34" s="63" t="s">
        <v>189</v>
      </c>
      <c r="AQ34" s="67" t="s">
        <v>918</v>
      </c>
      <c r="AR34" s="65" t="s">
        <v>1067</v>
      </c>
      <c r="AS34" s="66" t="s">
        <v>327</v>
      </c>
      <c r="AT34" s="66" t="s">
        <v>674</v>
      </c>
      <c r="AU34" s="81">
        <v>44075</v>
      </c>
      <c r="AV34" s="81">
        <v>44196</v>
      </c>
      <c r="AW34" s="143" t="s">
        <v>683</v>
      </c>
      <c r="AX34" s="66" t="s">
        <v>675</v>
      </c>
      <c r="AY34" s="66"/>
      <c r="AZ34" s="66"/>
      <c r="BA34" s="66"/>
      <c r="BB34" s="66"/>
      <c r="BC34" s="202"/>
      <c r="BD34" s="202"/>
      <c r="BE34" s="202"/>
      <c r="BF34" s="68"/>
      <c r="BG34" s="68"/>
      <c r="BH34" s="68"/>
      <c r="BI34" s="68"/>
      <c r="BJ34" s="68"/>
      <c r="BK34" s="68"/>
      <c r="BL34" s="68"/>
      <c r="BM34" s="68"/>
      <c r="BN34" s="68"/>
      <c r="BO34" s="68"/>
      <c r="BP34" s="68"/>
      <c r="BQ34" s="68"/>
      <c r="BR34" s="68"/>
      <c r="BS34" s="68"/>
      <c r="BT34" s="68"/>
      <c r="BU34" s="68"/>
      <c r="BV34" s="68"/>
      <c r="BW34" s="68"/>
      <c r="BX34" s="68"/>
      <c r="BY34" s="68"/>
    </row>
    <row r="35" spans="1:77" s="60" customFormat="1" ht="108.5" x14ac:dyDescent="0.35">
      <c r="A35" s="320"/>
      <c r="B35" s="321"/>
      <c r="C35" s="276"/>
      <c r="D35" s="279"/>
      <c r="E35" s="276"/>
      <c r="F35" s="78" t="s">
        <v>1247</v>
      </c>
      <c r="G35" s="69" t="s">
        <v>863</v>
      </c>
      <c r="H35" s="69" t="s">
        <v>292</v>
      </c>
      <c r="I35" s="69" t="s">
        <v>301</v>
      </c>
      <c r="J35" s="69"/>
      <c r="K35" s="69"/>
      <c r="L35" s="69"/>
      <c r="M35" s="166" t="s">
        <v>684</v>
      </c>
      <c r="N35" s="166" t="s">
        <v>685</v>
      </c>
      <c r="O35" s="62" t="s">
        <v>233</v>
      </c>
      <c r="P35" s="64" t="s">
        <v>15</v>
      </c>
      <c r="Q35" s="75" t="str">
        <f t="shared" si="7"/>
        <v>ALTA</v>
      </c>
      <c r="R35" s="61" t="s">
        <v>1014</v>
      </c>
      <c r="S35" s="98" t="s">
        <v>355</v>
      </c>
      <c r="T35" s="109" t="s">
        <v>472</v>
      </c>
      <c r="U35" s="110" t="s">
        <v>473</v>
      </c>
      <c r="V35" s="110" t="s">
        <v>474</v>
      </c>
      <c r="W35" s="110" t="s">
        <v>475</v>
      </c>
      <c r="X35" s="110" t="s">
        <v>476</v>
      </c>
      <c r="Y35" s="110" t="s">
        <v>477</v>
      </c>
      <c r="Z35" s="110" t="s">
        <v>478</v>
      </c>
      <c r="AA35" s="107">
        <f>SUM(IF(T35='Evaluación Diseño Control'!$C$2,15,0)+IF(U35='Evaluación Diseño Control'!$C$3,15)+IF(V35='Evaluación Diseño Control'!$C$4,15)+IF(W35='Evaluación Diseño Control'!$C$5,15,IF(W35='Evaluación Diseño Control'!$D$5,10))+IF(X35='Evaluación Diseño Control'!$C$6,15)+IF(Y35='Evaluación Diseño Control'!$C$7,15)+IF(Z35='Evaluación Diseño Control'!$C$8,10,IF(Z35='Evaluación Diseño Control'!$D$8,5)))</f>
        <v>100</v>
      </c>
      <c r="AB35" s="108" t="str">
        <f t="shared" si="8"/>
        <v>Fuerte</v>
      </c>
      <c r="AC35" s="111" t="s">
        <v>422</v>
      </c>
      <c r="AD35" s="108" t="str">
        <f>IFERROR(VLOOKUP(CONCATENATE(AB35,AC35),'Listados Datos'!$S$2:$T$10,2,FALSE),"")</f>
        <v>Fuerte</v>
      </c>
      <c r="AE35" s="108">
        <f t="shared" si="9"/>
        <v>100</v>
      </c>
      <c r="AF35" s="108" t="str">
        <f>VLOOKUP(CONCATENATE(AB35,AC35),'Listados Datos'!$S$2:$U$10,3,0)</f>
        <v>No</v>
      </c>
      <c r="AG35" s="108">
        <f t="shared" si="10"/>
        <v>100</v>
      </c>
      <c r="AH35" s="169" t="str">
        <f t="shared" si="11"/>
        <v>Fuerte</v>
      </c>
      <c r="AI35" s="96" t="s">
        <v>423</v>
      </c>
      <c r="AJ35" s="97">
        <f>IFERROR(VLOOKUP(CONCATENATE(AH35,AI35),'Listados Datos'!$X$6:$Y$7,2,0),0)</f>
        <v>2</v>
      </c>
      <c r="AK35" s="96" t="s">
        <v>425</v>
      </c>
      <c r="AL35" s="100">
        <f>IFERROR(VLOOKUP(CONCATENATE(AH35,AK35),'Listados Datos'!Z$6:$AA40,2,0),0)</f>
        <v>1</v>
      </c>
      <c r="AM35" s="99" t="s">
        <v>233</v>
      </c>
      <c r="AN35" s="64" t="s">
        <v>17</v>
      </c>
      <c r="AO35" s="75" t="str">
        <f t="shared" si="12"/>
        <v>MODERADA</v>
      </c>
      <c r="AP35" s="63" t="s">
        <v>189</v>
      </c>
      <c r="AQ35" s="67" t="s">
        <v>919</v>
      </c>
      <c r="AR35" s="65" t="s">
        <v>1068</v>
      </c>
      <c r="AS35" s="66" t="s">
        <v>327</v>
      </c>
      <c r="AT35" s="66" t="s">
        <v>674</v>
      </c>
      <c r="AU35" s="81">
        <v>44075</v>
      </c>
      <c r="AV35" s="81">
        <v>44196</v>
      </c>
      <c r="AW35" s="143" t="s">
        <v>686</v>
      </c>
      <c r="AX35" s="66" t="s">
        <v>675</v>
      </c>
      <c r="AY35" s="66"/>
      <c r="AZ35" s="66"/>
      <c r="BA35" s="66"/>
      <c r="BB35" s="66"/>
      <c r="BC35" s="202"/>
      <c r="BD35" s="202"/>
      <c r="BE35" s="202"/>
      <c r="BF35" s="68"/>
      <c r="BG35" s="68"/>
      <c r="BH35" s="68"/>
      <c r="BI35" s="68"/>
      <c r="BJ35" s="68"/>
      <c r="BK35" s="68"/>
      <c r="BL35" s="68"/>
      <c r="BM35" s="68"/>
      <c r="BN35" s="68"/>
      <c r="BO35" s="68"/>
      <c r="BP35" s="68"/>
      <c r="BQ35" s="68"/>
      <c r="BR35" s="68"/>
      <c r="BS35" s="68"/>
      <c r="BT35" s="68"/>
      <c r="BU35" s="68"/>
      <c r="BV35" s="68"/>
      <c r="BW35" s="68"/>
      <c r="BX35" s="68"/>
      <c r="BY35" s="68"/>
    </row>
    <row r="36" spans="1:77" s="60" customFormat="1" ht="130" x14ac:dyDescent="0.35">
      <c r="A36" s="320"/>
      <c r="B36" s="321"/>
      <c r="C36" s="276"/>
      <c r="D36" s="279"/>
      <c r="E36" s="276"/>
      <c r="F36" s="78" t="s">
        <v>1248</v>
      </c>
      <c r="G36" s="69" t="s">
        <v>847</v>
      </c>
      <c r="H36" s="69" t="s">
        <v>291</v>
      </c>
      <c r="I36" s="69" t="s">
        <v>296</v>
      </c>
      <c r="J36" s="69"/>
      <c r="K36" s="69"/>
      <c r="L36" s="69"/>
      <c r="M36" s="166" t="s">
        <v>848</v>
      </c>
      <c r="N36" s="166" t="s">
        <v>849</v>
      </c>
      <c r="O36" s="62" t="s">
        <v>16</v>
      </c>
      <c r="P36" s="64" t="s">
        <v>15</v>
      </c>
      <c r="Q36" s="75" t="str">
        <f t="shared" si="7"/>
        <v>EXTREMA</v>
      </c>
      <c r="R36" s="61" t="s">
        <v>850</v>
      </c>
      <c r="S36" s="98" t="s">
        <v>355</v>
      </c>
      <c r="T36" s="109" t="s">
        <v>472</v>
      </c>
      <c r="U36" s="110" t="s">
        <v>473</v>
      </c>
      <c r="V36" s="110" t="s">
        <v>474</v>
      </c>
      <c r="W36" s="110" t="s">
        <v>475</v>
      </c>
      <c r="X36" s="110" t="s">
        <v>476</v>
      </c>
      <c r="Y36" s="110" t="s">
        <v>477</v>
      </c>
      <c r="Z36" s="110" t="s">
        <v>478</v>
      </c>
      <c r="AA36" s="107">
        <f>SUM(IF(T36='Evaluación Diseño Control'!$C$2,15,0)+IF(U36='Evaluación Diseño Control'!$C$3,15)+IF(V36='Evaluación Diseño Control'!$C$4,15)+IF(W36='Evaluación Diseño Control'!$C$5,15,IF(W36='Evaluación Diseño Control'!$D$5,10))+IF(X36='Evaluación Diseño Control'!$C$6,15)+IF(Y36='Evaluación Diseño Control'!$C$7,15)+IF(Z36='Evaluación Diseño Control'!$C$8,10,IF(Z36='Evaluación Diseño Control'!$D$8,5)))</f>
        <v>100</v>
      </c>
      <c r="AB36" s="108" t="str">
        <f t="shared" si="8"/>
        <v>Fuerte</v>
      </c>
      <c r="AC36" s="111" t="s">
        <v>422</v>
      </c>
      <c r="AD36" s="108" t="str">
        <f>IFERROR(VLOOKUP(CONCATENATE(AB36,AC36),'Listados Datos'!$S$2:$T$10,2,FALSE),"")</f>
        <v>Fuerte</v>
      </c>
      <c r="AE36" s="108">
        <f t="shared" si="9"/>
        <v>100</v>
      </c>
      <c r="AF36" s="108" t="str">
        <f>VLOOKUP(CONCATENATE(AB36,AC36),'Listados Datos'!$S$2:$U$10,3,0)</f>
        <v>No</v>
      </c>
      <c r="AG36" s="108">
        <f t="shared" si="10"/>
        <v>100</v>
      </c>
      <c r="AH36" s="169" t="str">
        <f t="shared" si="11"/>
        <v>Fuerte</v>
      </c>
      <c r="AI36" s="96" t="s">
        <v>423</v>
      </c>
      <c r="AJ36" s="97">
        <f>IFERROR(VLOOKUP(CONCATENATE(AH36,AI36),'Listados Datos'!$X$6:$Y$7,2,0),0)</f>
        <v>2</v>
      </c>
      <c r="AK36" s="96" t="s">
        <v>423</v>
      </c>
      <c r="AL36" s="100">
        <f>IFERROR(VLOOKUP(CONCATENATE(AH36,AK36),'Listados Datos'!Z$6:$AA41,2,0),0)</f>
        <v>2</v>
      </c>
      <c r="AM36" s="99" t="s">
        <v>233</v>
      </c>
      <c r="AN36" s="64" t="s">
        <v>19</v>
      </c>
      <c r="AO36" s="75" t="str">
        <f t="shared" si="12"/>
        <v>BAJA</v>
      </c>
      <c r="AP36" s="63" t="s">
        <v>191</v>
      </c>
      <c r="AQ36" s="67" t="s">
        <v>851</v>
      </c>
      <c r="AR36" s="65" t="s">
        <v>1069</v>
      </c>
      <c r="AS36" s="66" t="s">
        <v>327</v>
      </c>
      <c r="AT36" s="66" t="s">
        <v>674</v>
      </c>
      <c r="AU36" s="81">
        <v>44075</v>
      </c>
      <c r="AV36" s="81">
        <v>44196</v>
      </c>
      <c r="AW36" s="143" t="s">
        <v>852</v>
      </c>
      <c r="AX36" s="66" t="s">
        <v>603</v>
      </c>
      <c r="AY36" s="66"/>
      <c r="AZ36" s="66"/>
      <c r="BA36" s="66"/>
      <c r="BB36" s="66"/>
      <c r="BC36" s="202"/>
      <c r="BD36" s="202"/>
      <c r="BE36" s="202"/>
      <c r="BF36" s="68"/>
      <c r="BG36" s="68"/>
      <c r="BH36" s="68"/>
      <c r="BI36" s="68"/>
      <c r="BJ36" s="68"/>
      <c r="BK36" s="68"/>
      <c r="BL36" s="68"/>
      <c r="BM36" s="68"/>
      <c r="BN36" s="68"/>
      <c r="BO36" s="68"/>
      <c r="BP36" s="68"/>
      <c r="BQ36" s="68"/>
      <c r="BR36" s="68"/>
      <c r="BS36" s="68"/>
      <c r="BT36" s="68"/>
      <c r="BU36" s="68"/>
      <c r="BV36" s="68"/>
      <c r="BW36" s="68"/>
      <c r="BX36" s="68"/>
      <c r="BY36" s="68"/>
    </row>
    <row r="37" spans="1:77" s="60" customFormat="1" ht="91" x14ac:dyDescent="0.35">
      <c r="A37" s="320"/>
      <c r="B37" s="321"/>
      <c r="C37" s="276"/>
      <c r="D37" s="279"/>
      <c r="E37" s="276"/>
      <c r="F37" s="78" t="s">
        <v>687</v>
      </c>
      <c r="G37" s="69" t="s">
        <v>688</v>
      </c>
      <c r="H37" s="69" t="s">
        <v>293</v>
      </c>
      <c r="I37" s="69" t="s">
        <v>302</v>
      </c>
      <c r="J37" s="69" t="s">
        <v>438</v>
      </c>
      <c r="K37" s="69" t="s">
        <v>629</v>
      </c>
      <c r="L37" s="69" t="s">
        <v>630</v>
      </c>
      <c r="M37" s="166" t="s">
        <v>690</v>
      </c>
      <c r="N37" s="166" t="s">
        <v>643</v>
      </c>
      <c r="O37" s="62" t="s">
        <v>233</v>
      </c>
      <c r="P37" s="64" t="s">
        <v>15</v>
      </c>
      <c r="Q37" s="75" t="str">
        <f t="shared" si="7"/>
        <v>ALTA</v>
      </c>
      <c r="R37" s="61" t="s">
        <v>691</v>
      </c>
      <c r="S37" s="98" t="s">
        <v>355</v>
      </c>
      <c r="T37" s="109" t="s">
        <v>472</v>
      </c>
      <c r="U37" s="110" t="s">
        <v>473</v>
      </c>
      <c r="V37" s="110" t="s">
        <v>474</v>
      </c>
      <c r="W37" s="110" t="s">
        <v>475</v>
      </c>
      <c r="X37" s="110" t="s">
        <v>476</v>
      </c>
      <c r="Y37" s="110" t="s">
        <v>477</v>
      </c>
      <c r="Z37" s="110" t="s">
        <v>478</v>
      </c>
      <c r="AA37" s="107">
        <f>SUM(IF(T37='Evaluación Diseño Control'!$C$2,15,0)+IF(U37='Evaluación Diseño Control'!$C$3,15)+IF(V37='Evaluación Diseño Control'!$C$4,15)+IF(W37='Evaluación Diseño Control'!$C$5,15,IF(W37='Evaluación Diseño Control'!$D$5,10))+IF(X37='Evaluación Diseño Control'!$C$6,15)+IF(Y37='Evaluación Diseño Control'!$C$7,15)+IF(Z37='Evaluación Diseño Control'!$C$8,10,IF(Z37='Evaluación Diseño Control'!$D$8,5)))</f>
        <v>100</v>
      </c>
      <c r="AB37" s="108" t="str">
        <f t="shared" si="8"/>
        <v>Fuerte</v>
      </c>
      <c r="AC37" s="111" t="s">
        <v>422</v>
      </c>
      <c r="AD37" s="108" t="str">
        <f>IFERROR(VLOOKUP(CONCATENATE(AB37,AC37),'Listados Datos'!$S$2:$T$10,2,FALSE),"")</f>
        <v>Fuerte</v>
      </c>
      <c r="AE37" s="108">
        <f t="shared" si="9"/>
        <v>100</v>
      </c>
      <c r="AF37" s="108" t="str">
        <f>VLOOKUP(CONCATENATE(AB37,AC37),'Listados Datos'!$S$2:$U$10,3,0)</f>
        <v>No</v>
      </c>
      <c r="AG37" s="108">
        <f t="shared" si="10"/>
        <v>100</v>
      </c>
      <c r="AH37" s="169" t="str">
        <f t="shared" si="11"/>
        <v>Fuerte</v>
      </c>
      <c r="AI37" s="96" t="s">
        <v>423</v>
      </c>
      <c r="AJ37" s="97">
        <f>IFERROR(VLOOKUP(CONCATENATE(AH37,AI37),'Listados Datos'!$X$6:$Y$7,2,0),0)</f>
        <v>2</v>
      </c>
      <c r="AK37" s="96" t="s">
        <v>423</v>
      </c>
      <c r="AL37" s="100">
        <f>IFERROR(VLOOKUP(CONCATENATE(AH37,AK37),'Listados Datos'!Z$6:$AA42,2,0),0)</f>
        <v>2</v>
      </c>
      <c r="AM37" s="99" t="s">
        <v>233</v>
      </c>
      <c r="AN37" s="64" t="s">
        <v>20</v>
      </c>
      <c r="AO37" s="75" t="str">
        <f t="shared" si="12"/>
        <v>BAJA</v>
      </c>
      <c r="AP37" s="63" t="s">
        <v>236</v>
      </c>
      <c r="AQ37" s="67" t="s">
        <v>924</v>
      </c>
      <c r="AR37" s="65" t="s">
        <v>644</v>
      </c>
      <c r="AS37" s="66" t="s">
        <v>327</v>
      </c>
      <c r="AT37" s="66" t="s">
        <v>521</v>
      </c>
      <c r="AU37" s="81">
        <v>44075</v>
      </c>
      <c r="AV37" s="81">
        <v>44196</v>
      </c>
      <c r="AW37" s="143" t="s">
        <v>1120</v>
      </c>
      <c r="AX37" s="66" t="s">
        <v>603</v>
      </c>
      <c r="AY37" s="66"/>
      <c r="AZ37" s="66"/>
      <c r="BA37" s="66"/>
      <c r="BB37" s="66"/>
      <c r="BC37" s="202"/>
      <c r="BD37" s="202"/>
      <c r="BE37" s="202"/>
      <c r="BF37" s="68"/>
      <c r="BG37" s="68"/>
      <c r="BH37" s="68"/>
      <c r="BI37" s="68"/>
      <c r="BJ37" s="68"/>
      <c r="BK37" s="68"/>
      <c r="BL37" s="68"/>
      <c r="BM37" s="68"/>
      <c r="BN37" s="68"/>
      <c r="BO37" s="68"/>
      <c r="BP37" s="68"/>
      <c r="BQ37" s="68"/>
      <c r="BR37" s="68"/>
      <c r="BS37" s="68"/>
      <c r="BT37" s="68"/>
      <c r="BU37" s="68"/>
      <c r="BV37" s="68"/>
      <c r="BW37" s="68"/>
      <c r="BX37" s="68"/>
      <c r="BY37" s="68"/>
    </row>
    <row r="38" spans="1:77" s="60" customFormat="1" ht="208" x14ac:dyDescent="0.35">
      <c r="A38" s="320">
        <v>6</v>
      </c>
      <c r="B38" s="321" t="s">
        <v>283</v>
      </c>
      <c r="C38" s="276" t="s">
        <v>316</v>
      </c>
      <c r="D38" s="279" t="s">
        <v>1002</v>
      </c>
      <c r="E38" s="276" t="s">
        <v>327</v>
      </c>
      <c r="F38" s="78" t="s">
        <v>694</v>
      </c>
      <c r="G38" s="69" t="s">
        <v>692</v>
      </c>
      <c r="H38" s="69" t="s">
        <v>291</v>
      </c>
      <c r="I38" s="69" t="s">
        <v>296</v>
      </c>
      <c r="J38" s="69"/>
      <c r="K38" s="69"/>
      <c r="L38" s="69"/>
      <c r="M38" s="166" t="s">
        <v>693</v>
      </c>
      <c r="N38" s="166" t="s">
        <v>867</v>
      </c>
      <c r="O38" s="62" t="s">
        <v>13</v>
      </c>
      <c r="P38" s="64" t="s">
        <v>19</v>
      </c>
      <c r="Q38" s="75" t="str">
        <f t="shared" si="7"/>
        <v>ALTA</v>
      </c>
      <c r="R38" s="61" t="s">
        <v>1015</v>
      </c>
      <c r="S38" s="98" t="s">
        <v>355</v>
      </c>
      <c r="T38" s="109" t="s">
        <v>472</v>
      </c>
      <c r="U38" s="110" t="s">
        <v>473</v>
      </c>
      <c r="V38" s="110" t="s">
        <v>481</v>
      </c>
      <c r="W38" s="110" t="s">
        <v>483</v>
      </c>
      <c r="X38" s="110" t="s">
        <v>476</v>
      </c>
      <c r="Y38" s="110" t="s">
        <v>486</v>
      </c>
      <c r="Z38" s="110" t="s">
        <v>478</v>
      </c>
      <c r="AA38" s="107">
        <f>SUM(IF(T38='Evaluación Diseño Control'!$C$2,15,0)+IF(U38='Evaluación Diseño Control'!$C$3,15)+IF(V38='Evaluación Diseño Control'!$C$4,15)+IF(W38='Evaluación Diseño Control'!$C$5,15,IF(W38='Evaluación Diseño Control'!$D$5,10))+IF(X38='Evaluación Diseño Control'!$C$6,15)+IF(Y38='Evaluación Diseño Control'!$C$7,15)+IF(Z38='Evaluación Diseño Control'!$C$8,10,IF(Z38='Evaluación Diseño Control'!$D$8,5)))</f>
        <v>65</v>
      </c>
      <c r="AB38" s="108" t="str">
        <f t="shared" si="8"/>
        <v>Débil</v>
      </c>
      <c r="AC38" s="111" t="s">
        <v>17</v>
      </c>
      <c r="AD38" s="108" t="str">
        <f>IFERROR(VLOOKUP(CONCATENATE(AB38,AC38),'Listados Datos'!$S$2:$T$10,2,FALSE),"")</f>
        <v>Débil</v>
      </c>
      <c r="AE38" s="108">
        <f t="shared" si="9"/>
        <v>0</v>
      </c>
      <c r="AF38" s="108" t="str">
        <f>VLOOKUP(CONCATENATE(AB38,AC38),'Listados Datos'!$S$2:$U$10,3,0)</f>
        <v>Sí</v>
      </c>
      <c r="AG38" s="108">
        <f t="shared" si="10"/>
        <v>0</v>
      </c>
      <c r="AH38" s="169" t="str">
        <f t="shared" si="11"/>
        <v>Débil</v>
      </c>
      <c r="AI38" s="96" t="s">
        <v>423</v>
      </c>
      <c r="AJ38" s="97">
        <f>IFERROR(VLOOKUP(CONCATENATE(AH38,AI38),'Listados Datos'!$X$6:$Y$7,2,0),0)</f>
        <v>0</v>
      </c>
      <c r="AK38" s="96" t="s">
        <v>425</v>
      </c>
      <c r="AL38" s="100">
        <f>IFERROR(VLOOKUP(CONCATENATE(AH38,AK38),'Listados Datos'!Z$6:$AA43,2,0),0)</f>
        <v>0</v>
      </c>
      <c r="AM38" s="99" t="s">
        <v>13</v>
      </c>
      <c r="AN38" s="64" t="s">
        <v>19</v>
      </c>
      <c r="AO38" s="75" t="str">
        <f t="shared" si="12"/>
        <v>ALTA</v>
      </c>
      <c r="AP38" s="63" t="s">
        <v>191</v>
      </c>
      <c r="AQ38" s="67" t="s">
        <v>917</v>
      </c>
      <c r="AR38" s="65" t="s">
        <v>1064</v>
      </c>
      <c r="AS38" s="66" t="s">
        <v>327</v>
      </c>
      <c r="AT38" s="66" t="s">
        <v>674</v>
      </c>
      <c r="AU38" s="81">
        <v>44075</v>
      </c>
      <c r="AV38" s="81">
        <v>44196</v>
      </c>
      <c r="AW38" s="143" t="s">
        <v>678</v>
      </c>
      <c r="AX38" s="66" t="s">
        <v>695</v>
      </c>
      <c r="AY38" s="66"/>
      <c r="AZ38" s="66"/>
      <c r="BA38" s="66"/>
      <c r="BB38" s="66"/>
      <c r="BC38" s="202"/>
      <c r="BD38" s="202"/>
      <c r="BE38" s="202"/>
      <c r="BF38" s="68"/>
      <c r="BG38" s="68"/>
      <c r="BH38" s="68"/>
      <c r="BI38" s="68"/>
      <c r="BJ38" s="68"/>
      <c r="BK38" s="68"/>
      <c r="BL38" s="68"/>
      <c r="BM38" s="68"/>
      <c r="BN38" s="68"/>
      <c r="BO38" s="68"/>
      <c r="BP38" s="68"/>
      <c r="BQ38" s="68"/>
      <c r="BR38" s="68"/>
      <c r="BS38" s="68"/>
      <c r="BT38" s="68"/>
      <c r="BU38" s="68"/>
      <c r="BV38" s="68"/>
      <c r="BW38" s="68"/>
      <c r="BX38" s="68"/>
      <c r="BY38" s="68"/>
    </row>
    <row r="39" spans="1:77" s="60" customFormat="1" ht="67.5" x14ac:dyDescent="0.35">
      <c r="A39" s="320"/>
      <c r="B39" s="321"/>
      <c r="C39" s="276"/>
      <c r="D39" s="279"/>
      <c r="E39" s="276"/>
      <c r="F39" s="78" t="s">
        <v>696</v>
      </c>
      <c r="G39" s="69" t="s">
        <v>697</v>
      </c>
      <c r="H39" s="69" t="s">
        <v>291</v>
      </c>
      <c r="I39" s="69" t="s">
        <v>296</v>
      </c>
      <c r="J39" s="69"/>
      <c r="K39" s="69"/>
      <c r="L39" s="69"/>
      <c r="M39" s="166" t="s">
        <v>868</v>
      </c>
      <c r="N39" s="166" t="s">
        <v>698</v>
      </c>
      <c r="O39" s="62" t="s">
        <v>16</v>
      </c>
      <c r="P39" s="64" t="s">
        <v>17</v>
      </c>
      <c r="Q39" s="75" t="str">
        <f t="shared" si="7"/>
        <v>ALTA</v>
      </c>
      <c r="R39" s="61" t="s">
        <v>1016</v>
      </c>
      <c r="S39" s="98" t="s">
        <v>355</v>
      </c>
      <c r="T39" s="109" t="s">
        <v>472</v>
      </c>
      <c r="U39" s="110" t="s">
        <v>473</v>
      </c>
      <c r="V39" s="110" t="s">
        <v>474</v>
      </c>
      <c r="W39" s="110" t="s">
        <v>475</v>
      </c>
      <c r="X39" s="110" t="s">
        <v>476</v>
      </c>
      <c r="Y39" s="110" t="s">
        <v>477</v>
      </c>
      <c r="Z39" s="110" t="s">
        <v>478</v>
      </c>
      <c r="AA39" s="107">
        <f>SUM(IF(T39='Evaluación Diseño Control'!$C$2,15,0)+IF(U39='Evaluación Diseño Control'!$C$3,15)+IF(V39='Evaluación Diseño Control'!$C$4,15)+IF(W39='Evaluación Diseño Control'!$C$5,15,IF(W39='Evaluación Diseño Control'!$D$5,10))+IF(X39='Evaluación Diseño Control'!$C$6,15)+IF(Y39='Evaluación Diseño Control'!$C$7,15)+IF(Z39='Evaluación Diseño Control'!$C$8,10,IF(Z39='Evaluación Diseño Control'!$D$8,5)))</f>
        <v>100</v>
      </c>
      <c r="AB39" s="108" t="str">
        <f t="shared" si="8"/>
        <v>Fuerte</v>
      </c>
      <c r="AC39" s="111" t="s">
        <v>422</v>
      </c>
      <c r="AD39" s="108" t="str">
        <f>IFERROR(VLOOKUP(CONCATENATE(AB39,AC39),'Listados Datos'!$S$2:$T$10,2,FALSE),"")</f>
        <v>Fuerte</v>
      </c>
      <c r="AE39" s="108">
        <f t="shared" si="9"/>
        <v>100</v>
      </c>
      <c r="AF39" s="108" t="str">
        <f>VLOOKUP(CONCATENATE(AB39,AC39),'Listados Datos'!$S$2:$U$10,3,0)</f>
        <v>No</v>
      </c>
      <c r="AG39" s="108">
        <f t="shared" si="10"/>
        <v>100</v>
      </c>
      <c r="AH39" s="169" t="str">
        <f t="shared" si="11"/>
        <v>Fuerte</v>
      </c>
      <c r="AI39" s="96" t="s">
        <v>423</v>
      </c>
      <c r="AJ39" s="97">
        <f>IFERROR(VLOOKUP(CONCATENATE(AH39,AI39),'Listados Datos'!$X$6:$Y$7,2,0),0)</f>
        <v>2</v>
      </c>
      <c r="AK39" s="96" t="s">
        <v>423</v>
      </c>
      <c r="AL39" s="100">
        <f>IFERROR(VLOOKUP(CONCATENATE(AH39,AK39),'Listados Datos'!Z$6:$AA44,2,0),0)</f>
        <v>2</v>
      </c>
      <c r="AM39" s="99" t="s">
        <v>233</v>
      </c>
      <c r="AN39" s="64" t="s">
        <v>20</v>
      </c>
      <c r="AO39" s="75" t="str">
        <f t="shared" si="12"/>
        <v>BAJA</v>
      </c>
      <c r="AP39" s="63" t="s">
        <v>236</v>
      </c>
      <c r="AQ39" s="67" t="s">
        <v>927</v>
      </c>
      <c r="AR39" s="65" t="s">
        <v>1070</v>
      </c>
      <c r="AS39" s="66" t="s">
        <v>327</v>
      </c>
      <c r="AT39" s="66" t="s">
        <v>699</v>
      </c>
      <c r="AU39" s="81">
        <v>44075</v>
      </c>
      <c r="AV39" s="81">
        <v>44196</v>
      </c>
      <c r="AW39" s="143" t="s">
        <v>704</v>
      </c>
      <c r="AX39" s="66" t="s">
        <v>700</v>
      </c>
      <c r="AY39" s="66"/>
      <c r="AZ39" s="66"/>
      <c r="BA39" s="66"/>
      <c r="BB39" s="66"/>
      <c r="BC39" s="202"/>
      <c r="BD39" s="202"/>
      <c r="BE39" s="202"/>
      <c r="BF39" s="68"/>
      <c r="BG39" s="68"/>
      <c r="BH39" s="68"/>
      <c r="BI39" s="68"/>
      <c r="BJ39" s="68"/>
      <c r="BK39" s="68"/>
      <c r="BL39" s="68"/>
      <c r="BM39" s="68"/>
      <c r="BN39" s="68"/>
      <c r="BO39" s="68"/>
      <c r="BP39" s="68"/>
      <c r="BQ39" s="68"/>
      <c r="BR39" s="68"/>
      <c r="BS39" s="68"/>
      <c r="BT39" s="68"/>
      <c r="BU39" s="68"/>
      <c r="BV39" s="68"/>
      <c r="BW39" s="68"/>
      <c r="BX39" s="68"/>
      <c r="BY39" s="68"/>
    </row>
    <row r="40" spans="1:77" s="60" customFormat="1" ht="130" x14ac:dyDescent="0.35">
      <c r="A40" s="320"/>
      <c r="B40" s="321"/>
      <c r="C40" s="276"/>
      <c r="D40" s="279"/>
      <c r="E40" s="276"/>
      <c r="F40" s="78" t="s">
        <v>1249</v>
      </c>
      <c r="G40" s="69" t="s">
        <v>701</v>
      </c>
      <c r="H40" s="69" t="s">
        <v>292</v>
      </c>
      <c r="I40" s="69" t="s">
        <v>301</v>
      </c>
      <c r="J40" s="69"/>
      <c r="K40" s="69"/>
      <c r="L40" s="69"/>
      <c r="M40" s="166" t="s">
        <v>702</v>
      </c>
      <c r="N40" s="166" t="s">
        <v>703</v>
      </c>
      <c r="O40" s="62" t="s">
        <v>353</v>
      </c>
      <c r="P40" s="64" t="s">
        <v>17</v>
      </c>
      <c r="Q40" s="75" t="str">
        <f t="shared" si="7"/>
        <v>MODERADA</v>
      </c>
      <c r="R40" s="61" t="s">
        <v>1260</v>
      </c>
      <c r="S40" s="98" t="s">
        <v>355</v>
      </c>
      <c r="T40" s="109" t="s">
        <v>472</v>
      </c>
      <c r="U40" s="110" t="s">
        <v>473</v>
      </c>
      <c r="V40" s="110" t="s">
        <v>474</v>
      </c>
      <c r="W40" s="110" t="s">
        <v>475</v>
      </c>
      <c r="X40" s="110" t="s">
        <v>476</v>
      </c>
      <c r="Y40" s="110" t="s">
        <v>477</v>
      </c>
      <c r="Z40" s="110" t="s">
        <v>478</v>
      </c>
      <c r="AA40" s="107">
        <f>SUM(IF(T40='Evaluación Diseño Control'!$C$2,15,0)+IF(U40='Evaluación Diseño Control'!$C$3,15)+IF(V40='Evaluación Diseño Control'!$C$4,15)+IF(W40='Evaluación Diseño Control'!$C$5,15,IF(W40='Evaluación Diseño Control'!$D$5,10))+IF(X40='Evaluación Diseño Control'!$C$6,15)+IF(Y40='Evaluación Diseño Control'!$C$7,15)+IF(Z40='Evaluación Diseño Control'!$C$8,10,IF(Z40='Evaluación Diseño Control'!$D$8,5)))</f>
        <v>100</v>
      </c>
      <c r="AB40" s="108" t="str">
        <f t="shared" si="8"/>
        <v>Fuerte</v>
      </c>
      <c r="AC40" s="111" t="s">
        <v>422</v>
      </c>
      <c r="AD40" s="108" t="str">
        <f>IFERROR(VLOOKUP(CONCATENATE(AB40,AC40),'Listados Datos'!$S$2:$T$10,2,FALSE),"")</f>
        <v>Fuerte</v>
      </c>
      <c r="AE40" s="108">
        <f t="shared" si="9"/>
        <v>100</v>
      </c>
      <c r="AF40" s="108" t="str">
        <f>VLOOKUP(CONCATENATE(AB40,AC40),'Listados Datos'!$S$2:$U$10,3,0)</f>
        <v>No</v>
      </c>
      <c r="AG40" s="108">
        <f t="shared" si="10"/>
        <v>100</v>
      </c>
      <c r="AH40" s="169" t="str">
        <f t="shared" si="11"/>
        <v>Fuerte</v>
      </c>
      <c r="AI40" s="96" t="s">
        <v>423</v>
      </c>
      <c r="AJ40" s="97">
        <f>IFERROR(VLOOKUP(CONCATENATE(AH40,AI40),'Listados Datos'!$X$6:$Y$7,2,0),0)</f>
        <v>2</v>
      </c>
      <c r="AK40" s="96" t="s">
        <v>423</v>
      </c>
      <c r="AL40" s="100">
        <f>IFERROR(VLOOKUP(CONCATENATE(AH40,AK40),'Listados Datos'!Z$6:$AA45,2,0),0)</f>
        <v>2</v>
      </c>
      <c r="AM40" s="99" t="s">
        <v>233</v>
      </c>
      <c r="AN40" s="64" t="s">
        <v>17</v>
      </c>
      <c r="AO40" s="75" t="str">
        <f t="shared" si="12"/>
        <v>MODERADA</v>
      </c>
      <c r="AP40" s="63" t="s">
        <v>189</v>
      </c>
      <c r="AQ40" s="67" t="s">
        <v>928</v>
      </c>
      <c r="AR40" s="65" t="s">
        <v>1071</v>
      </c>
      <c r="AS40" s="66" t="s">
        <v>327</v>
      </c>
      <c r="AT40" s="66" t="s">
        <v>521</v>
      </c>
      <c r="AU40" s="81">
        <v>44075</v>
      </c>
      <c r="AV40" s="81">
        <v>44196</v>
      </c>
      <c r="AW40" s="143" t="s">
        <v>1119</v>
      </c>
      <c r="AX40" s="66" t="s">
        <v>721</v>
      </c>
      <c r="AY40" s="66"/>
      <c r="AZ40" s="66"/>
      <c r="BA40" s="66"/>
      <c r="BB40" s="66"/>
      <c r="BC40" s="202"/>
      <c r="BD40" s="202"/>
      <c r="BE40" s="202"/>
      <c r="BF40" s="68"/>
      <c r="BG40" s="68"/>
      <c r="BH40" s="68"/>
      <c r="BI40" s="68"/>
      <c r="BJ40" s="68"/>
      <c r="BK40" s="68"/>
      <c r="BL40" s="68"/>
      <c r="BM40" s="68"/>
      <c r="BN40" s="68"/>
      <c r="BO40" s="68"/>
      <c r="BP40" s="68"/>
      <c r="BQ40" s="68"/>
      <c r="BR40" s="68"/>
      <c r="BS40" s="68"/>
      <c r="BT40" s="68"/>
      <c r="BU40" s="68"/>
      <c r="BV40" s="68"/>
      <c r="BW40" s="68"/>
      <c r="BX40" s="68"/>
      <c r="BY40" s="68"/>
    </row>
    <row r="41" spans="1:77" s="60" customFormat="1" ht="91" x14ac:dyDescent="0.35">
      <c r="A41" s="320"/>
      <c r="B41" s="321"/>
      <c r="C41" s="276"/>
      <c r="D41" s="279"/>
      <c r="E41" s="276"/>
      <c r="F41" s="78" t="s">
        <v>687</v>
      </c>
      <c r="G41" s="69" t="s">
        <v>688</v>
      </c>
      <c r="H41" s="69" t="s">
        <v>293</v>
      </c>
      <c r="I41" s="69" t="s">
        <v>302</v>
      </c>
      <c r="J41" s="69" t="s">
        <v>438</v>
      </c>
      <c r="K41" s="69" t="s">
        <v>629</v>
      </c>
      <c r="L41" s="69" t="s">
        <v>630</v>
      </c>
      <c r="M41" s="166" t="s">
        <v>690</v>
      </c>
      <c r="N41" s="166" t="s">
        <v>643</v>
      </c>
      <c r="O41" s="62" t="s">
        <v>233</v>
      </c>
      <c r="P41" s="64" t="s">
        <v>15</v>
      </c>
      <c r="Q41" s="75" t="str">
        <f t="shared" si="7"/>
        <v>ALTA</v>
      </c>
      <c r="R41" s="61" t="s">
        <v>691</v>
      </c>
      <c r="S41" s="98" t="s">
        <v>355</v>
      </c>
      <c r="T41" s="109" t="s">
        <v>472</v>
      </c>
      <c r="U41" s="110" t="s">
        <v>473</v>
      </c>
      <c r="V41" s="110" t="s">
        <v>474</v>
      </c>
      <c r="W41" s="110" t="s">
        <v>475</v>
      </c>
      <c r="X41" s="110" t="s">
        <v>476</v>
      </c>
      <c r="Y41" s="110" t="s">
        <v>477</v>
      </c>
      <c r="Z41" s="110" t="s">
        <v>478</v>
      </c>
      <c r="AA41" s="107">
        <f>SUM(IF(T41='Evaluación Diseño Control'!$C$2,15,0)+IF(U41='Evaluación Diseño Control'!$C$3,15)+IF(V41='Evaluación Diseño Control'!$C$4,15)+IF(W41='Evaluación Diseño Control'!$C$5,15,IF(W41='Evaluación Diseño Control'!$D$5,10))+IF(X41='Evaluación Diseño Control'!$C$6,15)+IF(Y41='Evaluación Diseño Control'!$C$7,15)+IF(Z41='Evaluación Diseño Control'!$C$8,10,IF(Z41='Evaluación Diseño Control'!$D$8,5)))</f>
        <v>100</v>
      </c>
      <c r="AB41" s="108" t="str">
        <f t="shared" si="8"/>
        <v>Fuerte</v>
      </c>
      <c r="AC41" s="111" t="s">
        <v>422</v>
      </c>
      <c r="AD41" s="108" t="str">
        <f>IFERROR(VLOOKUP(CONCATENATE(AB41,AC41),'Listados Datos'!$S$2:$T$10,2,FALSE),"")</f>
        <v>Fuerte</v>
      </c>
      <c r="AE41" s="108">
        <f t="shared" si="9"/>
        <v>100</v>
      </c>
      <c r="AF41" s="108" t="str">
        <f>VLOOKUP(CONCATENATE(AB41,AC41),'Listados Datos'!$S$2:$U$10,3,0)</f>
        <v>No</v>
      </c>
      <c r="AG41" s="108">
        <f t="shared" si="10"/>
        <v>100</v>
      </c>
      <c r="AH41" s="169" t="str">
        <f t="shared" si="11"/>
        <v>Fuerte</v>
      </c>
      <c r="AI41" s="96" t="s">
        <v>423</v>
      </c>
      <c r="AJ41" s="97">
        <f>IFERROR(VLOOKUP(CONCATENATE(AH41,AI41),'Listados Datos'!$X$6:$Y$7,2,0),0)</f>
        <v>2</v>
      </c>
      <c r="AK41" s="96" t="s">
        <v>423</v>
      </c>
      <c r="AL41" s="100">
        <f>IFERROR(VLOOKUP(CONCATENATE(AH41,AK41),'Listados Datos'!Z$6:$AA46,2,0),0)</f>
        <v>2</v>
      </c>
      <c r="AM41" s="99" t="s">
        <v>233</v>
      </c>
      <c r="AN41" s="64" t="s">
        <v>20</v>
      </c>
      <c r="AO41" s="75" t="str">
        <f t="shared" si="12"/>
        <v>BAJA</v>
      </c>
      <c r="AP41" s="63" t="s">
        <v>236</v>
      </c>
      <c r="AQ41" s="67" t="s">
        <v>924</v>
      </c>
      <c r="AR41" s="65" t="s">
        <v>644</v>
      </c>
      <c r="AS41" s="66" t="s">
        <v>327</v>
      </c>
      <c r="AT41" s="66" t="s">
        <v>521</v>
      </c>
      <c r="AU41" s="81">
        <v>44075</v>
      </c>
      <c r="AV41" s="81">
        <v>44196</v>
      </c>
      <c r="AW41" s="143" t="s">
        <v>1118</v>
      </c>
      <c r="AX41" s="66" t="s">
        <v>720</v>
      </c>
      <c r="AY41" s="66"/>
      <c r="AZ41" s="66"/>
      <c r="BA41" s="66"/>
      <c r="BB41" s="66"/>
      <c r="BC41" s="202"/>
      <c r="BD41" s="202"/>
      <c r="BE41" s="202"/>
      <c r="BF41" s="68"/>
      <c r="BG41" s="68"/>
      <c r="BH41" s="68"/>
      <c r="BI41" s="68"/>
      <c r="BJ41" s="68"/>
      <c r="BK41" s="68"/>
      <c r="BL41" s="68"/>
      <c r="BM41" s="68"/>
      <c r="BN41" s="68"/>
      <c r="BO41" s="68"/>
      <c r="BP41" s="68"/>
      <c r="BQ41" s="68"/>
      <c r="BR41" s="68"/>
      <c r="BS41" s="68"/>
      <c r="BT41" s="68"/>
      <c r="BU41" s="68"/>
      <c r="BV41" s="68"/>
      <c r="BW41" s="68"/>
      <c r="BX41" s="68"/>
      <c r="BY41" s="68"/>
    </row>
    <row r="42" spans="1:77" s="60" customFormat="1" ht="130" x14ac:dyDescent="0.35">
      <c r="A42" s="322">
        <v>7</v>
      </c>
      <c r="B42" s="323" t="s">
        <v>1239</v>
      </c>
      <c r="C42" s="276" t="s">
        <v>319</v>
      </c>
      <c r="D42" s="279" t="s">
        <v>999</v>
      </c>
      <c r="E42" s="276" t="s">
        <v>330</v>
      </c>
      <c r="F42" s="78" t="s">
        <v>554</v>
      </c>
      <c r="G42" s="69" t="s">
        <v>957</v>
      </c>
      <c r="H42" s="69" t="s">
        <v>293</v>
      </c>
      <c r="I42" s="69" t="s">
        <v>302</v>
      </c>
      <c r="J42" s="69" t="s">
        <v>229</v>
      </c>
      <c r="K42" s="69" t="s">
        <v>645</v>
      </c>
      <c r="L42" s="69" t="s">
        <v>554</v>
      </c>
      <c r="M42" s="166" t="s">
        <v>566</v>
      </c>
      <c r="N42" s="166" t="s">
        <v>571</v>
      </c>
      <c r="O42" s="62" t="s">
        <v>14</v>
      </c>
      <c r="P42" s="64" t="s">
        <v>118</v>
      </c>
      <c r="Q42" s="75" t="str">
        <f t="shared" si="7"/>
        <v>EXTREMA</v>
      </c>
      <c r="R42" s="61" t="s">
        <v>958</v>
      </c>
      <c r="S42" s="98" t="s">
        <v>355</v>
      </c>
      <c r="T42" s="109" t="s">
        <v>472</v>
      </c>
      <c r="U42" s="110" t="s">
        <v>473</v>
      </c>
      <c r="V42" s="110" t="s">
        <v>474</v>
      </c>
      <c r="W42" s="110" t="s">
        <v>475</v>
      </c>
      <c r="X42" s="110" t="s">
        <v>476</v>
      </c>
      <c r="Y42" s="110" t="s">
        <v>477</v>
      </c>
      <c r="Z42" s="110" t="s">
        <v>478</v>
      </c>
      <c r="AA42" s="107">
        <f>SUM(IF(T42='Evaluación Diseño Control'!$C$2,15,0)+IF(U42='Evaluación Diseño Control'!$C$3,15)+IF(V42='Evaluación Diseño Control'!$C$4,15)+IF(W42='Evaluación Diseño Control'!$C$5,15,IF(W42='Evaluación Diseño Control'!$D$5,10))+IF(X42='Evaluación Diseño Control'!$C$6,15)+IF(Y42='Evaluación Diseño Control'!$C$7,15)+IF(Z42='Evaluación Diseño Control'!$C$8,10,IF(Z42='Evaluación Diseño Control'!$D$8,5)))</f>
        <v>100</v>
      </c>
      <c r="AB42" s="108" t="str">
        <f t="shared" si="8"/>
        <v>Fuerte</v>
      </c>
      <c r="AC42" s="111" t="s">
        <v>422</v>
      </c>
      <c r="AD42" s="108" t="str">
        <f>IFERROR(VLOOKUP(CONCATENATE(AB42,AC42),'Listados Datos'!$S$2:$T$10,2,FALSE),"")</f>
        <v>Fuerte</v>
      </c>
      <c r="AE42" s="108">
        <f t="shared" si="9"/>
        <v>100</v>
      </c>
      <c r="AF42" s="108" t="str">
        <f>VLOOKUP(CONCATENATE(AB42,AC42),'Listados Datos'!$S$2:$U$10,3,0)</f>
        <v>No</v>
      </c>
      <c r="AG42" s="108">
        <f t="shared" si="10"/>
        <v>100</v>
      </c>
      <c r="AH42" s="169" t="str">
        <f t="shared" si="11"/>
        <v>Fuerte</v>
      </c>
      <c r="AI42" s="96" t="s">
        <v>423</v>
      </c>
      <c r="AJ42" s="97">
        <f>IFERROR(VLOOKUP(CONCATENATE(AH42,AI42),'Listados Datos'!$X$6:$Y$7,2,0),0)</f>
        <v>2</v>
      </c>
      <c r="AK42" s="96" t="s">
        <v>423</v>
      </c>
      <c r="AL42" s="100">
        <f>IFERROR(VLOOKUP(CONCATENATE(AH42,AK42),'Listados Datos'!Z$6:$AA47,2,0),0)</f>
        <v>2</v>
      </c>
      <c r="AM42" s="99" t="s">
        <v>16</v>
      </c>
      <c r="AN42" s="64" t="s">
        <v>17</v>
      </c>
      <c r="AO42" s="75" t="str">
        <f t="shared" si="12"/>
        <v>ALTA</v>
      </c>
      <c r="AP42" s="63" t="s">
        <v>189</v>
      </c>
      <c r="AQ42" s="67" t="s">
        <v>984</v>
      </c>
      <c r="AR42" s="65" t="s">
        <v>1072</v>
      </c>
      <c r="AS42" s="66" t="s">
        <v>330</v>
      </c>
      <c r="AT42" s="66" t="s">
        <v>521</v>
      </c>
      <c r="AU42" s="81">
        <v>44114</v>
      </c>
      <c r="AV42" s="81">
        <v>44479</v>
      </c>
      <c r="AW42" s="143" t="s">
        <v>959</v>
      </c>
      <c r="AX42" s="66" t="s">
        <v>585</v>
      </c>
      <c r="AY42" s="66"/>
      <c r="AZ42" s="66"/>
      <c r="BA42" s="66"/>
      <c r="BB42" s="66"/>
      <c r="BC42" s="202"/>
      <c r="BD42" s="202"/>
      <c r="BE42" s="202"/>
      <c r="BF42" s="68"/>
      <c r="BG42" s="68"/>
      <c r="BH42" s="68"/>
      <c r="BI42" s="68"/>
      <c r="BJ42" s="68"/>
      <c r="BK42" s="68"/>
      <c r="BL42" s="68"/>
      <c r="BM42" s="68"/>
      <c r="BN42" s="68"/>
      <c r="BO42" s="68"/>
      <c r="BP42" s="68"/>
      <c r="BQ42" s="68"/>
      <c r="BR42" s="68"/>
      <c r="BS42" s="68"/>
      <c r="BT42" s="68"/>
      <c r="BU42" s="68"/>
      <c r="BV42" s="68"/>
      <c r="BW42" s="68"/>
      <c r="BX42" s="68"/>
      <c r="BY42" s="68"/>
    </row>
    <row r="43" spans="1:77" s="60" customFormat="1" ht="61.5" x14ac:dyDescent="0.35">
      <c r="A43" s="322"/>
      <c r="B43" s="323"/>
      <c r="C43" s="276"/>
      <c r="D43" s="279"/>
      <c r="E43" s="276"/>
      <c r="F43" s="78" t="s">
        <v>555</v>
      </c>
      <c r="G43" s="69" t="s">
        <v>1208</v>
      </c>
      <c r="H43" s="69" t="s">
        <v>293</v>
      </c>
      <c r="I43" s="69" t="s">
        <v>302</v>
      </c>
      <c r="J43" s="69" t="s">
        <v>226</v>
      </c>
      <c r="K43" s="69" t="s">
        <v>645</v>
      </c>
      <c r="L43" s="69" t="s">
        <v>555</v>
      </c>
      <c r="M43" s="166" t="s">
        <v>567</v>
      </c>
      <c r="N43" s="166" t="s">
        <v>572</v>
      </c>
      <c r="O43" s="62" t="s">
        <v>16</v>
      </c>
      <c r="P43" s="64" t="s">
        <v>118</v>
      </c>
      <c r="Q43" s="75" t="str">
        <f t="shared" si="7"/>
        <v>EXTREMA</v>
      </c>
      <c r="R43" s="61" t="s">
        <v>985</v>
      </c>
      <c r="S43" s="98" t="s">
        <v>355</v>
      </c>
      <c r="T43" s="109" t="s">
        <v>472</v>
      </c>
      <c r="U43" s="110" t="s">
        <v>473</v>
      </c>
      <c r="V43" s="110" t="s">
        <v>474</v>
      </c>
      <c r="W43" s="110" t="s">
        <v>475</v>
      </c>
      <c r="X43" s="110" t="s">
        <v>476</v>
      </c>
      <c r="Y43" s="110" t="s">
        <v>477</v>
      </c>
      <c r="Z43" s="110" t="s">
        <v>478</v>
      </c>
      <c r="AA43" s="107">
        <f>SUM(IF(T43='Evaluación Diseño Control'!$C$2,15,0)+IF(U43='Evaluación Diseño Control'!$C$3,15)+IF(V43='Evaluación Diseño Control'!$C$4,15)+IF(W43='Evaluación Diseño Control'!$C$5,15,IF(W43='Evaluación Diseño Control'!$D$5,10))+IF(X43='Evaluación Diseño Control'!$C$6,15)+IF(Y43='Evaluación Diseño Control'!$C$7,15)+IF(Z43='Evaluación Diseño Control'!$C$8,10,IF(Z43='Evaluación Diseño Control'!$D$8,5)))</f>
        <v>100</v>
      </c>
      <c r="AB43" s="108" t="str">
        <f t="shared" si="8"/>
        <v>Fuerte</v>
      </c>
      <c r="AC43" s="111" t="s">
        <v>422</v>
      </c>
      <c r="AD43" s="108" t="str">
        <f>IFERROR(VLOOKUP(CONCATENATE(AB43,AC43),'Listados Datos'!$S$2:$T$10,2,FALSE),"")</f>
        <v>Fuerte</v>
      </c>
      <c r="AE43" s="108">
        <f t="shared" si="9"/>
        <v>100</v>
      </c>
      <c r="AF43" s="108" t="str">
        <f>VLOOKUP(CONCATENATE(AB43,AC43),'Listados Datos'!$S$2:$U$10,3,0)</f>
        <v>No</v>
      </c>
      <c r="AG43" s="108">
        <f t="shared" si="10"/>
        <v>100</v>
      </c>
      <c r="AH43" s="169" t="str">
        <f t="shared" si="11"/>
        <v>Fuerte</v>
      </c>
      <c r="AI43" s="96" t="s">
        <v>423</v>
      </c>
      <c r="AJ43" s="97">
        <f>IFERROR(VLOOKUP(CONCATENATE(AH43,AI43),'Listados Datos'!$X$6:$Y$7,2,0),0)</f>
        <v>2</v>
      </c>
      <c r="AK43" s="96" t="s">
        <v>423</v>
      </c>
      <c r="AL43" s="100">
        <f>IFERROR(VLOOKUP(CONCATENATE(AH43,AK43),'Listados Datos'!Z$6:$AA48,2,0),0)</f>
        <v>2</v>
      </c>
      <c r="AM43" s="99" t="s">
        <v>16</v>
      </c>
      <c r="AN43" s="64" t="s">
        <v>17</v>
      </c>
      <c r="AO43" s="75" t="str">
        <f t="shared" si="12"/>
        <v>ALTA</v>
      </c>
      <c r="AP43" s="63" t="s">
        <v>189</v>
      </c>
      <c r="AQ43" s="67" t="s">
        <v>579</v>
      </c>
      <c r="AR43" s="65" t="s">
        <v>1073</v>
      </c>
      <c r="AS43" s="66" t="s">
        <v>330</v>
      </c>
      <c r="AT43" s="66" t="s">
        <v>521</v>
      </c>
      <c r="AU43" s="81" t="s">
        <v>581</v>
      </c>
      <c r="AV43" s="81" t="s">
        <v>582</v>
      </c>
      <c r="AW43" s="143" t="s">
        <v>960</v>
      </c>
      <c r="AX43" s="66" t="s">
        <v>585</v>
      </c>
      <c r="AY43" s="66"/>
      <c r="AZ43" s="66"/>
      <c r="BA43" s="66"/>
      <c r="BB43" s="66"/>
      <c r="BC43" s="202"/>
      <c r="BD43" s="202"/>
      <c r="BE43" s="202"/>
      <c r="BF43" s="68"/>
      <c r="BG43" s="68"/>
      <c r="BH43" s="68"/>
      <c r="BI43" s="68"/>
      <c r="BJ43" s="68"/>
      <c r="BK43" s="68"/>
      <c r="BL43" s="68"/>
      <c r="BM43" s="68"/>
      <c r="BN43" s="68"/>
      <c r="BO43" s="68"/>
      <c r="BP43" s="68"/>
      <c r="BQ43" s="68"/>
      <c r="BR43" s="68"/>
      <c r="BS43" s="68"/>
      <c r="BT43" s="68"/>
      <c r="BU43" s="68"/>
      <c r="BV43" s="68"/>
      <c r="BW43" s="68"/>
      <c r="BX43" s="68"/>
      <c r="BY43" s="68"/>
    </row>
    <row r="44" spans="1:77" s="60" customFormat="1" ht="104" x14ac:dyDescent="0.35">
      <c r="A44" s="322"/>
      <c r="B44" s="323"/>
      <c r="C44" s="276"/>
      <c r="D44" s="279"/>
      <c r="E44" s="276"/>
      <c r="F44" s="78" t="s">
        <v>556</v>
      </c>
      <c r="G44" s="69" t="s">
        <v>976</v>
      </c>
      <c r="H44" s="69" t="s">
        <v>293</v>
      </c>
      <c r="I44" s="69" t="s">
        <v>302</v>
      </c>
      <c r="J44" s="69" t="s">
        <v>226</v>
      </c>
      <c r="K44" s="69" t="s">
        <v>645</v>
      </c>
      <c r="L44" s="69" t="s">
        <v>556</v>
      </c>
      <c r="M44" s="166" t="s">
        <v>568</v>
      </c>
      <c r="N44" s="166" t="s">
        <v>573</v>
      </c>
      <c r="O44" s="62" t="s">
        <v>16</v>
      </c>
      <c r="P44" s="64" t="s">
        <v>15</v>
      </c>
      <c r="Q44" s="75" t="str">
        <f t="shared" si="7"/>
        <v>EXTREMA</v>
      </c>
      <c r="R44" s="61" t="s">
        <v>961</v>
      </c>
      <c r="S44" s="98" t="s">
        <v>355</v>
      </c>
      <c r="T44" s="109" t="s">
        <v>472</v>
      </c>
      <c r="U44" s="110" t="s">
        <v>473</v>
      </c>
      <c r="V44" s="110" t="s">
        <v>474</v>
      </c>
      <c r="W44" s="110" t="s">
        <v>475</v>
      </c>
      <c r="X44" s="110" t="s">
        <v>476</v>
      </c>
      <c r="Y44" s="110" t="s">
        <v>477</v>
      </c>
      <c r="Z44" s="110" t="s">
        <v>478</v>
      </c>
      <c r="AA44" s="107">
        <f>SUM(IF(T44='Evaluación Diseño Control'!$C$2,15,0)+IF(U44='Evaluación Diseño Control'!$C$3,15)+IF(V44='Evaluación Diseño Control'!$C$4,15)+IF(W44='Evaluación Diseño Control'!$C$5,15,IF(W44='Evaluación Diseño Control'!$D$5,10))+IF(X44='Evaluación Diseño Control'!$C$6,15)+IF(Y44='Evaluación Diseño Control'!$C$7,15)+IF(Z44='Evaluación Diseño Control'!$C$8,10,IF(Z44='Evaluación Diseño Control'!$D$8,5)))</f>
        <v>100</v>
      </c>
      <c r="AB44" s="108" t="str">
        <f t="shared" si="8"/>
        <v>Fuerte</v>
      </c>
      <c r="AC44" s="111" t="s">
        <v>422</v>
      </c>
      <c r="AD44" s="108" t="str">
        <f>IFERROR(VLOOKUP(CONCATENATE(AB44,AC44),'Listados Datos'!$S$2:$T$10,2,FALSE),"")</f>
        <v>Fuerte</v>
      </c>
      <c r="AE44" s="108">
        <f t="shared" si="9"/>
        <v>100</v>
      </c>
      <c r="AF44" s="108" t="str">
        <f>VLOOKUP(CONCATENATE(AB44,AC44),'Listados Datos'!$S$2:$U$10,3,0)</f>
        <v>No</v>
      </c>
      <c r="AG44" s="108">
        <f t="shared" si="10"/>
        <v>100</v>
      </c>
      <c r="AH44" s="169" t="str">
        <f t="shared" si="11"/>
        <v>Fuerte</v>
      </c>
      <c r="AI44" s="96" t="s">
        <v>423</v>
      </c>
      <c r="AJ44" s="97">
        <f>IFERROR(VLOOKUP(CONCATENATE(AH44,AI44),'Listados Datos'!$X$6:$Y$7,2,0),0)</f>
        <v>2</v>
      </c>
      <c r="AK44" s="96" t="s">
        <v>425</v>
      </c>
      <c r="AL44" s="100">
        <f>IFERROR(VLOOKUP(CONCATENATE(AH44,AK44),'Listados Datos'!Z$6:$AA49,2,0),0)</f>
        <v>1</v>
      </c>
      <c r="AM44" s="99" t="s">
        <v>18</v>
      </c>
      <c r="AN44" s="64" t="s">
        <v>15</v>
      </c>
      <c r="AO44" s="75" t="str">
        <f t="shared" si="12"/>
        <v>ALTA</v>
      </c>
      <c r="AP44" s="63" t="s">
        <v>189</v>
      </c>
      <c r="AQ44" s="67" t="s">
        <v>929</v>
      </c>
      <c r="AR44" s="65" t="s">
        <v>1074</v>
      </c>
      <c r="AS44" s="66" t="s">
        <v>330</v>
      </c>
      <c r="AT44" s="66" t="s">
        <v>383</v>
      </c>
      <c r="AU44" s="81">
        <v>44075</v>
      </c>
      <c r="AV44" s="81">
        <v>44185</v>
      </c>
      <c r="AW44" s="143" t="s">
        <v>962</v>
      </c>
      <c r="AX44" s="66" t="s">
        <v>986</v>
      </c>
      <c r="AY44" s="66"/>
      <c r="AZ44" s="66"/>
      <c r="BA44" s="66"/>
      <c r="BB44" s="66"/>
      <c r="BC44" s="202"/>
      <c r="BD44" s="202"/>
      <c r="BE44" s="202"/>
      <c r="BF44" s="68"/>
      <c r="BG44" s="68"/>
      <c r="BH44" s="68"/>
      <c r="BI44" s="68"/>
      <c r="BJ44" s="68"/>
      <c r="BK44" s="68"/>
      <c r="BL44" s="68"/>
      <c r="BM44" s="68"/>
      <c r="BN44" s="68"/>
      <c r="BO44" s="68"/>
      <c r="BP44" s="68"/>
      <c r="BQ44" s="68"/>
      <c r="BR44" s="68"/>
      <c r="BS44" s="68"/>
      <c r="BT44" s="68"/>
      <c r="BU44" s="68"/>
      <c r="BV44" s="68"/>
      <c r="BW44" s="68"/>
      <c r="BX44" s="68"/>
      <c r="BY44" s="68"/>
    </row>
    <row r="45" spans="1:77" s="60" customFormat="1" ht="117" x14ac:dyDescent="0.35">
      <c r="A45" s="322"/>
      <c r="B45" s="323"/>
      <c r="C45" s="276"/>
      <c r="D45" s="279"/>
      <c r="E45" s="276"/>
      <c r="F45" s="78" t="s">
        <v>557</v>
      </c>
      <c r="G45" s="69" t="s">
        <v>963</v>
      </c>
      <c r="H45" s="69" t="s">
        <v>293</v>
      </c>
      <c r="I45" s="69" t="s">
        <v>302</v>
      </c>
      <c r="J45" s="69" t="s">
        <v>227</v>
      </c>
      <c r="K45" s="69" t="s">
        <v>645</v>
      </c>
      <c r="L45" s="69" t="s">
        <v>557</v>
      </c>
      <c r="M45" s="166" t="s">
        <v>569</v>
      </c>
      <c r="N45" s="166" t="s">
        <v>987</v>
      </c>
      <c r="O45" s="62" t="s">
        <v>14</v>
      </c>
      <c r="P45" s="64" t="s">
        <v>118</v>
      </c>
      <c r="Q45" s="75" t="str">
        <f t="shared" si="7"/>
        <v>EXTREMA</v>
      </c>
      <c r="R45" s="61" t="s">
        <v>964</v>
      </c>
      <c r="S45" s="98" t="s">
        <v>355</v>
      </c>
      <c r="T45" s="109" t="s">
        <v>472</v>
      </c>
      <c r="U45" s="110" t="s">
        <v>473</v>
      </c>
      <c r="V45" s="110" t="s">
        <v>474</v>
      </c>
      <c r="W45" s="110" t="s">
        <v>475</v>
      </c>
      <c r="X45" s="110" t="s">
        <v>476</v>
      </c>
      <c r="Y45" s="110" t="s">
        <v>477</v>
      </c>
      <c r="Z45" s="110" t="s">
        <v>478</v>
      </c>
      <c r="AA45" s="107">
        <f>SUM(IF(T45='Evaluación Diseño Control'!$C$2,15,0)+IF(U45='Evaluación Diseño Control'!$C$3,15)+IF(V45='Evaluación Diseño Control'!$C$4,15)+IF(W45='Evaluación Diseño Control'!$C$5,15,IF(W45='Evaluación Diseño Control'!$D$5,10))+IF(X45='Evaluación Diseño Control'!$C$6,15)+IF(Y45='Evaluación Diseño Control'!$C$7,15)+IF(Z45='Evaluación Diseño Control'!$C$8,10,IF(Z45='Evaluación Diseño Control'!$D$8,5)))</f>
        <v>100</v>
      </c>
      <c r="AB45" s="108" t="str">
        <f t="shared" si="8"/>
        <v>Fuerte</v>
      </c>
      <c r="AC45" s="111" t="s">
        <v>422</v>
      </c>
      <c r="AD45" s="108" t="str">
        <f>IFERROR(VLOOKUP(CONCATENATE(AB45,AC45),'Listados Datos'!$S$2:$T$10,2,FALSE),"")</f>
        <v>Fuerte</v>
      </c>
      <c r="AE45" s="108">
        <f t="shared" si="9"/>
        <v>100</v>
      </c>
      <c r="AF45" s="108" t="str">
        <f>VLOOKUP(CONCATENATE(AB45,AC45),'Listados Datos'!$S$2:$U$10,3,0)</f>
        <v>No</v>
      </c>
      <c r="AG45" s="108">
        <f t="shared" si="10"/>
        <v>100</v>
      </c>
      <c r="AH45" s="169" t="str">
        <f t="shared" si="11"/>
        <v>Fuerte</v>
      </c>
      <c r="AI45" s="96" t="s">
        <v>423</v>
      </c>
      <c r="AJ45" s="97">
        <f>IFERROR(VLOOKUP(CONCATENATE(AH45,AI45),'Listados Datos'!$X$6:$Y$7,2,0),0)</f>
        <v>2</v>
      </c>
      <c r="AK45" s="96" t="s">
        <v>423</v>
      </c>
      <c r="AL45" s="100">
        <f>IFERROR(VLOOKUP(CONCATENATE(AH45,AK45),'Listados Datos'!Z$6:$AA50,2,0),0)</f>
        <v>2</v>
      </c>
      <c r="AM45" s="99" t="s">
        <v>14</v>
      </c>
      <c r="AN45" s="64" t="s">
        <v>17</v>
      </c>
      <c r="AO45" s="75" t="str">
        <f t="shared" si="12"/>
        <v>ALTA</v>
      </c>
      <c r="AP45" s="63" t="s">
        <v>189</v>
      </c>
      <c r="AQ45" s="67" t="s">
        <v>988</v>
      </c>
      <c r="AR45" s="65" t="s">
        <v>1075</v>
      </c>
      <c r="AS45" s="66" t="s">
        <v>330</v>
      </c>
      <c r="AT45" s="66" t="s">
        <v>521</v>
      </c>
      <c r="AU45" s="81" t="s">
        <v>583</v>
      </c>
      <c r="AV45" s="81">
        <v>44120</v>
      </c>
      <c r="AW45" s="143" t="s">
        <v>989</v>
      </c>
      <c r="AX45" s="66" t="s">
        <v>586</v>
      </c>
      <c r="AY45" s="66"/>
      <c r="AZ45" s="66"/>
      <c r="BA45" s="66"/>
      <c r="BB45" s="66"/>
      <c r="BC45" s="202"/>
      <c r="BD45" s="202"/>
      <c r="BE45" s="202"/>
      <c r="BF45" s="68"/>
      <c r="BG45" s="68"/>
      <c r="BH45" s="68"/>
      <c r="BI45" s="68"/>
      <c r="BJ45" s="68"/>
      <c r="BK45" s="68"/>
      <c r="BL45" s="68"/>
      <c r="BM45" s="68"/>
      <c r="BN45" s="68"/>
      <c r="BO45" s="68"/>
      <c r="BP45" s="68"/>
      <c r="BQ45" s="68"/>
      <c r="BR45" s="68"/>
      <c r="BS45" s="68"/>
      <c r="BT45" s="68"/>
      <c r="BU45" s="68"/>
      <c r="BV45" s="68"/>
      <c r="BW45" s="68"/>
      <c r="BX45" s="68"/>
      <c r="BY45" s="68"/>
    </row>
    <row r="46" spans="1:77" s="60" customFormat="1" ht="104" x14ac:dyDescent="0.35">
      <c r="A46" s="322"/>
      <c r="B46" s="323"/>
      <c r="C46" s="276"/>
      <c r="D46" s="279"/>
      <c r="E46" s="276"/>
      <c r="F46" s="78" t="s">
        <v>558</v>
      </c>
      <c r="G46" s="69" t="s">
        <v>965</v>
      </c>
      <c r="H46" s="69" t="s">
        <v>293</v>
      </c>
      <c r="I46" s="69" t="s">
        <v>302</v>
      </c>
      <c r="J46" s="69" t="s">
        <v>229</v>
      </c>
      <c r="K46" s="69" t="s">
        <v>645</v>
      </c>
      <c r="L46" s="69" t="s">
        <v>558</v>
      </c>
      <c r="M46" s="166" t="s">
        <v>570</v>
      </c>
      <c r="N46" s="166" t="s">
        <v>574</v>
      </c>
      <c r="O46" s="62" t="s">
        <v>14</v>
      </c>
      <c r="P46" s="64" t="s">
        <v>15</v>
      </c>
      <c r="Q46" s="75" t="str">
        <f t="shared" si="7"/>
        <v>EXTREMA</v>
      </c>
      <c r="R46" s="61" t="s">
        <v>990</v>
      </c>
      <c r="S46" s="98" t="s">
        <v>355</v>
      </c>
      <c r="T46" s="109" t="s">
        <v>472</v>
      </c>
      <c r="U46" s="110" t="s">
        <v>473</v>
      </c>
      <c r="V46" s="110" t="s">
        <v>474</v>
      </c>
      <c r="W46" s="110" t="s">
        <v>475</v>
      </c>
      <c r="X46" s="110" t="s">
        <v>476</v>
      </c>
      <c r="Y46" s="110" t="s">
        <v>477</v>
      </c>
      <c r="Z46" s="110" t="s">
        <v>478</v>
      </c>
      <c r="AA46" s="107">
        <f>SUM(IF(T46='Evaluación Diseño Control'!$C$2,15,0)+IF(U46='Evaluación Diseño Control'!$C$3,15)+IF(V46='Evaluación Diseño Control'!$C$4,15)+IF(W46='Evaluación Diseño Control'!$C$5,15,IF(W46='Evaluación Diseño Control'!$D$5,10))+IF(X46='Evaluación Diseño Control'!$C$6,15)+IF(Y46='Evaluación Diseño Control'!$C$7,15)+IF(Z46='Evaluación Diseño Control'!$C$8,10,IF(Z46='Evaluación Diseño Control'!$D$8,5)))</f>
        <v>100</v>
      </c>
      <c r="AB46" s="108" t="str">
        <f t="shared" si="8"/>
        <v>Fuerte</v>
      </c>
      <c r="AC46" s="111" t="s">
        <v>422</v>
      </c>
      <c r="AD46" s="108" t="str">
        <f>IFERROR(VLOOKUP(CONCATENATE(AB46,AC46),'Listados Datos'!$S$2:$T$10,2,FALSE),"")</f>
        <v>Fuerte</v>
      </c>
      <c r="AE46" s="108">
        <f t="shared" si="9"/>
        <v>100</v>
      </c>
      <c r="AF46" s="108" t="str">
        <f>VLOOKUP(CONCATENATE(AB46,AC46),'Listados Datos'!$S$2:$U$10,3,0)</f>
        <v>No</v>
      </c>
      <c r="AG46" s="108">
        <f t="shared" si="10"/>
        <v>100</v>
      </c>
      <c r="AH46" s="169" t="str">
        <f t="shared" si="11"/>
        <v>Fuerte</v>
      </c>
      <c r="AI46" s="96" t="s">
        <v>423</v>
      </c>
      <c r="AJ46" s="97">
        <f>IFERROR(VLOOKUP(CONCATENATE(AH46,AI46),'Listados Datos'!$X$6:$Y$7,2,0),0)</f>
        <v>2</v>
      </c>
      <c r="AK46" s="96" t="s">
        <v>425</v>
      </c>
      <c r="AL46" s="100">
        <f>IFERROR(VLOOKUP(CONCATENATE(AH46,AK46),'Listados Datos'!Z$6:$AA51,2,0),0)</f>
        <v>1</v>
      </c>
      <c r="AM46" s="99" t="s">
        <v>14</v>
      </c>
      <c r="AN46" s="64" t="s">
        <v>19</v>
      </c>
      <c r="AO46" s="75" t="str">
        <f t="shared" si="12"/>
        <v>ALTA</v>
      </c>
      <c r="AP46" s="63" t="s">
        <v>189</v>
      </c>
      <c r="AQ46" s="67" t="s">
        <v>991</v>
      </c>
      <c r="AR46" s="65" t="s">
        <v>966</v>
      </c>
      <c r="AS46" s="66" t="s">
        <v>330</v>
      </c>
      <c r="AT46" s="66" t="s">
        <v>383</v>
      </c>
      <c r="AU46" s="81">
        <v>44119</v>
      </c>
      <c r="AV46" s="81">
        <v>44120</v>
      </c>
      <c r="AW46" s="143" t="s">
        <v>967</v>
      </c>
      <c r="AX46" s="66" t="s">
        <v>587</v>
      </c>
      <c r="AY46" s="66"/>
      <c r="AZ46" s="66"/>
      <c r="BA46" s="66"/>
      <c r="BB46" s="66"/>
      <c r="BC46" s="202"/>
      <c r="BD46" s="202"/>
      <c r="BE46" s="202"/>
      <c r="BF46" s="68"/>
      <c r="BG46" s="68"/>
      <c r="BH46" s="68"/>
      <c r="BI46" s="68"/>
      <c r="BJ46" s="68"/>
      <c r="BK46" s="68"/>
      <c r="BL46" s="68"/>
      <c r="BM46" s="68"/>
      <c r="BN46" s="68"/>
      <c r="BO46" s="68"/>
      <c r="BP46" s="68"/>
      <c r="BQ46" s="68"/>
      <c r="BR46" s="68"/>
      <c r="BS46" s="68"/>
      <c r="BT46" s="68"/>
      <c r="BU46" s="68"/>
      <c r="BV46" s="68"/>
      <c r="BW46" s="68"/>
      <c r="BX46" s="68"/>
      <c r="BY46" s="68"/>
    </row>
    <row r="47" spans="1:77" s="60" customFormat="1" ht="143" x14ac:dyDescent="0.35">
      <c r="A47" s="322"/>
      <c r="B47" s="323"/>
      <c r="C47" s="276"/>
      <c r="D47" s="279"/>
      <c r="E47" s="276"/>
      <c r="F47" s="78" t="s">
        <v>559</v>
      </c>
      <c r="G47" s="69" t="s">
        <v>968</v>
      </c>
      <c r="H47" s="69" t="s">
        <v>293</v>
      </c>
      <c r="I47" s="69" t="s">
        <v>560</v>
      </c>
      <c r="J47" s="69" t="s">
        <v>229</v>
      </c>
      <c r="K47" s="69" t="s">
        <v>992</v>
      </c>
      <c r="L47" s="69" t="s">
        <v>559</v>
      </c>
      <c r="M47" s="166" t="s">
        <v>1004</v>
      </c>
      <c r="N47" s="166" t="s">
        <v>1003</v>
      </c>
      <c r="O47" s="62" t="s">
        <v>14</v>
      </c>
      <c r="P47" s="64" t="s">
        <v>20</v>
      </c>
      <c r="Q47" s="75" t="str">
        <f t="shared" si="7"/>
        <v>MODERADA</v>
      </c>
      <c r="R47" s="61" t="s">
        <v>576</v>
      </c>
      <c r="S47" s="98" t="s">
        <v>355</v>
      </c>
      <c r="T47" s="109" t="s">
        <v>472</v>
      </c>
      <c r="U47" s="110" t="s">
        <v>473</v>
      </c>
      <c r="V47" s="110" t="s">
        <v>474</v>
      </c>
      <c r="W47" s="110" t="s">
        <v>475</v>
      </c>
      <c r="X47" s="110" t="s">
        <v>476</v>
      </c>
      <c r="Y47" s="110" t="s">
        <v>477</v>
      </c>
      <c r="Z47" s="110" t="s">
        <v>478</v>
      </c>
      <c r="AA47" s="107">
        <f>SUM(IF(T47='Evaluación Diseño Control'!$C$2,15,0)+IF(U47='Evaluación Diseño Control'!$C$3,15)+IF(V47='Evaluación Diseño Control'!$C$4,15)+IF(W47='Evaluación Diseño Control'!$C$5,15,IF(W47='Evaluación Diseño Control'!$D$5,10))+IF(X47='Evaluación Diseño Control'!$C$6,15)+IF(Y47='Evaluación Diseño Control'!$C$7,15)+IF(Z47='Evaluación Diseño Control'!$C$8,10,IF(Z47='Evaluación Diseño Control'!$D$8,5)))</f>
        <v>100</v>
      </c>
      <c r="AB47" s="108" t="str">
        <f t="shared" si="8"/>
        <v>Fuerte</v>
      </c>
      <c r="AC47" s="111" t="s">
        <v>17</v>
      </c>
      <c r="AD47" s="108" t="str">
        <f>IFERROR(VLOOKUP(CONCATENATE(AB47,AC47),'Listados Datos'!$S$2:$T$10,2,FALSE),"")</f>
        <v>Moderado</v>
      </c>
      <c r="AE47" s="108">
        <f t="shared" si="9"/>
        <v>50</v>
      </c>
      <c r="AF47" s="108" t="str">
        <f>VLOOKUP(CONCATENATE(AB47,AC47),'Listados Datos'!$S$2:$U$10,3,0)</f>
        <v>Sí</v>
      </c>
      <c r="AG47" s="108">
        <f t="shared" si="10"/>
        <v>50</v>
      </c>
      <c r="AH47" s="169" t="str">
        <f t="shared" si="11"/>
        <v>Moderado</v>
      </c>
      <c r="AI47" s="96" t="s">
        <v>423</v>
      </c>
      <c r="AJ47" s="97">
        <f>IFERROR(VLOOKUP(CONCATENATE(AH47,AI47),'Listados Datos'!$X$6:$Y$7,2,0),0)</f>
        <v>1</v>
      </c>
      <c r="AK47" s="96" t="s">
        <v>423</v>
      </c>
      <c r="AL47" s="100">
        <f>IFERROR(VLOOKUP(CONCATENATE(AH47,AK47),'Listados Datos'!Z$6:$AA52,2,0),0)</f>
        <v>1</v>
      </c>
      <c r="AM47" s="99" t="s">
        <v>18</v>
      </c>
      <c r="AN47" s="64" t="s">
        <v>19</v>
      </c>
      <c r="AO47" s="75" t="str">
        <f t="shared" si="12"/>
        <v>BAJA</v>
      </c>
      <c r="AP47" s="63" t="s">
        <v>189</v>
      </c>
      <c r="AQ47" s="67" t="s">
        <v>978</v>
      </c>
      <c r="AR47" s="65" t="s">
        <v>580</v>
      </c>
      <c r="AS47" s="66" t="s">
        <v>330</v>
      </c>
      <c r="AT47" s="66" t="s">
        <v>383</v>
      </c>
      <c r="AU47" s="81">
        <v>44131</v>
      </c>
      <c r="AV47" s="81">
        <v>44276</v>
      </c>
      <c r="AW47" s="143" t="s">
        <v>993</v>
      </c>
      <c r="AX47" s="66" t="s">
        <v>588</v>
      </c>
      <c r="AY47" s="66"/>
      <c r="AZ47" s="66"/>
      <c r="BA47" s="66"/>
      <c r="BB47" s="66"/>
      <c r="BC47" s="202"/>
      <c r="BD47" s="202"/>
      <c r="BE47" s="202"/>
      <c r="BF47" s="68"/>
      <c r="BG47" s="68"/>
      <c r="BH47" s="68"/>
      <c r="BI47" s="68"/>
      <c r="BJ47" s="68"/>
      <c r="BK47" s="68"/>
      <c r="BL47" s="68"/>
      <c r="BM47" s="68"/>
      <c r="BN47" s="68"/>
      <c r="BO47" s="68"/>
      <c r="BP47" s="68"/>
      <c r="BQ47" s="68"/>
      <c r="BR47" s="68"/>
      <c r="BS47" s="68"/>
      <c r="BT47" s="68"/>
      <c r="BU47" s="68"/>
      <c r="BV47" s="68"/>
      <c r="BW47" s="68"/>
      <c r="BX47" s="68"/>
      <c r="BY47" s="68"/>
    </row>
    <row r="48" spans="1:77" s="60" customFormat="1" ht="91" x14ac:dyDescent="0.35">
      <c r="A48" s="322"/>
      <c r="B48" s="323"/>
      <c r="C48" s="276"/>
      <c r="D48" s="279"/>
      <c r="E48" s="276"/>
      <c r="F48" s="78" t="s">
        <v>646</v>
      </c>
      <c r="G48" s="69" t="s">
        <v>994</v>
      </c>
      <c r="H48" s="69" t="s">
        <v>293</v>
      </c>
      <c r="I48" s="69" t="s">
        <v>302</v>
      </c>
      <c r="J48" s="69" t="s">
        <v>227</v>
      </c>
      <c r="K48" s="69" t="s">
        <v>645</v>
      </c>
      <c r="L48" s="69" t="s">
        <v>646</v>
      </c>
      <c r="M48" s="166" t="s">
        <v>1005</v>
      </c>
      <c r="N48" s="166" t="s">
        <v>575</v>
      </c>
      <c r="O48" s="62" t="s">
        <v>14</v>
      </c>
      <c r="P48" s="64" t="s">
        <v>15</v>
      </c>
      <c r="Q48" s="75" t="str">
        <f t="shared" si="7"/>
        <v>EXTREMA</v>
      </c>
      <c r="R48" s="61" t="s">
        <v>577</v>
      </c>
      <c r="S48" s="98" t="s">
        <v>355</v>
      </c>
      <c r="T48" s="109" t="s">
        <v>472</v>
      </c>
      <c r="U48" s="110" t="s">
        <v>473</v>
      </c>
      <c r="V48" s="110" t="s">
        <v>474</v>
      </c>
      <c r="W48" s="110" t="s">
        <v>475</v>
      </c>
      <c r="X48" s="110" t="s">
        <v>476</v>
      </c>
      <c r="Y48" s="110" t="s">
        <v>477</v>
      </c>
      <c r="Z48" s="110" t="s">
        <v>478</v>
      </c>
      <c r="AA48" s="107">
        <f>SUM(IF(T48='Evaluación Diseño Control'!$C$2,15,0)+IF(U48='Evaluación Diseño Control'!$C$3,15)+IF(V48='Evaluación Diseño Control'!$C$4,15)+IF(W48='Evaluación Diseño Control'!$C$5,15,IF(W48='Evaluación Diseño Control'!$D$5,10))+IF(X48='Evaluación Diseño Control'!$C$6,15)+IF(Y48='Evaluación Diseño Control'!$C$7,15)+IF(Z48='Evaluación Diseño Control'!$C$8,10,IF(Z48='Evaluación Diseño Control'!$D$8,5)))</f>
        <v>100</v>
      </c>
      <c r="AB48" s="108" t="str">
        <f t="shared" si="8"/>
        <v>Fuerte</v>
      </c>
      <c r="AC48" s="111" t="s">
        <v>422</v>
      </c>
      <c r="AD48" s="108" t="str">
        <f>IFERROR(VLOOKUP(CONCATENATE(AB48,AC48),'Listados Datos'!$S$2:$T$10,2,FALSE),"")</f>
        <v>Fuerte</v>
      </c>
      <c r="AE48" s="108">
        <f t="shared" si="9"/>
        <v>100</v>
      </c>
      <c r="AF48" s="108" t="str">
        <f>VLOOKUP(CONCATENATE(AB48,AC48),'Listados Datos'!$S$2:$U$10,3,0)</f>
        <v>No</v>
      </c>
      <c r="AG48" s="108">
        <f t="shared" si="10"/>
        <v>100</v>
      </c>
      <c r="AH48" s="169" t="str">
        <f t="shared" si="11"/>
        <v>Fuerte</v>
      </c>
      <c r="AI48" s="96" t="s">
        <v>423</v>
      </c>
      <c r="AJ48" s="97">
        <f>IFERROR(VLOOKUP(CONCATENATE(AH48,AI48),'Listados Datos'!$X$6:$Y$7,2,0),0)</f>
        <v>2</v>
      </c>
      <c r="AK48" s="96" t="s">
        <v>423</v>
      </c>
      <c r="AL48" s="100">
        <f>IFERROR(VLOOKUP(CONCATENATE(AH48,AK48),'Listados Datos'!Z$6:$AA53,2,0),0)</f>
        <v>2</v>
      </c>
      <c r="AM48" s="99" t="s">
        <v>16</v>
      </c>
      <c r="AN48" s="64" t="s">
        <v>17</v>
      </c>
      <c r="AO48" s="75" t="str">
        <f t="shared" si="12"/>
        <v>ALTA</v>
      </c>
      <c r="AP48" s="63" t="s">
        <v>189</v>
      </c>
      <c r="AQ48" s="67" t="s">
        <v>995</v>
      </c>
      <c r="AR48" s="65" t="s">
        <v>1076</v>
      </c>
      <c r="AS48" s="66" t="s">
        <v>330</v>
      </c>
      <c r="AT48" s="66" t="s">
        <v>584</v>
      </c>
      <c r="AU48" s="81">
        <v>44088</v>
      </c>
      <c r="AV48" s="81">
        <v>44453</v>
      </c>
      <c r="AW48" s="143" t="s">
        <v>969</v>
      </c>
      <c r="AX48" s="66" t="s">
        <v>589</v>
      </c>
      <c r="AY48" s="66"/>
      <c r="AZ48" s="66"/>
      <c r="BA48" s="66"/>
      <c r="BB48" s="66"/>
      <c r="BC48" s="202"/>
      <c r="BD48" s="202"/>
      <c r="BE48" s="202"/>
      <c r="BF48" s="68"/>
      <c r="BG48" s="68"/>
      <c r="BH48" s="68"/>
      <c r="BI48" s="68"/>
      <c r="BJ48" s="68"/>
      <c r="BK48" s="68"/>
      <c r="BL48" s="68"/>
      <c r="BM48" s="68"/>
      <c r="BN48" s="68"/>
      <c r="BO48" s="68"/>
      <c r="BP48" s="68"/>
      <c r="BQ48" s="68"/>
      <c r="BR48" s="68"/>
      <c r="BS48" s="68"/>
      <c r="BT48" s="68"/>
      <c r="BU48" s="68"/>
      <c r="BV48" s="68"/>
      <c r="BW48" s="68"/>
      <c r="BX48" s="68"/>
      <c r="BY48" s="68"/>
    </row>
    <row r="49" spans="1:77" s="60" customFormat="1" ht="78" x14ac:dyDescent="0.35">
      <c r="A49" s="322"/>
      <c r="B49" s="323"/>
      <c r="C49" s="276"/>
      <c r="D49" s="279"/>
      <c r="E49" s="276"/>
      <c r="F49" s="78" t="s">
        <v>561</v>
      </c>
      <c r="G49" s="69" t="s">
        <v>977</v>
      </c>
      <c r="H49" s="69" t="s">
        <v>293</v>
      </c>
      <c r="I49" s="69" t="s">
        <v>302</v>
      </c>
      <c r="J49" s="69" t="s">
        <v>227</v>
      </c>
      <c r="K49" s="69" t="s">
        <v>647</v>
      </c>
      <c r="L49" s="69" t="s">
        <v>561</v>
      </c>
      <c r="M49" s="166" t="s">
        <v>1006</v>
      </c>
      <c r="N49" s="166" t="s">
        <v>1007</v>
      </c>
      <c r="O49" s="62" t="s">
        <v>14</v>
      </c>
      <c r="P49" s="64" t="s">
        <v>20</v>
      </c>
      <c r="Q49" s="75" t="str">
        <f t="shared" si="7"/>
        <v>MODERADA</v>
      </c>
      <c r="R49" s="61" t="s">
        <v>1018</v>
      </c>
      <c r="S49" s="98" t="s">
        <v>355</v>
      </c>
      <c r="T49" s="109" t="s">
        <v>472</v>
      </c>
      <c r="U49" s="110" t="s">
        <v>473</v>
      </c>
      <c r="V49" s="110" t="s">
        <v>474</v>
      </c>
      <c r="W49" s="110" t="s">
        <v>475</v>
      </c>
      <c r="X49" s="110" t="s">
        <v>476</v>
      </c>
      <c r="Y49" s="110" t="s">
        <v>477</v>
      </c>
      <c r="Z49" s="110" t="s">
        <v>478</v>
      </c>
      <c r="AA49" s="107">
        <f>SUM(IF(T49='Evaluación Diseño Control'!$C$2,15,0)+IF(U49='Evaluación Diseño Control'!$C$3,15)+IF(V49='Evaluación Diseño Control'!$C$4,15)+IF(W49='Evaluación Diseño Control'!$C$5,15,IF(W49='Evaluación Diseño Control'!$D$5,10))+IF(X49='Evaluación Diseño Control'!$C$6,15)+IF(Y49='Evaluación Diseño Control'!$C$7,15)+IF(Z49='Evaluación Diseño Control'!$C$8,10,IF(Z49='Evaluación Diseño Control'!$D$8,5)))</f>
        <v>100</v>
      </c>
      <c r="AB49" s="108" t="str">
        <f t="shared" si="8"/>
        <v>Fuerte</v>
      </c>
      <c r="AC49" s="111" t="s">
        <v>17</v>
      </c>
      <c r="AD49" s="108" t="str">
        <f>IFERROR(VLOOKUP(CONCATENATE(AB49,AC49),'Listados Datos'!$S$2:$T$10,2,FALSE),"")</f>
        <v>Moderado</v>
      </c>
      <c r="AE49" s="108">
        <f t="shared" si="9"/>
        <v>50</v>
      </c>
      <c r="AF49" s="108" t="str">
        <f>VLOOKUP(CONCATENATE(AB49,AC49),'Listados Datos'!$S$2:$U$10,3,0)</f>
        <v>Sí</v>
      </c>
      <c r="AG49" s="108">
        <f t="shared" si="10"/>
        <v>50</v>
      </c>
      <c r="AH49" s="169" t="str">
        <f t="shared" si="11"/>
        <v>Moderado</v>
      </c>
      <c r="AI49" s="96" t="s">
        <v>423</v>
      </c>
      <c r="AJ49" s="97">
        <f>IFERROR(VLOOKUP(CONCATENATE(AH49,AI49),'Listados Datos'!$X$6:$Y$7,2,0),0)</f>
        <v>1</v>
      </c>
      <c r="AK49" s="96" t="s">
        <v>423</v>
      </c>
      <c r="AL49" s="100">
        <f>IFERROR(VLOOKUP(CONCATENATE(AH49,AK49),'Listados Datos'!Z$6:$AA54,2,0),0)</f>
        <v>1</v>
      </c>
      <c r="AM49" s="99" t="s">
        <v>18</v>
      </c>
      <c r="AN49" s="64" t="s">
        <v>19</v>
      </c>
      <c r="AO49" s="75" t="str">
        <f t="shared" si="12"/>
        <v>BAJA</v>
      </c>
      <c r="AP49" s="63" t="s">
        <v>189</v>
      </c>
      <c r="AQ49" s="67" t="s">
        <v>979</v>
      </c>
      <c r="AR49" s="65" t="s">
        <v>1077</v>
      </c>
      <c r="AS49" s="66" t="s">
        <v>330</v>
      </c>
      <c r="AT49" s="66" t="s">
        <v>383</v>
      </c>
      <c r="AU49" s="81">
        <v>44123</v>
      </c>
      <c r="AV49" s="81">
        <v>44127</v>
      </c>
      <c r="AW49" s="143" t="s">
        <v>970</v>
      </c>
      <c r="AX49" s="66" t="s">
        <v>590</v>
      </c>
      <c r="AY49" s="66"/>
      <c r="AZ49" s="66"/>
      <c r="BA49" s="66"/>
      <c r="BB49" s="66"/>
      <c r="BC49" s="202"/>
      <c r="BD49" s="202"/>
      <c r="BE49" s="202"/>
      <c r="BF49" s="68"/>
      <c r="BG49" s="68"/>
      <c r="BH49" s="68"/>
      <c r="BI49" s="68"/>
      <c r="BJ49" s="68"/>
      <c r="BK49" s="68"/>
      <c r="BL49" s="68"/>
      <c r="BM49" s="68"/>
      <c r="BN49" s="68"/>
      <c r="BO49" s="68"/>
      <c r="BP49" s="68"/>
      <c r="BQ49" s="68"/>
      <c r="BR49" s="68"/>
      <c r="BS49" s="68"/>
      <c r="BT49" s="68"/>
      <c r="BU49" s="68"/>
      <c r="BV49" s="68"/>
      <c r="BW49" s="68"/>
      <c r="BX49" s="68"/>
      <c r="BY49" s="68"/>
    </row>
    <row r="50" spans="1:77" s="60" customFormat="1" ht="156" x14ac:dyDescent="0.35">
      <c r="A50" s="322"/>
      <c r="B50" s="323"/>
      <c r="C50" s="276"/>
      <c r="D50" s="279"/>
      <c r="E50" s="276"/>
      <c r="F50" s="78" t="s">
        <v>562</v>
      </c>
      <c r="G50" s="69" t="s">
        <v>971</v>
      </c>
      <c r="H50" s="69" t="s">
        <v>293</v>
      </c>
      <c r="I50" s="69" t="s">
        <v>563</v>
      </c>
      <c r="J50" s="69" t="s">
        <v>564</v>
      </c>
      <c r="K50" s="69" t="s">
        <v>565</v>
      </c>
      <c r="L50" s="69" t="s">
        <v>562</v>
      </c>
      <c r="M50" s="166" t="s">
        <v>1009</v>
      </c>
      <c r="N50" s="166" t="s">
        <v>1008</v>
      </c>
      <c r="O50" s="62" t="s">
        <v>14</v>
      </c>
      <c r="P50" s="64" t="s">
        <v>118</v>
      </c>
      <c r="Q50" s="75" t="str">
        <f t="shared" si="7"/>
        <v>EXTREMA</v>
      </c>
      <c r="R50" s="61" t="s">
        <v>578</v>
      </c>
      <c r="S50" s="98" t="s">
        <v>355</v>
      </c>
      <c r="T50" s="109" t="s">
        <v>472</v>
      </c>
      <c r="U50" s="110" t="s">
        <v>473</v>
      </c>
      <c r="V50" s="110" t="s">
        <v>474</v>
      </c>
      <c r="W50" s="110" t="s">
        <v>475</v>
      </c>
      <c r="X50" s="110" t="s">
        <v>476</v>
      </c>
      <c r="Y50" s="110" t="s">
        <v>477</v>
      </c>
      <c r="Z50" s="110" t="s">
        <v>478</v>
      </c>
      <c r="AA50" s="107">
        <f>SUM(IF(T50='Evaluación Diseño Control'!$C$2,15,0)+IF(U50='Evaluación Diseño Control'!$C$3,15)+IF(V50='Evaluación Diseño Control'!$C$4,15)+IF(W50='Evaluación Diseño Control'!$C$5,15,IF(W50='Evaluación Diseño Control'!$D$5,10))+IF(X50='Evaluación Diseño Control'!$C$6,15)+IF(Y50='Evaluación Diseño Control'!$C$7,15)+IF(Z50='Evaluación Diseño Control'!$C$8,10,IF(Z50='Evaluación Diseño Control'!$D$8,5)))</f>
        <v>100</v>
      </c>
      <c r="AB50" s="108" t="str">
        <f t="shared" si="8"/>
        <v>Fuerte</v>
      </c>
      <c r="AC50" s="111" t="s">
        <v>422</v>
      </c>
      <c r="AD50" s="108" t="str">
        <f>IFERROR(VLOOKUP(CONCATENATE(AB50,AC50),'Listados Datos'!$S$2:$T$10,2,FALSE),"")</f>
        <v>Fuerte</v>
      </c>
      <c r="AE50" s="108">
        <f t="shared" si="9"/>
        <v>100</v>
      </c>
      <c r="AF50" s="108" t="str">
        <f>VLOOKUP(CONCATENATE(AB50,AC50),'Listados Datos'!$S$2:$U$10,3,0)</f>
        <v>No</v>
      </c>
      <c r="AG50" s="108">
        <f t="shared" si="10"/>
        <v>100</v>
      </c>
      <c r="AH50" s="169" t="str">
        <f t="shared" si="11"/>
        <v>Fuerte</v>
      </c>
      <c r="AI50" s="96" t="s">
        <v>423</v>
      </c>
      <c r="AJ50" s="97">
        <f>IFERROR(VLOOKUP(CONCATENATE(AH50,AI50),'Listados Datos'!$X$6:$Y$7,2,0),0)</f>
        <v>2</v>
      </c>
      <c r="AK50" s="96" t="s">
        <v>423</v>
      </c>
      <c r="AL50" s="100">
        <f>IFERROR(VLOOKUP(CONCATENATE(AH50,AK50),'Listados Datos'!Z$6:$AA55,2,0),0)</f>
        <v>2</v>
      </c>
      <c r="AM50" s="99" t="s">
        <v>14</v>
      </c>
      <c r="AN50" s="64" t="s">
        <v>17</v>
      </c>
      <c r="AO50" s="75" t="str">
        <f t="shared" si="12"/>
        <v>ALTA</v>
      </c>
      <c r="AP50" s="63" t="s">
        <v>189</v>
      </c>
      <c r="AQ50" s="67" t="s">
        <v>980</v>
      </c>
      <c r="AR50" s="65" t="s">
        <v>1078</v>
      </c>
      <c r="AS50" s="66" t="s">
        <v>330</v>
      </c>
      <c r="AT50" s="66" t="s">
        <v>584</v>
      </c>
      <c r="AU50" s="81">
        <v>44081</v>
      </c>
      <c r="AV50" s="81">
        <v>44446</v>
      </c>
      <c r="AW50" s="143" t="s">
        <v>972</v>
      </c>
      <c r="AX50" s="66" t="s">
        <v>591</v>
      </c>
      <c r="AY50" s="66"/>
      <c r="AZ50" s="66"/>
      <c r="BA50" s="66"/>
      <c r="BB50" s="66"/>
      <c r="BC50" s="202"/>
      <c r="BD50" s="202"/>
      <c r="BE50" s="202"/>
      <c r="BF50" s="68"/>
      <c r="BG50" s="68"/>
      <c r="BH50" s="68"/>
      <c r="BI50" s="68"/>
      <c r="BJ50" s="68"/>
      <c r="BK50" s="68"/>
      <c r="BL50" s="68"/>
      <c r="BM50" s="68"/>
      <c r="BN50" s="68"/>
      <c r="BO50" s="68"/>
      <c r="BP50" s="68"/>
      <c r="BQ50" s="68"/>
      <c r="BR50" s="68"/>
      <c r="BS50" s="68"/>
      <c r="BT50" s="68"/>
      <c r="BU50" s="68"/>
      <c r="BV50" s="68"/>
      <c r="BW50" s="68"/>
      <c r="BX50" s="68"/>
      <c r="BY50" s="68"/>
    </row>
    <row r="51" spans="1:77" s="60" customFormat="1" ht="93" x14ac:dyDescent="0.35">
      <c r="A51" s="322">
        <v>8</v>
      </c>
      <c r="B51" s="323" t="s">
        <v>287</v>
      </c>
      <c r="C51" s="324" t="s">
        <v>317</v>
      </c>
      <c r="D51" s="279" t="s">
        <v>1000</v>
      </c>
      <c r="E51" s="324" t="s">
        <v>328</v>
      </c>
      <c r="F51" s="78" t="s">
        <v>336</v>
      </c>
      <c r="G51" s="69" t="s">
        <v>869</v>
      </c>
      <c r="H51" s="69" t="s">
        <v>291</v>
      </c>
      <c r="I51" s="69" t="s">
        <v>299</v>
      </c>
      <c r="J51" s="69"/>
      <c r="K51" s="69"/>
      <c r="L51" s="69"/>
      <c r="M51" s="166" t="s">
        <v>1010</v>
      </c>
      <c r="N51" s="166" t="s">
        <v>768</v>
      </c>
      <c r="O51" s="62" t="s">
        <v>353</v>
      </c>
      <c r="P51" s="64" t="s">
        <v>19</v>
      </c>
      <c r="Q51" s="75" t="str">
        <f t="shared" si="7"/>
        <v>BAJA</v>
      </c>
      <c r="R51" s="61" t="s">
        <v>1019</v>
      </c>
      <c r="S51" s="98" t="s">
        <v>355</v>
      </c>
      <c r="T51" s="109" t="s">
        <v>472</v>
      </c>
      <c r="U51" s="110" t="s">
        <v>473</v>
      </c>
      <c r="V51" s="110" t="s">
        <v>474</v>
      </c>
      <c r="W51" s="110" t="s">
        <v>475</v>
      </c>
      <c r="X51" s="110" t="s">
        <v>476</v>
      </c>
      <c r="Y51" s="110" t="s">
        <v>477</v>
      </c>
      <c r="Z51" s="110" t="s">
        <v>478</v>
      </c>
      <c r="AA51" s="107">
        <f>SUM(IF(T51='Evaluación Diseño Control'!$C$2,15,0)+IF(U51='Evaluación Diseño Control'!$C$3,15)+IF(V51='Evaluación Diseño Control'!$C$4,15)+IF(W51='Evaluación Diseño Control'!$C$5,15,IF(W51='Evaluación Diseño Control'!$D$5,10))+IF(X51='Evaluación Diseño Control'!$C$6,15)+IF(Y51='Evaluación Diseño Control'!$C$7,15)+IF(Z51='Evaluación Diseño Control'!$C$8,10,IF(Z51='Evaluación Diseño Control'!$D$8,5)))</f>
        <v>100</v>
      </c>
      <c r="AB51" s="108" t="str">
        <f t="shared" si="8"/>
        <v>Fuerte</v>
      </c>
      <c r="AC51" s="111" t="s">
        <v>422</v>
      </c>
      <c r="AD51" s="108" t="str">
        <f>IFERROR(VLOOKUP(CONCATENATE(AB51,AC51),'Listados Datos'!$S$2:$T$10,2,FALSE),"")</f>
        <v>Fuerte</v>
      </c>
      <c r="AE51" s="108">
        <f t="shared" si="9"/>
        <v>100</v>
      </c>
      <c r="AF51" s="108" t="str">
        <f>VLOOKUP(CONCATENATE(AB51,AC51),'Listados Datos'!$S$2:$U$10,3,0)</f>
        <v>No</v>
      </c>
      <c r="AG51" s="108">
        <f t="shared" si="10"/>
        <v>100</v>
      </c>
      <c r="AH51" s="169" t="str">
        <f t="shared" si="11"/>
        <v>Fuerte</v>
      </c>
      <c r="AI51" s="96" t="s">
        <v>423</v>
      </c>
      <c r="AJ51" s="97">
        <f>IFERROR(VLOOKUP(CONCATENATE(AH51,AI51),'Listados Datos'!$X$6:$Y$7,2,0),0)</f>
        <v>2</v>
      </c>
      <c r="AK51" s="96" t="s">
        <v>425</v>
      </c>
      <c r="AL51" s="100">
        <f>IFERROR(VLOOKUP(CONCATENATE(AH51,AK51),'Listados Datos'!Z$6:$AA56,2,0),0)</f>
        <v>1</v>
      </c>
      <c r="AM51" s="99" t="s">
        <v>233</v>
      </c>
      <c r="AN51" s="64" t="s">
        <v>20</v>
      </c>
      <c r="AO51" s="75" t="str">
        <f t="shared" si="12"/>
        <v>BAJA</v>
      </c>
      <c r="AP51" s="63" t="s">
        <v>236</v>
      </c>
      <c r="AQ51" s="67" t="s">
        <v>930</v>
      </c>
      <c r="AR51" s="65" t="s">
        <v>1079</v>
      </c>
      <c r="AS51" s="66" t="s">
        <v>328</v>
      </c>
      <c r="AT51" s="66" t="s">
        <v>521</v>
      </c>
      <c r="AU51" s="81">
        <v>44075</v>
      </c>
      <c r="AV51" s="81">
        <v>44196</v>
      </c>
      <c r="AW51" s="143" t="s">
        <v>356</v>
      </c>
      <c r="AX51" s="66" t="s">
        <v>769</v>
      </c>
      <c r="AY51" s="66"/>
      <c r="AZ51" s="66"/>
      <c r="BA51" s="66"/>
      <c r="BB51" s="66"/>
      <c r="BC51" s="202"/>
      <c r="BD51" s="202"/>
      <c r="BE51" s="202"/>
      <c r="BF51" s="68"/>
      <c r="BG51" s="68"/>
      <c r="BH51" s="68"/>
      <c r="BI51" s="68"/>
      <c r="BJ51" s="68"/>
      <c r="BK51" s="68"/>
      <c r="BL51" s="68"/>
      <c r="BM51" s="68"/>
      <c r="BN51" s="68"/>
      <c r="BO51" s="68"/>
      <c r="BP51" s="68"/>
      <c r="BQ51" s="68"/>
      <c r="BR51" s="68"/>
      <c r="BS51" s="68"/>
      <c r="BT51" s="68"/>
      <c r="BU51" s="68"/>
      <c r="BV51" s="68"/>
      <c r="BW51" s="68"/>
      <c r="BX51" s="68"/>
      <c r="BY51" s="68"/>
    </row>
    <row r="52" spans="1:77" s="60" customFormat="1" ht="91" x14ac:dyDescent="0.35">
      <c r="A52" s="322"/>
      <c r="B52" s="323"/>
      <c r="C52" s="324"/>
      <c r="D52" s="279"/>
      <c r="E52" s="324"/>
      <c r="F52" s="78" t="s">
        <v>337</v>
      </c>
      <c r="G52" s="69" t="s">
        <v>770</v>
      </c>
      <c r="H52" s="69" t="s">
        <v>291</v>
      </c>
      <c r="I52" s="69" t="s">
        <v>296</v>
      </c>
      <c r="J52" s="69"/>
      <c r="K52" s="69"/>
      <c r="L52" s="69"/>
      <c r="M52" s="166" t="s">
        <v>771</v>
      </c>
      <c r="N52" s="166" t="s">
        <v>772</v>
      </c>
      <c r="O52" s="62" t="s">
        <v>353</v>
      </c>
      <c r="P52" s="64" t="s">
        <v>15</v>
      </c>
      <c r="Q52" s="75" t="str">
        <f t="shared" si="7"/>
        <v>ALTA</v>
      </c>
      <c r="R52" s="61" t="s">
        <v>1020</v>
      </c>
      <c r="S52" s="98" t="s">
        <v>355</v>
      </c>
      <c r="T52" s="109" t="s">
        <v>472</v>
      </c>
      <c r="U52" s="110" t="s">
        <v>473</v>
      </c>
      <c r="V52" s="110" t="s">
        <v>474</v>
      </c>
      <c r="W52" s="110" t="s">
        <v>475</v>
      </c>
      <c r="X52" s="110" t="s">
        <v>476</v>
      </c>
      <c r="Y52" s="110" t="s">
        <v>477</v>
      </c>
      <c r="Z52" s="110" t="s">
        <v>478</v>
      </c>
      <c r="AA52" s="107">
        <f>SUM(IF(T52='Evaluación Diseño Control'!$C$2,15,0)+IF(U52='Evaluación Diseño Control'!$C$3,15)+IF(V52='Evaluación Diseño Control'!$C$4,15)+IF(W52='Evaluación Diseño Control'!$C$5,15,IF(W52='Evaluación Diseño Control'!$D$5,10))+IF(X52='Evaluación Diseño Control'!$C$6,15)+IF(Y52='Evaluación Diseño Control'!$C$7,15)+IF(Z52='Evaluación Diseño Control'!$C$8,10,IF(Z52='Evaluación Diseño Control'!$D$8,5)))</f>
        <v>100</v>
      </c>
      <c r="AB52" s="108" t="str">
        <f t="shared" si="8"/>
        <v>Fuerte</v>
      </c>
      <c r="AC52" s="111" t="s">
        <v>422</v>
      </c>
      <c r="AD52" s="108" t="str">
        <f>IFERROR(VLOOKUP(CONCATENATE(AB52,AC52),'Listados Datos'!$S$2:$T$10,2,FALSE),"")</f>
        <v>Fuerte</v>
      </c>
      <c r="AE52" s="108">
        <f t="shared" si="9"/>
        <v>100</v>
      </c>
      <c r="AF52" s="108" t="str">
        <f>VLOOKUP(CONCATENATE(AB52,AC52),'Listados Datos'!$S$2:$U$10,3,0)</f>
        <v>No</v>
      </c>
      <c r="AG52" s="108">
        <f t="shared" si="10"/>
        <v>100</v>
      </c>
      <c r="AH52" s="169" t="str">
        <f t="shared" si="11"/>
        <v>Fuerte</v>
      </c>
      <c r="AI52" s="96" t="s">
        <v>423</v>
      </c>
      <c r="AJ52" s="97">
        <f>IFERROR(VLOOKUP(CONCATENATE(AH52,AI52),'Listados Datos'!$X$6:$Y$7,2,0),0)</f>
        <v>2</v>
      </c>
      <c r="AK52" s="96" t="s">
        <v>423</v>
      </c>
      <c r="AL52" s="100">
        <f>IFERROR(VLOOKUP(CONCATENATE(AH52,AK52),'Listados Datos'!Z$6:$AA57,2,0),0)</f>
        <v>2</v>
      </c>
      <c r="AM52" s="99" t="s">
        <v>233</v>
      </c>
      <c r="AN52" s="64" t="s">
        <v>19</v>
      </c>
      <c r="AO52" s="75" t="str">
        <f t="shared" si="12"/>
        <v>BAJA</v>
      </c>
      <c r="AP52" s="63" t="s">
        <v>236</v>
      </c>
      <c r="AQ52" s="67" t="s">
        <v>931</v>
      </c>
      <c r="AR52" s="65" t="s">
        <v>1080</v>
      </c>
      <c r="AS52" s="66" t="s">
        <v>328</v>
      </c>
      <c r="AT52" s="66" t="s">
        <v>521</v>
      </c>
      <c r="AU52" s="81">
        <v>44075</v>
      </c>
      <c r="AV52" s="81">
        <v>44196</v>
      </c>
      <c r="AW52" s="143" t="s">
        <v>773</v>
      </c>
      <c r="AX52" s="66" t="s">
        <v>774</v>
      </c>
      <c r="AY52" s="66"/>
      <c r="AZ52" s="66"/>
      <c r="BA52" s="66"/>
      <c r="BB52" s="66"/>
      <c r="BC52" s="202"/>
      <c r="BD52" s="202"/>
      <c r="BE52" s="202"/>
      <c r="BF52" s="68"/>
      <c r="BG52" s="68"/>
      <c r="BH52" s="68"/>
      <c r="BI52" s="68"/>
      <c r="BJ52" s="68"/>
      <c r="BK52" s="68"/>
      <c r="BL52" s="68"/>
      <c r="BM52" s="68"/>
      <c r="BN52" s="68"/>
      <c r="BO52" s="68"/>
      <c r="BP52" s="68"/>
      <c r="BQ52" s="68"/>
      <c r="BR52" s="68"/>
      <c r="BS52" s="68"/>
      <c r="BT52" s="68"/>
      <c r="BU52" s="68"/>
      <c r="BV52" s="68"/>
      <c r="BW52" s="68"/>
      <c r="BX52" s="68"/>
      <c r="BY52" s="68"/>
    </row>
    <row r="53" spans="1:77" s="60" customFormat="1" ht="108.5" x14ac:dyDescent="0.35">
      <c r="A53" s="322"/>
      <c r="B53" s="323"/>
      <c r="C53" s="324"/>
      <c r="D53" s="279"/>
      <c r="E53" s="324"/>
      <c r="F53" s="78" t="s">
        <v>338</v>
      </c>
      <c r="G53" s="69" t="s">
        <v>870</v>
      </c>
      <c r="H53" s="69" t="s">
        <v>291</v>
      </c>
      <c r="I53" s="69" t="s">
        <v>299</v>
      </c>
      <c r="J53" s="69"/>
      <c r="K53" s="69"/>
      <c r="L53" s="69"/>
      <c r="M53" s="166" t="s">
        <v>775</v>
      </c>
      <c r="N53" s="166" t="s">
        <v>776</v>
      </c>
      <c r="O53" s="62" t="s">
        <v>16</v>
      </c>
      <c r="P53" s="64" t="s">
        <v>19</v>
      </c>
      <c r="Q53" s="75" t="str">
        <f t="shared" si="7"/>
        <v>MODERADA</v>
      </c>
      <c r="R53" s="61" t="s">
        <v>1022</v>
      </c>
      <c r="S53" s="98" t="s">
        <v>355</v>
      </c>
      <c r="T53" s="109" t="s">
        <v>472</v>
      </c>
      <c r="U53" s="110" t="s">
        <v>473</v>
      </c>
      <c r="V53" s="110" t="s">
        <v>474</v>
      </c>
      <c r="W53" s="110" t="s">
        <v>475</v>
      </c>
      <c r="X53" s="110" t="s">
        <v>476</v>
      </c>
      <c r="Y53" s="110" t="s">
        <v>477</v>
      </c>
      <c r="Z53" s="110" t="s">
        <v>478</v>
      </c>
      <c r="AA53" s="107">
        <f>SUM(IF(T53='Evaluación Diseño Control'!$C$2,15,0)+IF(U53='Evaluación Diseño Control'!$C$3,15)+IF(V53='Evaluación Diseño Control'!$C$4,15)+IF(W53='Evaluación Diseño Control'!$C$5,15,IF(W53='Evaluación Diseño Control'!$D$5,10))+IF(X53='Evaluación Diseño Control'!$C$6,15)+IF(Y53='Evaluación Diseño Control'!$C$7,15)+IF(Z53='Evaluación Diseño Control'!$C$8,10,IF(Z53='Evaluación Diseño Control'!$D$8,5)))</f>
        <v>100</v>
      </c>
      <c r="AB53" s="108" t="str">
        <f t="shared" si="8"/>
        <v>Fuerte</v>
      </c>
      <c r="AC53" s="111" t="s">
        <v>422</v>
      </c>
      <c r="AD53" s="108" t="str">
        <f>IFERROR(VLOOKUP(CONCATENATE(AB53,AC53),'Listados Datos'!$S$2:$T$10,2,FALSE),"")</f>
        <v>Fuerte</v>
      </c>
      <c r="AE53" s="108">
        <f t="shared" si="9"/>
        <v>100</v>
      </c>
      <c r="AF53" s="108" t="str">
        <f>VLOOKUP(CONCATENATE(AB53,AC53),'Listados Datos'!$S$2:$U$10,3,0)</f>
        <v>No</v>
      </c>
      <c r="AG53" s="108">
        <f t="shared" si="10"/>
        <v>100</v>
      </c>
      <c r="AH53" s="169" t="str">
        <f t="shared" si="11"/>
        <v>Fuerte</v>
      </c>
      <c r="AI53" s="96" t="s">
        <v>423</v>
      </c>
      <c r="AJ53" s="97">
        <f>IFERROR(VLOOKUP(CONCATENATE(AH53,AI53),'Listados Datos'!$X$6:$Y$7,2,0),0)</f>
        <v>2</v>
      </c>
      <c r="AK53" s="96" t="s">
        <v>423</v>
      </c>
      <c r="AL53" s="100">
        <f>IFERROR(VLOOKUP(CONCATENATE(AH53,AK53),'Listados Datos'!Z$6:$AA58,2,0),0)</f>
        <v>2</v>
      </c>
      <c r="AM53" s="99" t="s">
        <v>233</v>
      </c>
      <c r="AN53" s="64" t="s">
        <v>20</v>
      </c>
      <c r="AO53" s="75" t="str">
        <f t="shared" si="12"/>
        <v>BAJA</v>
      </c>
      <c r="AP53" s="63" t="s">
        <v>236</v>
      </c>
      <c r="AQ53" s="67" t="s">
        <v>932</v>
      </c>
      <c r="AR53" s="65" t="s">
        <v>1081</v>
      </c>
      <c r="AS53" s="66" t="s">
        <v>328</v>
      </c>
      <c r="AT53" s="66" t="s">
        <v>521</v>
      </c>
      <c r="AU53" s="81">
        <v>44075</v>
      </c>
      <c r="AV53" s="81">
        <v>44196</v>
      </c>
      <c r="AW53" s="143" t="s">
        <v>777</v>
      </c>
      <c r="AX53" s="66" t="s">
        <v>871</v>
      </c>
      <c r="AY53" s="66"/>
      <c r="AZ53" s="66"/>
      <c r="BA53" s="66"/>
      <c r="BB53" s="66"/>
      <c r="BC53" s="202"/>
      <c r="BD53" s="202"/>
      <c r="BE53" s="202"/>
      <c r="BF53" s="68"/>
      <c r="BG53" s="68"/>
      <c r="BH53" s="68"/>
      <c r="BI53" s="68"/>
      <c r="BJ53" s="68"/>
      <c r="BK53" s="68"/>
      <c r="BL53" s="68"/>
      <c r="BM53" s="68"/>
      <c r="BN53" s="68"/>
      <c r="BO53" s="68"/>
      <c r="BP53" s="68"/>
      <c r="BQ53" s="68"/>
      <c r="BR53" s="68"/>
      <c r="BS53" s="68"/>
      <c r="BT53" s="68"/>
      <c r="BU53" s="68"/>
      <c r="BV53" s="68"/>
      <c r="BW53" s="68"/>
      <c r="BX53" s="68"/>
      <c r="BY53" s="68"/>
    </row>
    <row r="54" spans="1:77" s="60" customFormat="1" ht="91" x14ac:dyDescent="0.35">
      <c r="A54" s="322"/>
      <c r="B54" s="323"/>
      <c r="C54" s="324"/>
      <c r="D54" s="279"/>
      <c r="E54" s="324"/>
      <c r="F54" s="78" t="s">
        <v>339</v>
      </c>
      <c r="G54" s="69" t="s">
        <v>778</v>
      </c>
      <c r="H54" s="69" t="s">
        <v>291</v>
      </c>
      <c r="I54" s="69" t="s">
        <v>296</v>
      </c>
      <c r="J54" s="69"/>
      <c r="K54" s="69"/>
      <c r="L54" s="69"/>
      <c r="M54" s="166" t="s">
        <v>779</v>
      </c>
      <c r="N54" s="166" t="s">
        <v>780</v>
      </c>
      <c r="O54" s="62" t="s">
        <v>16</v>
      </c>
      <c r="P54" s="64" t="s">
        <v>19</v>
      </c>
      <c r="Q54" s="75" t="str">
        <f t="shared" si="7"/>
        <v>MODERADA</v>
      </c>
      <c r="R54" s="61" t="s">
        <v>1021</v>
      </c>
      <c r="S54" s="98" t="s">
        <v>355</v>
      </c>
      <c r="T54" s="109" t="s">
        <v>472</v>
      </c>
      <c r="U54" s="110" t="s">
        <v>473</v>
      </c>
      <c r="V54" s="110" t="s">
        <v>474</v>
      </c>
      <c r="W54" s="110" t="s">
        <v>475</v>
      </c>
      <c r="X54" s="110" t="s">
        <v>476</v>
      </c>
      <c r="Y54" s="110" t="s">
        <v>477</v>
      </c>
      <c r="Z54" s="110" t="s">
        <v>478</v>
      </c>
      <c r="AA54" s="107">
        <f>SUM(IF(T54='Evaluación Diseño Control'!$C$2,15,0)+IF(U54='Evaluación Diseño Control'!$C$3,15)+IF(V54='Evaluación Diseño Control'!$C$4,15)+IF(W54='Evaluación Diseño Control'!$C$5,15,IF(W54='Evaluación Diseño Control'!$D$5,10))+IF(X54='Evaluación Diseño Control'!$C$6,15)+IF(Y54='Evaluación Diseño Control'!$C$7,15)+IF(Z54='Evaluación Diseño Control'!$C$8,10,IF(Z54='Evaluación Diseño Control'!$D$8,5)))</f>
        <v>100</v>
      </c>
      <c r="AB54" s="108" t="str">
        <f t="shared" si="8"/>
        <v>Fuerte</v>
      </c>
      <c r="AC54" s="111" t="s">
        <v>422</v>
      </c>
      <c r="AD54" s="108" t="str">
        <f>IFERROR(VLOOKUP(CONCATENATE(AB54,AC54),'Listados Datos'!$S$2:$T$10,2,FALSE),"")</f>
        <v>Fuerte</v>
      </c>
      <c r="AE54" s="108">
        <f t="shared" si="9"/>
        <v>100</v>
      </c>
      <c r="AF54" s="108" t="str">
        <f>VLOOKUP(CONCATENATE(AB54,AC54),'Listados Datos'!$S$2:$U$10,3,0)</f>
        <v>No</v>
      </c>
      <c r="AG54" s="108">
        <f t="shared" si="10"/>
        <v>100</v>
      </c>
      <c r="AH54" s="169" t="str">
        <f t="shared" si="11"/>
        <v>Fuerte</v>
      </c>
      <c r="AI54" s="96" t="s">
        <v>423</v>
      </c>
      <c r="AJ54" s="97">
        <f>IFERROR(VLOOKUP(CONCATENATE(AH54,AI54),'Listados Datos'!$X$6:$Y$7,2,0),0)</f>
        <v>2</v>
      </c>
      <c r="AK54" s="96" t="s">
        <v>423</v>
      </c>
      <c r="AL54" s="100">
        <f>IFERROR(VLOOKUP(CONCATENATE(AH54,AK54),'Listados Datos'!Z$6:$AA59,2,0),0)</f>
        <v>2</v>
      </c>
      <c r="AM54" s="99" t="s">
        <v>233</v>
      </c>
      <c r="AN54" s="64" t="s">
        <v>20</v>
      </c>
      <c r="AO54" s="75" t="str">
        <f t="shared" si="12"/>
        <v>BAJA</v>
      </c>
      <c r="AP54" s="63" t="s">
        <v>236</v>
      </c>
      <c r="AQ54" s="67" t="s">
        <v>933</v>
      </c>
      <c r="AR54" s="65" t="s">
        <v>1082</v>
      </c>
      <c r="AS54" s="66" t="s">
        <v>328</v>
      </c>
      <c r="AT54" s="66" t="s">
        <v>521</v>
      </c>
      <c r="AU54" s="81">
        <v>44075</v>
      </c>
      <c r="AV54" s="81">
        <v>44196</v>
      </c>
      <c r="AW54" s="143" t="s">
        <v>357</v>
      </c>
      <c r="AX54" s="66" t="s">
        <v>781</v>
      </c>
      <c r="AY54" s="66"/>
      <c r="AZ54" s="66"/>
      <c r="BA54" s="66"/>
      <c r="BB54" s="66"/>
      <c r="BC54" s="202"/>
      <c r="BD54" s="202"/>
      <c r="BE54" s="202"/>
      <c r="BF54" s="68"/>
      <c r="BG54" s="68"/>
      <c r="BH54" s="68"/>
      <c r="BI54" s="68"/>
      <c r="BJ54" s="68"/>
      <c r="BK54" s="68"/>
      <c r="BL54" s="68"/>
      <c r="BM54" s="68"/>
      <c r="BN54" s="68"/>
      <c r="BO54" s="68"/>
      <c r="BP54" s="68"/>
      <c r="BQ54" s="68"/>
      <c r="BR54" s="68"/>
      <c r="BS54" s="68"/>
      <c r="BT54" s="68"/>
      <c r="BU54" s="68"/>
      <c r="BV54" s="68"/>
      <c r="BW54" s="68"/>
      <c r="BX54" s="68"/>
      <c r="BY54" s="68"/>
    </row>
    <row r="55" spans="1:77" s="60" customFormat="1" ht="91" x14ac:dyDescent="0.35">
      <c r="A55" s="322"/>
      <c r="B55" s="323"/>
      <c r="C55" s="324"/>
      <c r="D55" s="279"/>
      <c r="E55" s="324"/>
      <c r="F55" s="78" t="s">
        <v>782</v>
      </c>
      <c r="G55" s="69" t="s">
        <v>783</v>
      </c>
      <c r="H55" s="69" t="s">
        <v>291</v>
      </c>
      <c r="I55" s="69" t="s">
        <v>299</v>
      </c>
      <c r="J55" s="69"/>
      <c r="K55" s="69"/>
      <c r="L55" s="69"/>
      <c r="M55" s="166" t="s">
        <v>784</v>
      </c>
      <c r="N55" s="166" t="s">
        <v>785</v>
      </c>
      <c r="O55" s="62" t="s">
        <v>16</v>
      </c>
      <c r="P55" s="64" t="s">
        <v>19</v>
      </c>
      <c r="Q55" s="75" t="str">
        <f t="shared" si="7"/>
        <v>MODERADA</v>
      </c>
      <c r="R55" s="61" t="s">
        <v>1022</v>
      </c>
      <c r="S55" s="98" t="s">
        <v>355</v>
      </c>
      <c r="T55" s="109" t="s">
        <v>472</v>
      </c>
      <c r="U55" s="110" t="s">
        <v>473</v>
      </c>
      <c r="V55" s="110" t="s">
        <v>474</v>
      </c>
      <c r="W55" s="110" t="s">
        <v>475</v>
      </c>
      <c r="X55" s="110" t="s">
        <v>476</v>
      </c>
      <c r="Y55" s="110" t="s">
        <v>477</v>
      </c>
      <c r="Z55" s="110" t="s">
        <v>478</v>
      </c>
      <c r="AA55" s="107">
        <f>SUM(IF(T55='Evaluación Diseño Control'!$C$2,15,0)+IF(U55='Evaluación Diseño Control'!$C$3,15)+IF(V55='Evaluación Diseño Control'!$C$4,15)+IF(W55='Evaluación Diseño Control'!$C$5,15,IF(W55='Evaluación Diseño Control'!$D$5,10))+IF(X55='Evaluación Diseño Control'!$C$6,15)+IF(Y55='Evaluación Diseño Control'!$C$7,15)+IF(Z55='Evaluación Diseño Control'!$C$8,10,IF(Z55='Evaluación Diseño Control'!$D$8,5)))</f>
        <v>100</v>
      </c>
      <c r="AB55" s="108" t="str">
        <f t="shared" si="8"/>
        <v>Fuerte</v>
      </c>
      <c r="AC55" s="111" t="s">
        <v>422</v>
      </c>
      <c r="AD55" s="108" t="str">
        <f>IFERROR(VLOOKUP(CONCATENATE(AB55,AC55),'Listados Datos'!$S$2:$T$10,2,FALSE),"")</f>
        <v>Fuerte</v>
      </c>
      <c r="AE55" s="108">
        <f t="shared" si="9"/>
        <v>100</v>
      </c>
      <c r="AF55" s="108" t="str">
        <f>VLOOKUP(CONCATENATE(AB55,AC55),'Listados Datos'!$S$2:$U$10,3,0)</f>
        <v>No</v>
      </c>
      <c r="AG55" s="108">
        <f t="shared" si="10"/>
        <v>100</v>
      </c>
      <c r="AH55" s="169" t="str">
        <f t="shared" si="11"/>
        <v>Fuerte</v>
      </c>
      <c r="AI55" s="96" t="s">
        <v>423</v>
      </c>
      <c r="AJ55" s="97">
        <f>IFERROR(VLOOKUP(CONCATENATE(AH55,AI55),'Listados Datos'!$X$6:$Y$7,2,0),0)</f>
        <v>2</v>
      </c>
      <c r="AK55" s="96" t="s">
        <v>423</v>
      </c>
      <c r="AL55" s="100">
        <f>IFERROR(VLOOKUP(CONCATENATE(AH55,AK55),'Listados Datos'!Z$6:$AA60,2,0),0)</f>
        <v>2</v>
      </c>
      <c r="AM55" s="99" t="s">
        <v>233</v>
      </c>
      <c r="AN55" s="64" t="s">
        <v>20</v>
      </c>
      <c r="AO55" s="75" t="str">
        <f t="shared" si="12"/>
        <v>BAJA</v>
      </c>
      <c r="AP55" s="63" t="s">
        <v>236</v>
      </c>
      <c r="AQ55" s="67" t="s">
        <v>934</v>
      </c>
      <c r="AR55" s="65" t="s">
        <v>1083</v>
      </c>
      <c r="AS55" s="66" t="s">
        <v>328</v>
      </c>
      <c r="AT55" s="66" t="s">
        <v>521</v>
      </c>
      <c r="AU55" s="81">
        <v>44075</v>
      </c>
      <c r="AV55" s="81">
        <v>44196</v>
      </c>
      <c r="AW55" s="143" t="s">
        <v>786</v>
      </c>
      <c r="AX55" s="66" t="s">
        <v>787</v>
      </c>
      <c r="AY55" s="66"/>
      <c r="AZ55" s="66"/>
      <c r="BA55" s="66"/>
      <c r="BB55" s="66"/>
      <c r="BC55" s="202"/>
      <c r="BD55" s="202"/>
      <c r="BE55" s="202"/>
      <c r="BF55" s="68"/>
      <c r="BG55" s="68"/>
      <c r="BH55" s="68"/>
      <c r="BI55" s="68"/>
      <c r="BJ55" s="68"/>
      <c r="BK55" s="68"/>
      <c r="BL55" s="68"/>
      <c r="BM55" s="68"/>
      <c r="BN55" s="68"/>
      <c r="BO55" s="68"/>
      <c r="BP55" s="68"/>
      <c r="BQ55" s="68"/>
      <c r="BR55" s="68"/>
      <c r="BS55" s="68"/>
      <c r="BT55" s="68"/>
      <c r="BU55" s="68"/>
      <c r="BV55" s="68"/>
      <c r="BW55" s="68"/>
      <c r="BX55" s="68"/>
      <c r="BY55" s="68"/>
    </row>
    <row r="56" spans="1:77" s="60" customFormat="1" ht="91" x14ac:dyDescent="0.35">
      <c r="A56" s="322"/>
      <c r="B56" s="323"/>
      <c r="C56" s="324"/>
      <c r="D56" s="279"/>
      <c r="E56" s="324"/>
      <c r="F56" s="78" t="s">
        <v>340</v>
      </c>
      <c r="G56" s="69" t="s">
        <v>788</v>
      </c>
      <c r="H56" s="69" t="s">
        <v>291</v>
      </c>
      <c r="I56" s="69" t="s">
        <v>299</v>
      </c>
      <c r="J56" s="69"/>
      <c r="K56" s="69"/>
      <c r="L56" s="69"/>
      <c r="M56" s="166" t="s">
        <v>789</v>
      </c>
      <c r="N56" s="166" t="s">
        <v>790</v>
      </c>
      <c r="O56" s="62" t="s">
        <v>16</v>
      </c>
      <c r="P56" s="64" t="s">
        <v>19</v>
      </c>
      <c r="Q56" s="75" t="str">
        <f t="shared" si="7"/>
        <v>MODERADA</v>
      </c>
      <c r="R56" s="61" t="s">
        <v>1023</v>
      </c>
      <c r="S56" s="98" t="s">
        <v>355</v>
      </c>
      <c r="T56" s="109" t="s">
        <v>472</v>
      </c>
      <c r="U56" s="110" t="s">
        <v>473</v>
      </c>
      <c r="V56" s="110" t="s">
        <v>474</v>
      </c>
      <c r="W56" s="110" t="s">
        <v>475</v>
      </c>
      <c r="X56" s="110" t="s">
        <v>476</v>
      </c>
      <c r="Y56" s="110" t="s">
        <v>477</v>
      </c>
      <c r="Z56" s="110" t="s">
        <v>478</v>
      </c>
      <c r="AA56" s="107">
        <f>SUM(IF(T56='Evaluación Diseño Control'!$C$2,15,0)+IF(U56='Evaluación Diseño Control'!$C$3,15)+IF(V56='Evaluación Diseño Control'!$C$4,15)+IF(W56='Evaluación Diseño Control'!$C$5,15,IF(W56='Evaluación Diseño Control'!$D$5,10))+IF(X56='Evaluación Diseño Control'!$C$6,15)+IF(Y56='Evaluación Diseño Control'!$C$7,15)+IF(Z56='Evaluación Diseño Control'!$C$8,10,IF(Z56='Evaluación Diseño Control'!$D$8,5)))</f>
        <v>100</v>
      </c>
      <c r="AB56" s="108" t="str">
        <f t="shared" si="8"/>
        <v>Fuerte</v>
      </c>
      <c r="AC56" s="111" t="s">
        <v>422</v>
      </c>
      <c r="AD56" s="108" t="str">
        <f>IFERROR(VLOOKUP(CONCATENATE(AB56,AC56),'Listados Datos'!$S$2:$T$10,2,FALSE),"")</f>
        <v>Fuerte</v>
      </c>
      <c r="AE56" s="108">
        <f t="shared" si="9"/>
        <v>100</v>
      </c>
      <c r="AF56" s="108" t="str">
        <f>VLOOKUP(CONCATENATE(AB56,AC56),'Listados Datos'!$S$2:$U$10,3,0)</f>
        <v>No</v>
      </c>
      <c r="AG56" s="108">
        <f t="shared" si="10"/>
        <v>100</v>
      </c>
      <c r="AH56" s="169" t="str">
        <f t="shared" si="11"/>
        <v>Fuerte</v>
      </c>
      <c r="AI56" s="96" t="s">
        <v>423</v>
      </c>
      <c r="AJ56" s="97">
        <f>IFERROR(VLOOKUP(CONCATENATE(AH56,AI56),'Listados Datos'!$X$6:$Y$7,2,0),0)</f>
        <v>2</v>
      </c>
      <c r="AK56" s="96" t="s">
        <v>423</v>
      </c>
      <c r="AL56" s="100">
        <f>IFERROR(VLOOKUP(CONCATENATE(AH56,AK56),'Listados Datos'!Z$6:$AA61,2,0),0)</f>
        <v>2</v>
      </c>
      <c r="AM56" s="99" t="s">
        <v>233</v>
      </c>
      <c r="AN56" s="64" t="s">
        <v>20</v>
      </c>
      <c r="AO56" s="75" t="str">
        <f t="shared" si="12"/>
        <v>BAJA</v>
      </c>
      <c r="AP56" s="63" t="s">
        <v>236</v>
      </c>
      <c r="AQ56" s="67" t="s">
        <v>935</v>
      </c>
      <c r="AR56" s="65" t="s">
        <v>1084</v>
      </c>
      <c r="AS56" s="66" t="s">
        <v>328</v>
      </c>
      <c r="AT56" s="66" t="s">
        <v>521</v>
      </c>
      <c r="AU56" s="81">
        <v>44075</v>
      </c>
      <c r="AV56" s="81">
        <v>44196</v>
      </c>
      <c r="AW56" s="143" t="s">
        <v>791</v>
      </c>
      <c r="AX56" s="66" t="s">
        <v>871</v>
      </c>
      <c r="AY56" s="66"/>
      <c r="AZ56" s="66"/>
      <c r="BA56" s="66"/>
      <c r="BB56" s="66"/>
      <c r="BC56" s="202"/>
      <c r="BD56" s="202"/>
      <c r="BE56" s="202"/>
      <c r="BF56" s="68"/>
      <c r="BG56" s="68"/>
      <c r="BH56" s="68"/>
      <c r="BI56" s="68"/>
      <c r="BJ56" s="68"/>
      <c r="BK56" s="68"/>
      <c r="BL56" s="68"/>
      <c r="BM56" s="68"/>
      <c r="BN56" s="68"/>
      <c r="BO56" s="68"/>
      <c r="BP56" s="68"/>
      <c r="BQ56" s="68"/>
      <c r="BR56" s="68"/>
      <c r="BS56" s="68"/>
      <c r="BT56" s="68"/>
      <c r="BU56" s="68"/>
      <c r="BV56" s="68"/>
      <c r="BW56" s="68"/>
      <c r="BX56" s="68"/>
      <c r="BY56" s="68"/>
    </row>
    <row r="57" spans="1:77" s="60" customFormat="1" ht="78" x14ac:dyDescent="0.35">
      <c r="A57" s="322"/>
      <c r="B57" s="323"/>
      <c r="C57" s="324"/>
      <c r="D57" s="279"/>
      <c r="E57" s="324"/>
      <c r="F57" s="78" t="s">
        <v>341</v>
      </c>
      <c r="G57" s="69" t="s">
        <v>792</v>
      </c>
      <c r="H57" s="69" t="s">
        <v>291</v>
      </c>
      <c r="I57" s="69" t="s">
        <v>299</v>
      </c>
      <c r="J57" s="69"/>
      <c r="K57" s="69"/>
      <c r="L57" s="69"/>
      <c r="M57" s="166" t="s">
        <v>793</v>
      </c>
      <c r="N57" s="166" t="s">
        <v>794</v>
      </c>
      <c r="O57" s="62" t="s">
        <v>18</v>
      </c>
      <c r="P57" s="64" t="s">
        <v>17</v>
      </c>
      <c r="Q57" s="75" t="str">
        <f t="shared" si="7"/>
        <v>MODERADA</v>
      </c>
      <c r="R57" s="61" t="s">
        <v>1024</v>
      </c>
      <c r="S57" s="98" t="s">
        <v>355</v>
      </c>
      <c r="T57" s="109" t="s">
        <v>472</v>
      </c>
      <c r="U57" s="110" t="s">
        <v>473</v>
      </c>
      <c r="V57" s="110" t="s">
        <v>474</v>
      </c>
      <c r="W57" s="110" t="s">
        <v>475</v>
      </c>
      <c r="X57" s="110" t="s">
        <v>476</v>
      </c>
      <c r="Y57" s="110" t="s">
        <v>477</v>
      </c>
      <c r="Z57" s="110" t="s">
        <v>478</v>
      </c>
      <c r="AA57" s="107">
        <f>SUM(IF(T57='Evaluación Diseño Control'!$C$2,15,0)+IF(U57='Evaluación Diseño Control'!$C$3,15)+IF(V57='Evaluación Diseño Control'!$C$4,15)+IF(W57='Evaluación Diseño Control'!$C$5,15,IF(W57='Evaluación Diseño Control'!$D$5,10))+IF(X57='Evaluación Diseño Control'!$C$6,15)+IF(Y57='Evaluación Diseño Control'!$C$7,15)+IF(Z57='Evaluación Diseño Control'!$C$8,10,IF(Z57='Evaluación Diseño Control'!$D$8,5)))</f>
        <v>100</v>
      </c>
      <c r="AB57" s="108" t="str">
        <f t="shared" si="8"/>
        <v>Fuerte</v>
      </c>
      <c r="AC57" s="111" t="s">
        <v>422</v>
      </c>
      <c r="AD57" s="108" t="str">
        <f>IFERROR(VLOOKUP(CONCATENATE(AB57,AC57),'Listados Datos'!$S$2:$T$10,2,FALSE),"")</f>
        <v>Fuerte</v>
      </c>
      <c r="AE57" s="108">
        <f t="shared" si="9"/>
        <v>100</v>
      </c>
      <c r="AF57" s="108" t="str">
        <f>VLOOKUP(CONCATENATE(AB57,AC57),'Listados Datos'!$S$2:$U$10,3,0)</f>
        <v>No</v>
      </c>
      <c r="AG57" s="108">
        <f t="shared" si="10"/>
        <v>100</v>
      </c>
      <c r="AH57" s="169" t="str">
        <f t="shared" si="11"/>
        <v>Fuerte</v>
      </c>
      <c r="AI57" s="96" t="s">
        <v>423</v>
      </c>
      <c r="AJ57" s="97">
        <f>IFERROR(VLOOKUP(CONCATENATE(AH57,AI57),'Listados Datos'!$X$6:$Y$7,2,0),0)</f>
        <v>2</v>
      </c>
      <c r="AK57" s="96" t="s">
        <v>423</v>
      </c>
      <c r="AL57" s="100">
        <f>IFERROR(VLOOKUP(CONCATENATE(AH57,AK57),'Listados Datos'!Z$6:$AA62,2,0),0)</f>
        <v>2</v>
      </c>
      <c r="AM57" s="99" t="s">
        <v>353</v>
      </c>
      <c r="AN57" s="64" t="s">
        <v>20</v>
      </c>
      <c r="AO57" s="75" t="str">
        <f t="shared" si="12"/>
        <v>BAJA</v>
      </c>
      <c r="AP57" s="63" t="s">
        <v>236</v>
      </c>
      <c r="AQ57" s="67" t="s">
        <v>936</v>
      </c>
      <c r="AR57" s="65" t="s">
        <v>1084</v>
      </c>
      <c r="AS57" s="66" t="s">
        <v>328</v>
      </c>
      <c r="AT57" s="66" t="s">
        <v>521</v>
      </c>
      <c r="AU57" s="81">
        <v>44075</v>
      </c>
      <c r="AV57" s="81">
        <v>44196</v>
      </c>
      <c r="AW57" s="143" t="s">
        <v>791</v>
      </c>
      <c r="AX57" s="66" t="s">
        <v>795</v>
      </c>
      <c r="AY57" s="66"/>
      <c r="AZ57" s="66"/>
      <c r="BA57" s="66"/>
      <c r="BB57" s="66"/>
      <c r="BC57" s="202"/>
      <c r="BD57" s="202"/>
      <c r="BE57" s="202"/>
      <c r="BF57" s="68"/>
      <c r="BG57" s="68"/>
      <c r="BH57" s="68"/>
      <c r="BI57" s="68"/>
      <c r="BJ57" s="68"/>
      <c r="BK57" s="68"/>
      <c r="BL57" s="68"/>
      <c r="BM57" s="68"/>
      <c r="BN57" s="68"/>
      <c r="BO57" s="68"/>
      <c r="BP57" s="68"/>
      <c r="BQ57" s="68"/>
      <c r="BR57" s="68"/>
      <c r="BS57" s="68"/>
      <c r="BT57" s="68"/>
      <c r="BU57" s="68"/>
      <c r="BV57" s="68"/>
      <c r="BW57" s="68"/>
      <c r="BX57" s="68"/>
      <c r="BY57" s="68"/>
    </row>
    <row r="58" spans="1:77" s="60" customFormat="1" ht="93" x14ac:dyDescent="0.35">
      <c r="A58" s="322"/>
      <c r="B58" s="323"/>
      <c r="C58" s="324"/>
      <c r="D58" s="279"/>
      <c r="E58" s="324"/>
      <c r="F58" s="78" t="s">
        <v>1129</v>
      </c>
      <c r="G58" s="69" t="s">
        <v>1130</v>
      </c>
      <c r="H58" s="69" t="s">
        <v>291</v>
      </c>
      <c r="I58" s="69" t="s">
        <v>299</v>
      </c>
      <c r="J58" s="69"/>
      <c r="K58" s="69"/>
      <c r="L58" s="69"/>
      <c r="M58" s="166" t="s">
        <v>1131</v>
      </c>
      <c r="N58" s="166" t="s">
        <v>1132</v>
      </c>
      <c r="O58" s="62" t="s">
        <v>233</v>
      </c>
      <c r="P58" s="64" t="s">
        <v>15</v>
      </c>
      <c r="Q58" s="75" t="str">
        <f t="shared" si="7"/>
        <v>ALTA</v>
      </c>
      <c r="R58" s="61" t="s">
        <v>1133</v>
      </c>
      <c r="S58" s="98" t="s">
        <v>355</v>
      </c>
      <c r="T58" s="109" t="s">
        <v>472</v>
      </c>
      <c r="U58" s="110" t="s">
        <v>473</v>
      </c>
      <c r="V58" s="110" t="s">
        <v>474</v>
      </c>
      <c r="W58" s="110" t="s">
        <v>475</v>
      </c>
      <c r="X58" s="110" t="s">
        <v>476</v>
      </c>
      <c r="Y58" s="110" t="s">
        <v>477</v>
      </c>
      <c r="Z58" s="110" t="s">
        <v>478</v>
      </c>
      <c r="AA58" s="107">
        <f>SUM(IF(T58='Evaluación Diseño Control'!$C$2,15,0)+IF(U58='Evaluación Diseño Control'!$C$3,15)+IF(V58='Evaluación Diseño Control'!$C$4,15)+IF(W58='Evaluación Diseño Control'!$C$5,15,IF(W58='Evaluación Diseño Control'!$D$5,10))+IF(X58='Evaluación Diseño Control'!$C$6,15)+IF(Y58='Evaluación Diseño Control'!$C$7,15)+IF(Z58='Evaluación Diseño Control'!$C$8,10,IF(Z58='Evaluación Diseño Control'!$D$8,5)))</f>
        <v>100</v>
      </c>
      <c r="AB58" s="108" t="str">
        <f t="shared" si="8"/>
        <v>Fuerte</v>
      </c>
      <c r="AC58" s="111" t="s">
        <v>422</v>
      </c>
      <c r="AD58" s="108" t="str">
        <f>IFERROR(VLOOKUP(CONCATENATE(AB58,AC58),'Listados Datos'!$S$2:$T$10,2,FALSE),"")</f>
        <v>Fuerte</v>
      </c>
      <c r="AE58" s="108">
        <f t="shared" si="9"/>
        <v>100</v>
      </c>
      <c r="AF58" s="108" t="str">
        <f>VLOOKUP(CONCATENATE(AB58,AC58),'Listados Datos'!$S$2:$U$10,3,0)</f>
        <v>No</v>
      </c>
      <c r="AG58" s="108">
        <f t="shared" si="10"/>
        <v>100</v>
      </c>
      <c r="AH58" s="169" t="str">
        <f t="shared" si="11"/>
        <v>Fuerte</v>
      </c>
      <c r="AI58" s="96" t="s">
        <v>423</v>
      </c>
      <c r="AJ58" s="97">
        <f>IFERROR(VLOOKUP(CONCATENATE(AH58,AI58),'Listados Datos'!$X$6:$Y$7,2,0),0)</f>
        <v>2</v>
      </c>
      <c r="AK58" s="96" t="s">
        <v>423</v>
      </c>
      <c r="AL58" s="100">
        <f>IFERROR(VLOOKUP(CONCATENATE(AH58,AK58),'Listados Datos'!Z$6:$AA63,2,0),0)</f>
        <v>2</v>
      </c>
      <c r="AM58" s="99" t="s">
        <v>353</v>
      </c>
      <c r="AN58" s="64" t="s">
        <v>19</v>
      </c>
      <c r="AO58" s="75" t="str">
        <f t="shared" si="12"/>
        <v>BAJA</v>
      </c>
      <c r="AP58" s="63" t="s">
        <v>236</v>
      </c>
      <c r="AQ58" s="67" t="s">
        <v>1134</v>
      </c>
      <c r="AR58" s="65" t="s">
        <v>1135</v>
      </c>
      <c r="AS58" s="66" t="s">
        <v>328</v>
      </c>
      <c r="AT58" s="66" t="s">
        <v>521</v>
      </c>
      <c r="AU58" s="81">
        <v>44075</v>
      </c>
      <c r="AV58" s="81">
        <v>44377</v>
      </c>
      <c r="AW58" s="143" t="s">
        <v>1136</v>
      </c>
      <c r="AX58" s="66" t="s">
        <v>1137</v>
      </c>
      <c r="AY58" s="66"/>
      <c r="AZ58" s="66"/>
      <c r="BA58" s="66"/>
      <c r="BB58" s="66"/>
      <c r="BC58" s="202"/>
      <c r="BD58" s="202"/>
      <c r="BE58" s="202"/>
      <c r="BF58" s="68"/>
      <c r="BG58" s="68"/>
      <c r="BH58" s="68"/>
      <c r="BI58" s="68"/>
      <c r="BJ58" s="68"/>
      <c r="BK58" s="68"/>
      <c r="BL58" s="68"/>
      <c r="BM58" s="68"/>
      <c r="BN58" s="68"/>
      <c r="BO58" s="68"/>
      <c r="BP58" s="68"/>
      <c r="BQ58" s="68"/>
      <c r="BR58" s="68"/>
      <c r="BS58" s="68"/>
      <c r="BT58" s="68"/>
      <c r="BU58" s="68"/>
      <c r="BV58" s="68"/>
      <c r="BW58" s="68"/>
      <c r="BX58" s="68"/>
      <c r="BY58" s="68"/>
    </row>
    <row r="59" spans="1:77" s="60" customFormat="1" ht="108.5" x14ac:dyDescent="0.35">
      <c r="A59" s="322"/>
      <c r="B59" s="323"/>
      <c r="C59" s="324"/>
      <c r="D59" s="279"/>
      <c r="E59" s="324"/>
      <c r="F59" s="78" t="s">
        <v>1138</v>
      </c>
      <c r="G59" s="69" t="s">
        <v>1139</v>
      </c>
      <c r="H59" s="69" t="s">
        <v>291</v>
      </c>
      <c r="I59" s="69" t="s">
        <v>299</v>
      </c>
      <c r="J59" s="69"/>
      <c r="K59" s="69"/>
      <c r="L59" s="69"/>
      <c r="M59" s="166" t="s">
        <v>1140</v>
      </c>
      <c r="N59" s="166" t="s">
        <v>1141</v>
      </c>
      <c r="O59" s="62" t="s">
        <v>18</v>
      </c>
      <c r="P59" s="64" t="s">
        <v>15</v>
      </c>
      <c r="Q59" s="75" t="str">
        <f t="shared" si="7"/>
        <v>ALTA</v>
      </c>
      <c r="R59" s="61" t="s">
        <v>1133</v>
      </c>
      <c r="S59" s="98" t="s">
        <v>355</v>
      </c>
      <c r="T59" s="109" t="s">
        <v>472</v>
      </c>
      <c r="U59" s="110" t="s">
        <v>473</v>
      </c>
      <c r="V59" s="110" t="s">
        <v>474</v>
      </c>
      <c r="W59" s="110" t="s">
        <v>475</v>
      </c>
      <c r="X59" s="110" t="s">
        <v>476</v>
      </c>
      <c r="Y59" s="110" t="s">
        <v>477</v>
      </c>
      <c r="Z59" s="110" t="s">
        <v>478</v>
      </c>
      <c r="AA59" s="107">
        <f>SUM(IF(T59='Evaluación Diseño Control'!$C$2,15,0)+IF(U59='Evaluación Diseño Control'!$C$3,15)+IF(V59='Evaluación Diseño Control'!$C$4,15)+IF(W59='Evaluación Diseño Control'!$C$5,15,IF(W59='Evaluación Diseño Control'!$D$5,10))+IF(X59='Evaluación Diseño Control'!$C$6,15)+IF(Y59='Evaluación Diseño Control'!$C$7,15)+IF(Z59='Evaluación Diseño Control'!$C$8,10,IF(Z59='Evaluación Diseño Control'!$D$8,5)))</f>
        <v>100</v>
      </c>
      <c r="AB59" s="108" t="str">
        <f t="shared" si="8"/>
        <v>Fuerte</v>
      </c>
      <c r="AC59" s="111" t="s">
        <v>422</v>
      </c>
      <c r="AD59" s="108" t="str">
        <f>IFERROR(VLOOKUP(CONCATENATE(AB59,AC59),'Listados Datos'!$S$2:$T$10,2,FALSE),"")</f>
        <v>Fuerte</v>
      </c>
      <c r="AE59" s="108">
        <f t="shared" si="9"/>
        <v>100</v>
      </c>
      <c r="AF59" s="108" t="str">
        <f>VLOOKUP(CONCATENATE(AB59,AC59),'Listados Datos'!$S$2:$U$10,3,0)</f>
        <v>No</v>
      </c>
      <c r="AG59" s="108">
        <f t="shared" si="10"/>
        <v>100</v>
      </c>
      <c r="AH59" s="169" t="str">
        <f t="shared" si="11"/>
        <v>Fuerte</v>
      </c>
      <c r="AI59" s="96" t="s">
        <v>423</v>
      </c>
      <c r="AJ59" s="97">
        <f>IFERROR(VLOOKUP(CONCATENATE(AH59,AI59),'Listados Datos'!$X$6:$Y$7,2,0),0)</f>
        <v>2</v>
      </c>
      <c r="AK59" s="96" t="s">
        <v>423</v>
      </c>
      <c r="AL59" s="100">
        <f>IFERROR(VLOOKUP(CONCATENATE(AH59,AK59),'Listados Datos'!Z$6:$AA64,2,0),0)</f>
        <v>2</v>
      </c>
      <c r="AM59" s="99" t="s">
        <v>353</v>
      </c>
      <c r="AN59" s="64" t="s">
        <v>19</v>
      </c>
      <c r="AO59" s="75" t="str">
        <f t="shared" si="12"/>
        <v>BAJA</v>
      </c>
      <c r="AP59" s="63" t="s">
        <v>236</v>
      </c>
      <c r="AQ59" s="67" t="s">
        <v>1142</v>
      </c>
      <c r="AR59" s="65" t="s">
        <v>1143</v>
      </c>
      <c r="AS59" s="66" t="s">
        <v>328</v>
      </c>
      <c r="AT59" s="66" t="s">
        <v>521</v>
      </c>
      <c r="AU59" s="81">
        <v>44075</v>
      </c>
      <c r="AV59" s="81">
        <v>44377</v>
      </c>
      <c r="AW59" s="143" t="s">
        <v>1136</v>
      </c>
      <c r="AX59" s="66" t="s">
        <v>1144</v>
      </c>
      <c r="AY59" s="66"/>
      <c r="AZ59" s="66"/>
      <c r="BA59" s="66"/>
      <c r="BB59" s="66"/>
      <c r="BC59" s="202"/>
      <c r="BD59" s="202"/>
      <c r="BE59" s="202"/>
      <c r="BF59" s="68"/>
      <c r="BG59" s="68"/>
      <c r="BH59" s="68"/>
      <c r="BI59" s="68"/>
      <c r="BJ59" s="68"/>
      <c r="BK59" s="68"/>
      <c r="BL59" s="68"/>
      <c r="BM59" s="68"/>
      <c r="BN59" s="68"/>
      <c r="BO59" s="68"/>
      <c r="BP59" s="68"/>
      <c r="BQ59" s="68"/>
      <c r="BR59" s="68"/>
      <c r="BS59" s="68"/>
      <c r="BT59" s="68"/>
      <c r="BU59" s="68"/>
      <c r="BV59" s="68"/>
      <c r="BW59" s="68"/>
      <c r="BX59" s="68"/>
      <c r="BY59" s="68"/>
    </row>
    <row r="60" spans="1:77" s="60" customFormat="1" ht="155" x14ac:dyDescent="0.35">
      <c r="A60" s="322"/>
      <c r="B60" s="323"/>
      <c r="C60" s="324"/>
      <c r="D60" s="279"/>
      <c r="E60" s="324"/>
      <c r="F60" s="78" t="s">
        <v>1250</v>
      </c>
      <c r="G60" s="69" t="s">
        <v>366</v>
      </c>
      <c r="H60" s="69" t="s">
        <v>292</v>
      </c>
      <c r="I60" s="69" t="s">
        <v>301</v>
      </c>
      <c r="J60" s="69"/>
      <c r="K60" s="69"/>
      <c r="L60" s="69"/>
      <c r="M60" s="166" t="s">
        <v>796</v>
      </c>
      <c r="N60" s="166" t="s">
        <v>797</v>
      </c>
      <c r="O60" s="62" t="s">
        <v>233</v>
      </c>
      <c r="P60" s="64" t="s">
        <v>17</v>
      </c>
      <c r="Q60" s="75" t="str">
        <f t="shared" si="7"/>
        <v>MODERADA</v>
      </c>
      <c r="R60" s="61" t="s">
        <v>1022</v>
      </c>
      <c r="S60" s="98" t="s">
        <v>355</v>
      </c>
      <c r="T60" s="109" t="s">
        <v>472</v>
      </c>
      <c r="U60" s="110" t="s">
        <v>473</v>
      </c>
      <c r="V60" s="110" t="s">
        <v>474</v>
      </c>
      <c r="W60" s="110" t="s">
        <v>475</v>
      </c>
      <c r="X60" s="110" t="s">
        <v>476</v>
      </c>
      <c r="Y60" s="110" t="s">
        <v>477</v>
      </c>
      <c r="Z60" s="110" t="s">
        <v>478</v>
      </c>
      <c r="AA60" s="107">
        <f>SUM(IF(T60='Evaluación Diseño Control'!$C$2,15,0)+IF(U60='Evaluación Diseño Control'!$C$3,15)+IF(V60='Evaluación Diseño Control'!$C$4,15)+IF(W60='Evaluación Diseño Control'!$C$5,15,IF(W60='Evaluación Diseño Control'!$D$5,10))+IF(X60='Evaluación Diseño Control'!$C$6,15)+IF(Y60='Evaluación Diseño Control'!$C$7,15)+IF(Z60='Evaluación Diseño Control'!$C$8,10,IF(Z60='Evaluación Diseño Control'!$D$8,5)))</f>
        <v>100</v>
      </c>
      <c r="AB60" s="108" t="str">
        <f t="shared" si="8"/>
        <v>Fuerte</v>
      </c>
      <c r="AC60" s="111" t="s">
        <v>422</v>
      </c>
      <c r="AD60" s="108" t="str">
        <f>IFERROR(VLOOKUP(CONCATENATE(AB60,AC60),'Listados Datos'!$S$2:$T$10,2,FALSE),"")</f>
        <v>Fuerte</v>
      </c>
      <c r="AE60" s="108">
        <f t="shared" si="9"/>
        <v>100</v>
      </c>
      <c r="AF60" s="108" t="str">
        <f>VLOOKUP(CONCATENATE(AB60,AC60),'Listados Datos'!$S$2:$U$10,3,0)</f>
        <v>No</v>
      </c>
      <c r="AG60" s="108">
        <f t="shared" si="10"/>
        <v>100</v>
      </c>
      <c r="AH60" s="169" t="str">
        <f t="shared" si="11"/>
        <v>Fuerte</v>
      </c>
      <c r="AI60" s="96" t="s">
        <v>423</v>
      </c>
      <c r="AJ60" s="97">
        <f>IFERROR(VLOOKUP(CONCATENATE(AH60,AI60),'Listados Datos'!$X$6:$Y$7,2,0),0)</f>
        <v>2</v>
      </c>
      <c r="AK60" s="96" t="s">
        <v>423</v>
      </c>
      <c r="AL60" s="100">
        <f>IFERROR(VLOOKUP(CONCATENATE(AH60,AK60),'Listados Datos'!Z$6:$AA65,2,0),0)</f>
        <v>2</v>
      </c>
      <c r="AM60" s="99" t="s">
        <v>353</v>
      </c>
      <c r="AN60" s="64" t="s">
        <v>17</v>
      </c>
      <c r="AO60" s="75" t="str">
        <f t="shared" si="12"/>
        <v>MODERADA</v>
      </c>
      <c r="AP60" s="63" t="s">
        <v>189</v>
      </c>
      <c r="AQ60" s="67" t="s">
        <v>937</v>
      </c>
      <c r="AR60" s="65" t="s">
        <v>1085</v>
      </c>
      <c r="AS60" s="66" t="s">
        <v>328</v>
      </c>
      <c r="AT60" s="66" t="s">
        <v>521</v>
      </c>
      <c r="AU60" s="81">
        <v>44075</v>
      </c>
      <c r="AV60" s="81">
        <v>44196</v>
      </c>
      <c r="AW60" s="143" t="s">
        <v>368</v>
      </c>
      <c r="AX60" s="66" t="s">
        <v>872</v>
      </c>
      <c r="AY60" s="66"/>
      <c r="AZ60" s="66"/>
      <c r="BA60" s="66"/>
      <c r="BB60" s="66"/>
      <c r="BC60" s="202"/>
      <c r="BD60" s="202"/>
      <c r="BE60" s="202"/>
      <c r="BF60" s="68"/>
      <c r="BG60" s="68"/>
      <c r="BH60" s="68"/>
      <c r="BI60" s="68"/>
      <c r="BJ60" s="68"/>
      <c r="BK60" s="68"/>
      <c r="BL60" s="68"/>
      <c r="BM60" s="68"/>
      <c r="BN60" s="68"/>
      <c r="BO60" s="68"/>
      <c r="BP60" s="68"/>
      <c r="BQ60" s="68"/>
      <c r="BR60" s="68"/>
      <c r="BS60" s="68"/>
      <c r="BT60" s="68"/>
      <c r="BU60" s="68"/>
      <c r="BV60" s="68"/>
      <c r="BW60" s="68"/>
      <c r="BX60" s="68"/>
      <c r="BY60" s="68"/>
    </row>
    <row r="61" spans="1:77" s="60" customFormat="1" ht="93" x14ac:dyDescent="0.35">
      <c r="A61" s="322"/>
      <c r="B61" s="323"/>
      <c r="C61" s="324"/>
      <c r="D61" s="279"/>
      <c r="E61" s="324"/>
      <c r="F61" s="78" t="s">
        <v>1251</v>
      </c>
      <c r="G61" s="69" t="s">
        <v>367</v>
      </c>
      <c r="H61" s="69" t="s">
        <v>292</v>
      </c>
      <c r="I61" s="69" t="s">
        <v>301</v>
      </c>
      <c r="J61" s="69"/>
      <c r="K61" s="69"/>
      <c r="L61" s="69"/>
      <c r="M61" s="166" t="s">
        <v>798</v>
      </c>
      <c r="N61" s="166" t="s">
        <v>799</v>
      </c>
      <c r="O61" s="62" t="s">
        <v>353</v>
      </c>
      <c r="P61" s="64" t="s">
        <v>15</v>
      </c>
      <c r="Q61" s="75" t="str">
        <f t="shared" si="7"/>
        <v>ALTA</v>
      </c>
      <c r="R61" s="61" t="s">
        <v>1025</v>
      </c>
      <c r="S61" s="98" t="s">
        <v>355</v>
      </c>
      <c r="T61" s="109" t="s">
        <v>472</v>
      </c>
      <c r="U61" s="110" t="s">
        <v>473</v>
      </c>
      <c r="V61" s="110" t="s">
        <v>474</v>
      </c>
      <c r="W61" s="110" t="s">
        <v>475</v>
      </c>
      <c r="X61" s="110" t="s">
        <v>476</v>
      </c>
      <c r="Y61" s="110" t="s">
        <v>477</v>
      </c>
      <c r="Z61" s="110" t="s">
        <v>478</v>
      </c>
      <c r="AA61" s="107">
        <f>SUM(IF(T61='Evaluación Diseño Control'!$C$2,15,0)+IF(U61='Evaluación Diseño Control'!$C$3,15)+IF(V61='Evaluación Diseño Control'!$C$4,15)+IF(W61='Evaluación Diseño Control'!$C$5,15,IF(W61='Evaluación Diseño Control'!$D$5,10))+IF(X61='Evaluación Diseño Control'!$C$6,15)+IF(Y61='Evaluación Diseño Control'!$C$7,15)+IF(Z61='Evaluación Diseño Control'!$C$8,10,IF(Z61='Evaluación Diseño Control'!$D$8,5)))</f>
        <v>100</v>
      </c>
      <c r="AB61" s="108" t="str">
        <f t="shared" si="8"/>
        <v>Fuerte</v>
      </c>
      <c r="AC61" s="111" t="s">
        <v>422</v>
      </c>
      <c r="AD61" s="108" t="str">
        <f>IFERROR(VLOOKUP(CONCATENATE(AB61,AC61),'Listados Datos'!$S$2:$T$10,2,FALSE),"")</f>
        <v>Fuerte</v>
      </c>
      <c r="AE61" s="108">
        <f t="shared" si="9"/>
        <v>100</v>
      </c>
      <c r="AF61" s="108" t="str">
        <f>VLOOKUP(CONCATENATE(AB61,AC61),'Listados Datos'!$S$2:$U$10,3,0)</f>
        <v>No</v>
      </c>
      <c r="AG61" s="108">
        <f t="shared" si="10"/>
        <v>100</v>
      </c>
      <c r="AH61" s="169" t="str">
        <f t="shared" si="11"/>
        <v>Fuerte</v>
      </c>
      <c r="AI61" s="96" t="s">
        <v>423</v>
      </c>
      <c r="AJ61" s="97">
        <f>IFERROR(VLOOKUP(CONCATENATE(AH61,AI61),'Listados Datos'!$X$6:$Y$7,2,0),0)</f>
        <v>2</v>
      </c>
      <c r="AK61" s="96" t="s">
        <v>423</v>
      </c>
      <c r="AL61" s="100">
        <f>IFERROR(VLOOKUP(CONCATENATE(AH61,AK61),'Listados Datos'!Z$6:$AA66,2,0),0)</f>
        <v>2</v>
      </c>
      <c r="AM61" s="99" t="s">
        <v>353</v>
      </c>
      <c r="AN61" s="64" t="s">
        <v>17</v>
      </c>
      <c r="AO61" s="75" t="str">
        <f t="shared" si="12"/>
        <v>MODERADA</v>
      </c>
      <c r="AP61" s="63" t="s">
        <v>189</v>
      </c>
      <c r="AQ61" s="67" t="s">
        <v>938</v>
      </c>
      <c r="AR61" s="65" t="s">
        <v>1086</v>
      </c>
      <c r="AS61" s="66" t="s">
        <v>328</v>
      </c>
      <c r="AT61" s="66" t="s">
        <v>521</v>
      </c>
      <c r="AU61" s="81">
        <v>44075</v>
      </c>
      <c r="AV61" s="81">
        <v>44196</v>
      </c>
      <c r="AW61" s="143" t="s">
        <v>800</v>
      </c>
      <c r="AX61" s="66" t="s">
        <v>872</v>
      </c>
      <c r="AY61" s="66"/>
      <c r="AZ61" s="66"/>
      <c r="BA61" s="66"/>
      <c r="BB61" s="66"/>
      <c r="BC61" s="202"/>
      <c r="BD61" s="202"/>
      <c r="BE61" s="202"/>
      <c r="BF61" s="68"/>
      <c r="BG61" s="68"/>
      <c r="BH61" s="68"/>
      <c r="BI61" s="68"/>
      <c r="BJ61" s="68"/>
      <c r="BK61" s="68"/>
      <c r="BL61" s="68"/>
      <c r="BM61" s="68"/>
      <c r="BN61" s="68"/>
      <c r="BO61" s="68"/>
      <c r="BP61" s="68"/>
      <c r="BQ61" s="68"/>
      <c r="BR61" s="68"/>
      <c r="BS61" s="68"/>
      <c r="BT61" s="68"/>
      <c r="BU61" s="68"/>
      <c r="BV61" s="68"/>
      <c r="BW61" s="68"/>
      <c r="BX61" s="68"/>
      <c r="BY61" s="68"/>
    </row>
    <row r="62" spans="1:77" s="60" customFormat="1" ht="93" x14ac:dyDescent="0.35">
      <c r="A62" s="322">
        <v>9</v>
      </c>
      <c r="B62" s="323" t="s">
        <v>285</v>
      </c>
      <c r="C62" s="276" t="s">
        <v>318</v>
      </c>
      <c r="D62" s="279" t="s">
        <v>999</v>
      </c>
      <c r="E62" s="276" t="s">
        <v>329</v>
      </c>
      <c r="F62" s="78" t="s">
        <v>873</v>
      </c>
      <c r="G62" s="69" t="s">
        <v>874</v>
      </c>
      <c r="H62" s="69" t="s">
        <v>291</v>
      </c>
      <c r="I62" s="69" t="s">
        <v>299</v>
      </c>
      <c r="J62" s="69"/>
      <c r="K62" s="69"/>
      <c r="L62" s="69"/>
      <c r="M62" s="166" t="s">
        <v>836</v>
      </c>
      <c r="N62" s="166" t="s">
        <v>837</v>
      </c>
      <c r="O62" s="62" t="s">
        <v>14</v>
      </c>
      <c r="P62" s="64" t="s">
        <v>19</v>
      </c>
      <c r="Q62" s="75" t="str">
        <f t="shared" si="7"/>
        <v>ALTA</v>
      </c>
      <c r="R62" s="61" t="s">
        <v>1026</v>
      </c>
      <c r="S62" s="98" t="s">
        <v>355</v>
      </c>
      <c r="T62" s="109" t="s">
        <v>472</v>
      </c>
      <c r="U62" s="110" t="s">
        <v>473</v>
      </c>
      <c r="V62" s="110" t="s">
        <v>474</v>
      </c>
      <c r="W62" s="110" t="s">
        <v>475</v>
      </c>
      <c r="X62" s="110" t="s">
        <v>476</v>
      </c>
      <c r="Y62" s="110" t="s">
        <v>477</v>
      </c>
      <c r="Z62" s="110" t="s">
        <v>478</v>
      </c>
      <c r="AA62" s="107">
        <f>SUM(IF(T62='Evaluación Diseño Control'!$C$2,15,0)+IF(U62='Evaluación Diseño Control'!$C$3,15)+IF(V62='Evaluación Diseño Control'!$C$4,15)+IF(W62='Evaluación Diseño Control'!$C$5,15,IF(W62='Evaluación Diseño Control'!$D$5,10))+IF(X62='Evaluación Diseño Control'!$C$6,15)+IF(Y62='Evaluación Diseño Control'!$C$7,15)+IF(Z62='Evaluación Diseño Control'!$C$8,10,IF(Z62='Evaluación Diseño Control'!$D$8,5)))</f>
        <v>100</v>
      </c>
      <c r="AB62" s="108" t="str">
        <f t="shared" si="8"/>
        <v>Fuerte</v>
      </c>
      <c r="AC62" s="111" t="s">
        <v>422</v>
      </c>
      <c r="AD62" s="108" t="str">
        <f>IFERROR(VLOOKUP(CONCATENATE(AB62,AC62),'Listados Datos'!$S$2:$T$10,2,FALSE),"")</f>
        <v>Fuerte</v>
      </c>
      <c r="AE62" s="108">
        <f t="shared" si="9"/>
        <v>100</v>
      </c>
      <c r="AF62" s="108" t="str">
        <f>VLOOKUP(CONCATENATE(AB62,AC62),'Listados Datos'!$S$2:$U$10,3,0)</f>
        <v>No</v>
      </c>
      <c r="AG62" s="108">
        <f t="shared" si="10"/>
        <v>100</v>
      </c>
      <c r="AH62" s="169" t="str">
        <f t="shared" si="11"/>
        <v>Fuerte</v>
      </c>
      <c r="AI62" s="96" t="s">
        <v>423</v>
      </c>
      <c r="AJ62" s="97">
        <f>IFERROR(VLOOKUP(CONCATENATE(AH62,AI62),'Listados Datos'!$X$6:$Y$7,2,0),0)</f>
        <v>2</v>
      </c>
      <c r="AK62" s="96" t="s">
        <v>423</v>
      </c>
      <c r="AL62" s="100">
        <f>IFERROR(VLOOKUP(CONCATENATE(AH62,AK62),'Listados Datos'!Z$6:$AA67,2,0),0)</f>
        <v>2</v>
      </c>
      <c r="AM62" s="99" t="s">
        <v>18</v>
      </c>
      <c r="AN62" s="64" t="s">
        <v>20</v>
      </c>
      <c r="AO62" s="75" t="str">
        <f t="shared" si="12"/>
        <v>BAJA</v>
      </c>
      <c r="AP62" s="63" t="s">
        <v>236</v>
      </c>
      <c r="AQ62" s="67" t="s">
        <v>939</v>
      </c>
      <c r="AR62" s="65" t="s">
        <v>1087</v>
      </c>
      <c r="AS62" s="66" t="s">
        <v>359</v>
      </c>
      <c r="AT62" s="66" t="s">
        <v>521</v>
      </c>
      <c r="AU62" s="81">
        <v>44075</v>
      </c>
      <c r="AV62" s="81">
        <v>44196</v>
      </c>
      <c r="AW62" s="143" t="s">
        <v>358</v>
      </c>
      <c r="AX62" s="66" t="s">
        <v>838</v>
      </c>
      <c r="AY62" s="66"/>
      <c r="AZ62" s="66"/>
      <c r="BA62" s="66"/>
      <c r="BB62" s="66"/>
      <c r="BC62" s="202"/>
      <c r="BD62" s="202"/>
      <c r="BE62" s="202"/>
      <c r="BF62" s="68"/>
      <c r="BG62" s="68"/>
      <c r="BH62" s="68"/>
      <c r="BI62" s="68"/>
      <c r="BJ62" s="68"/>
      <c r="BK62" s="68"/>
      <c r="BL62" s="68"/>
      <c r="BM62" s="68"/>
      <c r="BN62" s="68"/>
      <c r="BO62" s="68"/>
      <c r="BP62" s="68"/>
      <c r="BQ62" s="68"/>
      <c r="BR62" s="68"/>
      <c r="BS62" s="68"/>
      <c r="BT62" s="68"/>
      <c r="BU62" s="68"/>
      <c r="BV62" s="68"/>
      <c r="BW62" s="68"/>
      <c r="BX62" s="68"/>
      <c r="BY62" s="68"/>
    </row>
    <row r="63" spans="1:77" s="60" customFormat="1" ht="78" x14ac:dyDescent="0.35">
      <c r="A63" s="322"/>
      <c r="B63" s="323"/>
      <c r="C63" s="276"/>
      <c r="D63" s="279"/>
      <c r="E63" s="276"/>
      <c r="F63" s="78" t="s">
        <v>342</v>
      </c>
      <c r="G63" s="69" t="s">
        <v>875</v>
      </c>
      <c r="H63" s="69" t="s">
        <v>291</v>
      </c>
      <c r="I63" s="69" t="s">
        <v>297</v>
      </c>
      <c r="J63" s="69"/>
      <c r="K63" s="69"/>
      <c r="L63" s="69"/>
      <c r="M63" s="166" t="s">
        <v>805</v>
      </c>
      <c r="N63" s="166" t="s">
        <v>806</v>
      </c>
      <c r="O63" s="62" t="s">
        <v>353</v>
      </c>
      <c r="P63" s="64" t="s">
        <v>15</v>
      </c>
      <c r="Q63" s="75" t="str">
        <f t="shared" si="7"/>
        <v>ALTA</v>
      </c>
      <c r="R63" s="61" t="s">
        <v>1027</v>
      </c>
      <c r="S63" s="98" t="s">
        <v>355</v>
      </c>
      <c r="T63" s="109" t="s">
        <v>472</v>
      </c>
      <c r="U63" s="110" t="s">
        <v>473</v>
      </c>
      <c r="V63" s="110" t="s">
        <v>474</v>
      </c>
      <c r="W63" s="110" t="s">
        <v>475</v>
      </c>
      <c r="X63" s="110" t="s">
        <v>476</v>
      </c>
      <c r="Y63" s="110" t="s">
        <v>477</v>
      </c>
      <c r="Z63" s="110" t="s">
        <v>478</v>
      </c>
      <c r="AA63" s="107">
        <f>SUM(IF(T63='Evaluación Diseño Control'!$C$2,15,0)+IF(U63='Evaluación Diseño Control'!$C$3,15)+IF(V63='Evaluación Diseño Control'!$C$4,15)+IF(W63='Evaluación Diseño Control'!$C$5,15,IF(W63='Evaluación Diseño Control'!$D$5,10))+IF(X63='Evaluación Diseño Control'!$C$6,15)+IF(Y63='Evaluación Diseño Control'!$C$7,15)+IF(Z63='Evaluación Diseño Control'!$C$8,10,IF(Z63='Evaluación Diseño Control'!$D$8,5)))</f>
        <v>100</v>
      </c>
      <c r="AB63" s="108" t="str">
        <f t="shared" si="8"/>
        <v>Fuerte</v>
      </c>
      <c r="AC63" s="111" t="s">
        <v>422</v>
      </c>
      <c r="AD63" s="108" t="str">
        <f>IFERROR(VLOOKUP(CONCATENATE(AB63,AC63),'Listados Datos'!$S$2:$T$10,2,FALSE),"")</f>
        <v>Fuerte</v>
      </c>
      <c r="AE63" s="108">
        <f t="shared" si="9"/>
        <v>100</v>
      </c>
      <c r="AF63" s="108" t="str">
        <f>VLOOKUP(CONCATENATE(AB63,AC63),'Listados Datos'!$S$2:$U$10,3,0)</f>
        <v>No</v>
      </c>
      <c r="AG63" s="108">
        <f t="shared" si="10"/>
        <v>100</v>
      </c>
      <c r="AH63" s="169" t="str">
        <f t="shared" si="11"/>
        <v>Fuerte</v>
      </c>
      <c r="AI63" s="96" t="s">
        <v>423</v>
      </c>
      <c r="AJ63" s="97">
        <f>IFERROR(VLOOKUP(CONCATENATE(AH63,AI63),'Listados Datos'!$X$6:$Y$7,2,0),0)</f>
        <v>2</v>
      </c>
      <c r="AK63" s="96" t="s">
        <v>423</v>
      </c>
      <c r="AL63" s="100">
        <f>IFERROR(VLOOKUP(CONCATENATE(AH63,AK63),'Listados Datos'!Z$6:$AA68,2,0),0)</f>
        <v>2</v>
      </c>
      <c r="AM63" s="99" t="s">
        <v>353</v>
      </c>
      <c r="AN63" s="64" t="s">
        <v>19</v>
      </c>
      <c r="AO63" s="75" t="str">
        <f t="shared" si="12"/>
        <v>BAJA</v>
      </c>
      <c r="AP63" s="63" t="s">
        <v>236</v>
      </c>
      <c r="AQ63" s="67" t="s">
        <v>940</v>
      </c>
      <c r="AR63" s="65" t="s">
        <v>1088</v>
      </c>
      <c r="AS63" s="66" t="s">
        <v>359</v>
      </c>
      <c r="AT63" s="66" t="s">
        <v>521</v>
      </c>
      <c r="AU63" s="81">
        <v>44075</v>
      </c>
      <c r="AV63" s="81">
        <v>44196</v>
      </c>
      <c r="AW63" s="143" t="s">
        <v>876</v>
      </c>
      <c r="AX63" s="66" t="s">
        <v>807</v>
      </c>
      <c r="AY63" s="66"/>
      <c r="AZ63" s="66"/>
      <c r="BA63" s="66"/>
      <c r="BB63" s="66"/>
      <c r="BC63" s="202"/>
      <c r="BD63" s="202"/>
      <c r="BE63" s="202"/>
      <c r="BF63" s="68"/>
      <c r="BG63" s="68"/>
      <c r="BH63" s="68"/>
      <c r="BI63" s="68"/>
      <c r="BJ63" s="68"/>
      <c r="BK63" s="68"/>
      <c r="BL63" s="68"/>
      <c r="BM63" s="68"/>
      <c r="BN63" s="68"/>
      <c r="BO63" s="68"/>
      <c r="BP63" s="68"/>
      <c r="BQ63" s="68"/>
      <c r="BR63" s="68"/>
      <c r="BS63" s="68"/>
      <c r="BT63" s="68"/>
      <c r="BU63" s="68"/>
      <c r="BV63" s="68"/>
      <c r="BW63" s="68"/>
      <c r="BX63" s="68"/>
      <c r="BY63" s="68"/>
    </row>
    <row r="64" spans="1:77" s="60" customFormat="1" ht="67.5" x14ac:dyDescent="0.35">
      <c r="A64" s="322"/>
      <c r="B64" s="323"/>
      <c r="C64" s="276"/>
      <c r="D64" s="279"/>
      <c r="E64" s="276"/>
      <c r="F64" s="78" t="s">
        <v>343</v>
      </c>
      <c r="G64" s="69" t="s">
        <v>808</v>
      </c>
      <c r="H64" s="69" t="s">
        <v>291</v>
      </c>
      <c r="I64" s="69" t="s">
        <v>297</v>
      </c>
      <c r="J64" s="69"/>
      <c r="K64" s="69"/>
      <c r="L64" s="69"/>
      <c r="M64" s="166" t="s">
        <v>805</v>
      </c>
      <c r="N64" s="166" t="s">
        <v>809</v>
      </c>
      <c r="O64" s="62" t="s">
        <v>353</v>
      </c>
      <c r="P64" s="64" t="s">
        <v>17</v>
      </c>
      <c r="Q64" s="75" t="str">
        <f t="shared" si="7"/>
        <v>MODERADA</v>
      </c>
      <c r="R64" s="61" t="s">
        <v>1028</v>
      </c>
      <c r="S64" s="98" t="s">
        <v>355</v>
      </c>
      <c r="T64" s="109" t="s">
        <v>472</v>
      </c>
      <c r="U64" s="110" t="s">
        <v>473</v>
      </c>
      <c r="V64" s="110" t="s">
        <v>474</v>
      </c>
      <c r="W64" s="110" t="s">
        <v>475</v>
      </c>
      <c r="X64" s="110" t="s">
        <v>476</v>
      </c>
      <c r="Y64" s="110" t="s">
        <v>477</v>
      </c>
      <c r="Z64" s="110" t="s">
        <v>478</v>
      </c>
      <c r="AA64" s="107">
        <f>SUM(IF(T64='Evaluación Diseño Control'!$C$2,15,0)+IF(U64='Evaluación Diseño Control'!$C$3,15)+IF(V64='Evaluación Diseño Control'!$C$4,15)+IF(W64='Evaluación Diseño Control'!$C$5,15,IF(W64='Evaluación Diseño Control'!$D$5,10))+IF(X64='Evaluación Diseño Control'!$C$6,15)+IF(Y64='Evaluación Diseño Control'!$C$7,15)+IF(Z64='Evaluación Diseño Control'!$C$8,10,IF(Z64='Evaluación Diseño Control'!$D$8,5)))</f>
        <v>100</v>
      </c>
      <c r="AB64" s="108" t="str">
        <f t="shared" si="8"/>
        <v>Fuerte</v>
      </c>
      <c r="AC64" s="111" t="s">
        <v>422</v>
      </c>
      <c r="AD64" s="108" t="str">
        <f>IFERROR(VLOOKUP(CONCATENATE(AB64,AC64),'Listados Datos'!$S$2:$T$10,2,FALSE),"")</f>
        <v>Fuerte</v>
      </c>
      <c r="AE64" s="108">
        <f t="shared" si="9"/>
        <v>100</v>
      </c>
      <c r="AF64" s="108" t="str">
        <f>VLOOKUP(CONCATENATE(AB64,AC64),'Listados Datos'!$S$2:$U$10,3,0)</f>
        <v>No</v>
      </c>
      <c r="AG64" s="108">
        <f t="shared" si="10"/>
        <v>100</v>
      </c>
      <c r="AH64" s="169" t="str">
        <f t="shared" si="11"/>
        <v>Fuerte</v>
      </c>
      <c r="AI64" s="96" t="s">
        <v>423</v>
      </c>
      <c r="AJ64" s="97">
        <f>IFERROR(VLOOKUP(CONCATENATE(AH64,AI64),'Listados Datos'!$X$6:$Y$7,2,0),0)</f>
        <v>2</v>
      </c>
      <c r="AK64" s="96" t="s">
        <v>423</v>
      </c>
      <c r="AL64" s="100">
        <f>IFERROR(VLOOKUP(CONCATENATE(AH64,AK64),'Listados Datos'!Z$6:$AA69,2,0),0)</f>
        <v>2</v>
      </c>
      <c r="AM64" s="99" t="s">
        <v>353</v>
      </c>
      <c r="AN64" s="64" t="s">
        <v>20</v>
      </c>
      <c r="AO64" s="75" t="str">
        <f t="shared" si="12"/>
        <v>BAJA</v>
      </c>
      <c r="AP64" s="63" t="s">
        <v>236</v>
      </c>
      <c r="AQ64" s="67" t="s">
        <v>941</v>
      </c>
      <c r="AR64" s="65" t="s">
        <v>1089</v>
      </c>
      <c r="AS64" s="66" t="s">
        <v>359</v>
      </c>
      <c r="AT64" s="66" t="s">
        <v>521</v>
      </c>
      <c r="AU64" s="81">
        <v>44075</v>
      </c>
      <c r="AV64" s="81">
        <v>44196</v>
      </c>
      <c r="AW64" s="143" t="s">
        <v>876</v>
      </c>
      <c r="AX64" s="66" t="s">
        <v>810</v>
      </c>
      <c r="AY64" s="66"/>
      <c r="AZ64" s="66"/>
      <c r="BA64" s="66"/>
      <c r="BB64" s="66"/>
      <c r="BC64" s="202"/>
      <c r="BD64" s="202"/>
      <c r="BE64" s="202"/>
      <c r="BF64" s="68"/>
      <c r="BG64" s="68"/>
      <c r="BH64" s="68"/>
      <c r="BI64" s="68"/>
      <c r="BJ64" s="68"/>
      <c r="BK64" s="68"/>
      <c r="BL64" s="68"/>
      <c r="BM64" s="68"/>
      <c r="BN64" s="68"/>
      <c r="BO64" s="68"/>
      <c r="BP64" s="68"/>
      <c r="BQ64" s="68"/>
      <c r="BR64" s="68"/>
      <c r="BS64" s="68"/>
      <c r="BT64" s="68"/>
      <c r="BU64" s="68"/>
      <c r="BV64" s="68"/>
      <c r="BW64" s="68"/>
      <c r="BX64" s="68"/>
      <c r="BY64" s="68"/>
    </row>
    <row r="65" spans="1:77" s="60" customFormat="1" ht="182" x14ac:dyDescent="0.35">
      <c r="A65" s="322"/>
      <c r="B65" s="323"/>
      <c r="C65" s="276"/>
      <c r="D65" s="279"/>
      <c r="E65" s="276"/>
      <c r="F65" s="78" t="s">
        <v>344</v>
      </c>
      <c r="G65" s="69" t="s">
        <v>812</v>
      </c>
      <c r="H65" s="69" t="s">
        <v>291</v>
      </c>
      <c r="I65" s="69" t="s">
        <v>296</v>
      </c>
      <c r="J65" s="69"/>
      <c r="K65" s="69"/>
      <c r="L65" s="69"/>
      <c r="M65" s="166" t="s">
        <v>813</v>
      </c>
      <c r="N65" s="166" t="s">
        <v>815</v>
      </c>
      <c r="O65" s="62" t="s">
        <v>16</v>
      </c>
      <c r="P65" s="64" t="s">
        <v>17</v>
      </c>
      <c r="Q65" s="75" t="str">
        <f t="shared" si="7"/>
        <v>ALTA</v>
      </c>
      <c r="R65" s="61" t="s">
        <v>1029</v>
      </c>
      <c r="S65" s="98" t="s">
        <v>355</v>
      </c>
      <c r="T65" s="109" t="s">
        <v>472</v>
      </c>
      <c r="U65" s="110" t="s">
        <v>473</v>
      </c>
      <c r="V65" s="110" t="s">
        <v>474</v>
      </c>
      <c r="W65" s="110" t="s">
        <v>475</v>
      </c>
      <c r="X65" s="110" t="s">
        <v>476</v>
      </c>
      <c r="Y65" s="110" t="s">
        <v>477</v>
      </c>
      <c r="Z65" s="110" t="s">
        <v>478</v>
      </c>
      <c r="AA65" s="107">
        <f>SUM(IF(T65='Evaluación Diseño Control'!$C$2,15,0)+IF(U65='Evaluación Diseño Control'!$C$3,15)+IF(V65='Evaluación Diseño Control'!$C$4,15)+IF(W65='Evaluación Diseño Control'!$C$5,15,IF(W65='Evaluación Diseño Control'!$D$5,10))+IF(X65='Evaluación Diseño Control'!$C$6,15)+IF(Y65='Evaluación Diseño Control'!$C$7,15)+IF(Z65='Evaluación Diseño Control'!$C$8,10,IF(Z65='Evaluación Diseño Control'!$D$8,5)))</f>
        <v>100</v>
      </c>
      <c r="AB65" s="108" t="str">
        <f t="shared" si="8"/>
        <v>Fuerte</v>
      </c>
      <c r="AC65" s="111" t="s">
        <v>422</v>
      </c>
      <c r="AD65" s="108" t="str">
        <f>IFERROR(VLOOKUP(CONCATENATE(AB65,AC65),'Listados Datos'!$S$2:$T$10,2,FALSE),"")</f>
        <v>Fuerte</v>
      </c>
      <c r="AE65" s="108">
        <f t="shared" si="9"/>
        <v>100</v>
      </c>
      <c r="AF65" s="108" t="str">
        <f>VLOOKUP(CONCATENATE(AB65,AC65),'Listados Datos'!$S$2:$U$10,3,0)</f>
        <v>No</v>
      </c>
      <c r="AG65" s="108">
        <f t="shared" si="10"/>
        <v>100</v>
      </c>
      <c r="AH65" s="169" t="str">
        <f t="shared" si="11"/>
        <v>Fuerte</v>
      </c>
      <c r="AI65" s="96" t="s">
        <v>423</v>
      </c>
      <c r="AJ65" s="97">
        <f>IFERROR(VLOOKUP(CONCATENATE(AH65,AI65),'Listados Datos'!$X$6:$Y$7,2,0),0)</f>
        <v>2</v>
      </c>
      <c r="AK65" s="96" t="s">
        <v>423</v>
      </c>
      <c r="AL65" s="100">
        <f>IFERROR(VLOOKUP(CONCATENATE(AH65,AK65),'Listados Datos'!Z$6:$AA70,2,0),0)</f>
        <v>2</v>
      </c>
      <c r="AM65" s="99" t="s">
        <v>233</v>
      </c>
      <c r="AN65" s="64" t="s">
        <v>20</v>
      </c>
      <c r="AO65" s="75" t="str">
        <f t="shared" si="12"/>
        <v>BAJA</v>
      </c>
      <c r="AP65" s="63" t="s">
        <v>236</v>
      </c>
      <c r="AQ65" s="67" t="s">
        <v>942</v>
      </c>
      <c r="AR65" s="65" t="s">
        <v>1090</v>
      </c>
      <c r="AS65" s="66" t="s">
        <v>359</v>
      </c>
      <c r="AT65" s="66" t="s">
        <v>521</v>
      </c>
      <c r="AU65" s="81">
        <v>44075</v>
      </c>
      <c r="AV65" s="81">
        <v>44196</v>
      </c>
      <c r="AW65" s="143" t="s">
        <v>835</v>
      </c>
      <c r="AX65" s="66" t="s">
        <v>877</v>
      </c>
      <c r="AY65" s="66"/>
      <c r="AZ65" s="66"/>
      <c r="BA65" s="66"/>
      <c r="BB65" s="66"/>
      <c r="BC65" s="202"/>
      <c r="BD65" s="202"/>
      <c r="BE65" s="202"/>
      <c r="BF65" s="68"/>
      <c r="BG65" s="68"/>
      <c r="BH65" s="68"/>
      <c r="BI65" s="68"/>
      <c r="BJ65" s="68"/>
      <c r="BK65" s="68"/>
      <c r="BL65" s="68"/>
      <c r="BM65" s="68"/>
      <c r="BN65" s="68"/>
      <c r="BO65" s="68"/>
      <c r="BP65" s="68"/>
      <c r="BQ65" s="68"/>
      <c r="BR65" s="68"/>
      <c r="BS65" s="68"/>
      <c r="BT65" s="68"/>
      <c r="BU65" s="68"/>
      <c r="BV65" s="68"/>
      <c r="BW65" s="68"/>
      <c r="BX65" s="68"/>
      <c r="BY65" s="68"/>
    </row>
    <row r="66" spans="1:77" s="60" customFormat="1" ht="91" x14ac:dyDescent="0.35">
      <c r="A66" s="322"/>
      <c r="B66" s="323"/>
      <c r="C66" s="276"/>
      <c r="D66" s="279"/>
      <c r="E66" s="276"/>
      <c r="F66" s="78" t="s">
        <v>811</v>
      </c>
      <c r="G66" s="69" t="s">
        <v>878</v>
      </c>
      <c r="H66" s="69" t="s">
        <v>291</v>
      </c>
      <c r="I66" s="69" t="s">
        <v>296</v>
      </c>
      <c r="J66" s="69"/>
      <c r="K66" s="69"/>
      <c r="L66" s="69"/>
      <c r="M66" s="166" t="s">
        <v>814</v>
      </c>
      <c r="N66" s="166" t="s">
        <v>816</v>
      </c>
      <c r="O66" s="62" t="s">
        <v>18</v>
      </c>
      <c r="P66" s="64" t="s">
        <v>17</v>
      </c>
      <c r="Q66" s="75" t="str">
        <f t="shared" si="7"/>
        <v>MODERADA</v>
      </c>
      <c r="R66" s="61" t="s">
        <v>1030</v>
      </c>
      <c r="S66" s="98" t="s">
        <v>355</v>
      </c>
      <c r="T66" s="109" t="s">
        <v>472</v>
      </c>
      <c r="U66" s="110" t="s">
        <v>473</v>
      </c>
      <c r="V66" s="110" t="s">
        <v>474</v>
      </c>
      <c r="W66" s="110" t="s">
        <v>475</v>
      </c>
      <c r="X66" s="110" t="s">
        <v>476</v>
      </c>
      <c r="Y66" s="110" t="s">
        <v>477</v>
      </c>
      <c r="Z66" s="110" t="s">
        <v>478</v>
      </c>
      <c r="AA66" s="107">
        <f>SUM(IF(T66='Evaluación Diseño Control'!$C$2,15,0)+IF(U66='Evaluación Diseño Control'!$C$3,15)+IF(V66='Evaluación Diseño Control'!$C$4,15)+IF(W66='Evaluación Diseño Control'!$C$5,15,IF(W66='Evaluación Diseño Control'!$D$5,10))+IF(X66='Evaluación Diseño Control'!$C$6,15)+IF(Y66='Evaluación Diseño Control'!$C$7,15)+IF(Z66='Evaluación Diseño Control'!$C$8,10,IF(Z66='Evaluación Diseño Control'!$D$8,5)))</f>
        <v>100</v>
      </c>
      <c r="AB66" s="108" t="str">
        <f t="shared" si="8"/>
        <v>Fuerte</v>
      </c>
      <c r="AC66" s="111" t="s">
        <v>422</v>
      </c>
      <c r="AD66" s="108" t="str">
        <f>IFERROR(VLOOKUP(CONCATENATE(AB66,AC66),'Listados Datos'!$S$2:$T$10,2,FALSE),"")</f>
        <v>Fuerte</v>
      </c>
      <c r="AE66" s="108">
        <f t="shared" si="9"/>
        <v>100</v>
      </c>
      <c r="AF66" s="108" t="str">
        <f>VLOOKUP(CONCATENATE(AB66,AC66),'Listados Datos'!$S$2:$U$10,3,0)</f>
        <v>No</v>
      </c>
      <c r="AG66" s="108">
        <f t="shared" si="10"/>
        <v>100</v>
      </c>
      <c r="AH66" s="169" t="str">
        <f t="shared" si="11"/>
        <v>Fuerte</v>
      </c>
      <c r="AI66" s="96" t="s">
        <v>423</v>
      </c>
      <c r="AJ66" s="97">
        <f>IFERROR(VLOOKUP(CONCATENATE(AH66,AI66),'Listados Datos'!$X$6:$Y$7,2,0),0)</f>
        <v>2</v>
      </c>
      <c r="AK66" s="96" t="s">
        <v>423</v>
      </c>
      <c r="AL66" s="100">
        <f>IFERROR(VLOOKUP(CONCATENATE(AH66,AK66),'Listados Datos'!Z$6:$AA71,2,0),0)</f>
        <v>2</v>
      </c>
      <c r="AM66" s="99" t="s">
        <v>233</v>
      </c>
      <c r="AN66" s="64" t="s">
        <v>20</v>
      </c>
      <c r="AO66" s="75" t="str">
        <f t="shared" si="12"/>
        <v>BAJA</v>
      </c>
      <c r="AP66" s="63" t="s">
        <v>236</v>
      </c>
      <c r="AQ66" s="67" t="s">
        <v>943</v>
      </c>
      <c r="AR66" s="65" t="s">
        <v>1091</v>
      </c>
      <c r="AS66" s="66" t="s">
        <v>359</v>
      </c>
      <c r="AT66" s="66" t="s">
        <v>521</v>
      </c>
      <c r="AU66" s="81">
        <v>44075</v>
      </c>
      <c r="AV66" s="81">
        <v>44196</v>
      </c>
      <c r="AW66" s="143" t="s">
        <v>833</v>
      </c>
      <c r="AX66" s="66" t="s">
        <v>834</v>
      </c>
      <c r="AY66" s="66"/>
      <c r="AZ66" s="66"/>
      <c r="BA66" s="66"/>
      <c r="BB66" s="66"/>
      <c r="BC66" s="202"/>
      <c r="BD66" s="202"/>
      <c r="BE66" s="202"/>
      <c r="BF66" s="68"/>
      <c r="BG66" s="68"/>
      <c r="BH66" s="68"/>
      <c r="BI66" s="68"/>
      <c r="BJ66" s="68"/>
      <c r="BK66" s="68"/>
      <c r="BL66" s="68"/>
      <c r="BM66" s="68"/>
      <c r="BN66" s="68"/>
      <c r="BO66" s="68"/>
      <c r="BP66" s="68"/>
      <c r="BQ66" s="68"/>
      <c r="BR66" s="68"/>
      <c r="BS66" s="68"/>
      <c r="BT66" s="68"/>
      <c r="BU66" s="68"/>
      <c r="BV66" s="68"/>
      <c r="BW66" s="68"/>
      <c r="BX66" s="68"/>
      <c r="BY66" s="68"/>
    </row>
    <row r="67" spans="1:77" s="60" customFormat="1" ht="117" x14ac:dyDescent="0.35">
      <c r="A67" s="322"/>
      <c r="B67" s="323"/>
      <c r="C67" s="276"/>
      <c r="D67" s="279"/>
      <c r="E67" s="276"/>
      <c r="F67" s="78" t="s">
        <v>345</v>
      </c>
      <c r="G67" s="69" t="s">
        <v>879</v>
      </c>
      <c r="H67" s="69" t="s">
        <v>291</v>
      </c>
      <c r="I67" s="69" t="s">
        <v>297</v>
      </c>
      <c r="J67" s="69"/>
      <c r="K67" s="69"/>
      <c r="L67" s="69"/>
      <c r="M67" s="166" t="s">
        <v>801</v>
      </c>
      <c r="N67" s="166" t="s">
        <v>802</v>
      </c>
      <c r="O67" s="62" t="s">
        <v>16</v>
      </c>
      <c r="P67" s="64" t="s">
        <v>19</v>
      </c>
      <c r="Q67" s="75" t="str">
        <f t="shared" si="7"/>
        <v>MODERADA</v>
      </c>
      <c r="R67" s="61" t="s">
        <v>1031</v>
      </c>
      <c r="S67" s="98" t="s">
        <v>355</v>
      </c>
      <c r="T67" s="109" t="s">
        <v>472</v>
      </c>
      <c r="U67" s="110" t="s">
        <v>473</v>
      </c>
      <c r="V67" s="110" t="s">
        <v>474</v>
      </c>
      <c r="W67" s="110" t="s">
        <v>475</v>
      </c>
      <c r="X67" s="110" t="s">
        <v>476</v>
      </c>
      <c r="Y67" s="110" t="s">
        <v>477</v>
      </c>
      <c r="Z67" s="110" t="s">
        <v>478</v>
      </c>
      <c r="AA67" s="107">
        <f>SUM(IF(T67='Evaluación Diseño Control'!$C$2,15,0)+IF(U67='Evaluación Diseño Control'!$C$3,15)+IF(V67='Evaluación Diseño Control'!$C$4,15)+IF(W67='Evaluación Diseño Control'!$C$5,15,IF(W67='Evaluación Diseño Control'!$D$5,10))+IF(X67='Evaluación Diseño Control'!$C$6,15)+IF(Y67='Evaluación Diseño Control'!$C$7,15)+IF(Z67='Evaluación Diseño Control'!$C$8,10,IF(Z67='Evaluación Diseño Control'!$D$8,5)))</f>
        <v>100</v>
      </c>
      <c r="AB67" s="108" t="str">
        <f t="shared" si="8"/>
        <v>Fuerte</v>
      </c>
      <c r="AC67" s="111" t="s">
        <v>422</v>
      </c>
      <c r="AD67" s="108" t="str">
        <f>IFERROR(VLOOKUP(CONCATENATE(AB67,AC67),'Listados Datos'!$S$2:$T$10,2,FALSE),"")</f>
        <v>Fuerte</v>
      </c>
      <c r="AE67" s="108">
        <f t="shared" si="9"/>
        <v>100</v>
      </c>
      <c r="AF67" s="108" t="str">
        <f>VLOOKUP(CONCATENATE(AB67,AC67),'Listados Datos'!$S$2:$U$10,3,0)</f>
        <v>No</v>
      </c>
      <c r="AG67" s="108">
        <f t="shared" si="10"/>
        <v>100</v>
      </c>
      <c r="AH67" s="169" t="str">
        <f t="shared" si="11"/>
        <v>Fuerte</v>
      </c>
      <c r="AI67" s="96" t="s">
        <v>423</v>
      </c>
      <c r="AJ67" s="97">
        <f>IFERROR(VLOOKUP(CONCATENATE(AH67,AI67),'Listados Datos'!$X$6:$Y$7,2,0),0)</f>
        <v>2</v>
      </c>
      <c r="AK67" s="96" t="s">
        <v>423</v>
      </c>
      <c r="AL67" s="100">
        <f>IFERROR(VLOOKUP(CONCATENATE(AH67,AK67),'Listados Datos'!Z$6:$AA72,2,0),0)</f>
        <v>2</v>
      </c>
      <c r="AM67" s="99" t="s">
        <v>233</v>
      </c>
      <c r="AN67" s="64" t="s">
        <v>20</v>
      </c>
      <c r="AO67" s="75" t="str">
        <f t="shared" si="12"/>
        <v>BAJA</v>
      </c>
      <c r="AP67" s="63" t="s">
        <v>236</v>
      </c>
      <c r="AQ67" s="67" t="s">
        <v>944</v>
      </c>
      <c r="AR67" s="65" t="s">
        <v>1092</v>
      </c>
      <c r="AS67" s="66" t="s">
        <v>359</v>
      </c>
      <c r="AT67" s="66" t="s">
        <v>521</v>
      </c>
      <c r="AU67" s="81">
        <v>44075</v>
      </c>
      <c r="AV67" s="81">
        <v>44196</v>
      </c>
      <c r="AW67" s="143" t="s">
        <v>803</v>
      </c>
      <c r="AX67" s="66" t="s">
        <v>804</v>
      </c>
      <c r="AY67" s="66"/>
      <c r="AZ67" s="66"/>
      <c r="BA67" s="66"/>
      <c r="BB67" s="66"/>
      <c r="BC67" s="202"/>
      <c r="BD67" s="202"/>
      <c r="BE67" s="202"/>
      <c r="BF67" s="68"/>
      <c r="BG67" s="68"/>
      <c r="BH67" s="68"/>
      <c r="BI67" s="68"/>
      <c r="BJ67" s="68"/>
      <c r="BK67" s="68"/>
      <c r="BL67" s="68"/>
      <c r="BM67" s="68"/>
      <c r="BN67" s="68"/>
      <c r="BO67" s="68"/>
      <c r="BP67" s="68"/>
      <c r="BQ67" s="68"/>
      <c r="BR67" s="68"/>
      <c r="BS67" s="68"/>
      <c r="BT67" s="68"/>
      <c r="BU67" s="68"/>
      <c r="BV67" s="68"/>
      <c r="BW67" s="68"/>
      <c r="BX67" s="68"/>
      <c r="BY67" s="68"/>
    </row>
    <row r="68" spans="1:77" s="60" customFormat="1" ht="117" x14ac:dyDescent="0.35">
      <c r="A68" s="322"/>
      <c r="B68" s="323"/>
      <c r="C68" s="276"/>
      <c r="D68" s="279"/>
      <c r="E68" s="276"/>
      <c r="F68" s="78" t="s">
        <v>839</v>
      </c>
      <c r="G68" s="69" t="s">
        <v>840</v>
      </c>
      <c r="H68" s="69" t="s">
        <v>293</v>
      </c>
      <c r="I68" s="69" t="s">
        <v>302</v>
      </c>
      <c r="J68" s="69" t="s">
        <v>230</v>
      </c>
      <c r="K68" s="69" t="s">
        <v>841</v>
      </c>
      <c r="L68" s="69" t="s">
        <v>630</v>
      </c>
      <c r="M68" s="166" t="s">
        <v>1011</v>
      </c>
      <c r="N68" s="166" t="s">
        <v>735</v>
      </c>
      <c r="O68" s="62" t="s">
        <v>233</v>
      </c>
      <c r="P68" s="64" t="s">
        <v>17</v>
      </c>
      <c r="Q68" s="75" t="str">
        <f t="shared" si="7"/>
        <v>MODERADA</v>
      </c>
      <c r="R68" s="61" t="s">
        <v>1145</v>
      </c>
      <c r="S68" s="98" t="s">
        <v>355</v>
      </c>
      <c r="T68" s="109" t="s">
        <v>472</v>
      </c>
      <c r="U68" s="110" t="s">
        <v>473</v>
      </c>
      <c r="V68" s="110" t="s">
        <v>474</v>
      </c>
      <c r="W68" s="110" t="s">
        <v>475</v>
      </c>
      <c r="X68" s="110" t="s">
        <v>476</v>
      </c>
      <c r="Y68" s="110" t="s">
        <v>477</v>
      </c>
      <c r="Z68" s="110" t="s">
        <v>478</v>
      </c>
      <c r="AA68" s="107">
        <f>SUM(IF(T68='Evaluación Diseño Control'!$C$2,15,0)+IF(U68='Evaluación Diseño Control'!$C$3,15)+IF(V68='Evaluación Diseño Control'!$C$4,15)+IF(W68='Evaluación Diseño Control'!$C$5,15,IF(W68='Evaluación Diseño Control'!$D$5,10))+IF(X68='Evaluación Diseño Control'!$C$6,15)+IF(Y68='Evaluación Diseño Control'!$C$7,15)+IF(Z68='Evaluación Diseño Control'!$C$8,10,IF(Z68='Evaluación Diseño Control'!$D$8,5)))</f>
        <v>100</v>
      </c>
      <c r="AB68" s="108" t="str">
        <f t="shared" si="8"/>
        <v>Fuerte</v>
      </c>
      <c r="AC68" s="111" t="s">
        <v>422</v>
      </c>
      <c r="AD68" s="108" t="str">
        <f>IFERROR(VLOOKUP(CONCATENATE(AB68,AC68),'Listados Datos'!$S$2:$T$10,2,FALSE),"")</f>
        <v>Fuerte</v>
      </c>
      <c r="AE68" s="108">
        <f t="shared" si="9"/>
        <v>100</v>
      </c>
      <c r="AF68" s="108" t="str">
        <f>VLOOKUP(CONCATENATE(AB68,AC68),'Listados Datos'!$S$2:$U$10,3,0)</f>
        <v>No</v>
      </c>
      <c r="AG68" s="108">
        <f t="shared" si="10"/>
        <v>100</v>
      </c>
      <c r="AH68" s="169" t="str">
        <f t="shared" si="11"/>
        <v>Fuerte</v>
      </c>
      <c r="AI68" s="96" t="s">
        <v>423</v>
      </c>
      <c r="AJ68" s="97">
        <f>IFERROR(VLOOKUP(CONCATENATE(AH68,AI68),'Listados Datos'!$X$6:$Y$7,2,0),0)</f>
        <v>2</v>
      </c>
      <c r="AK68" s="96" t="s">
        <v>423</v>
      </c>
      <c r="AL68" s="100">
        <f>IFERROR(VLOOKUP(CONCATENATE(AH68,AK68),'Listados Datos'!Z$6:$AA73,2,0),0)</f>
        <v>2</v>
      </c>
      <c r="AM68" s="99" t="s">
        <v>233</v>
      </c>
      <c r="AN68" s="64" t="s">
        <v>20</v>
      </c>
      <c r="AO68" s="75" t="str">
        <f t="shared" si="12"/>
        <v>BAJA</v>
      </c>
      <c r="AP68" s="63" t="s">
        <v>236</v>
      </c>
      <c r="AQ68" s="67" t="s">
        <v>945</v>
      </c>
      <c r="AR68" s="65" t="s">
        <v>880</v>
      </c>
      <c r="AS68" s="66" t="s">
        <v>329</v>
      </c>
      <c r="AT68" s="66" t="s">
        <v>521</v>
      </c>
      <c r="AU68" s="81">
        <v>44075</v>
      </c>
      <c r="AV68" s="81">
        <v>44196</v>
      </c>
      <c r="AW68" s="143" t="s">
        <v>1117</v>
      </c>
      <c r="AX68" s="66" t="s">
        <v>842</v>
      </c>
      <c r="AY68" s="66"/>
      <c r="AZ68" s="66"/>
      <c r="BA68" s="66"/>
      <c r="BB68" s="66"/>
      <c r="BC68" s="202"/>
      <c r="BD68" s="202"/>
      <c r="BE68" s="202"/>
      <c r="BF68" s="68"/>
      <c r="BG68" s="68"/>
      <c r="BH68" s="68"/>
      <c r="BI68" s="68"/>
      <c r="BJ68" s="68"/>
      <c r="BK68" s="68"/>
      <c r="BL68" s="68"/>
      <c r="BM68" s="68"/>
      <c r="BN68" s="68"/>
      <c r="BO68" s="68"/>
      <c r="BP68" s="68"/>
      <c r="BQ68" s="68"/>
      <c r="BR68" s="68"/>
      <c r="BS68" s="68"/>
      <c r="BT68" s="68"/>
      <c r="BU68" s="68"/>
      <c r="BV68" s="68"/>
      <c r="BW68" s="68"/>
      <c r="BX68" s="68"/>
      <c r="BY68" s="68"/>
    </row>
    <row r="69" spans="1:77" s="60" customFormat="1" ht="104" x14ac:dyDescent="0.35">
      <c r="A69" s="322">
        <v>10</v>
      </c>
      <c r="B69" s="323" t="s">
        <v>284</v>
      </c>
      <c r="C69" s="276" t="s">
        <v>320</v>
      </c>
      <c r="D69" s="319" t="s">
        <v>1000</v>
      </c>
      <c r="E69" s="276" t="s">
        <v>329</v>
      </c>
      <c r="F69" s="78" t="s">
        <v>723</v>
      </c>
      <c r="G69" s="69" t="s">
        <v>946</v>
      </c>
      <c r="H69" s="69" t="s">
        <v>291</v>
      </c>
      <c r="I69" s="69" t="s">
        <v>296</v>
      </c>
      <c r="J69" s="69"/>
      <c r="K69" s="69"/>
      <c r="L69" s="69"/>
      <c r="M69" s="166" t="s">
        <v>724</v>
      </c>
      <c r="N69" s="166" t="s">
        <v>725</v>
      </c>
      <c r="O69" s="62" t="s">
        <v>353</v>
      </c>
      <c r="P69" s="64" t="s">
        <v>17</v>
      </c>
      <c r="Q69" s="75" t="str">
        <f t="shared" si="7"/>
        <v>MODERADA</v>
      </c>
      <c r="R69" s="61" t="s">
        <v>1032</v>
      </c>
      <c r="S69" s="98" t="s">
        <v>355</v>
      </c>
      <c r="T69" s="109" t="s">
        <v>472</v>
      </c>
      <c r="U69" s="110" t="s">
        <v>473</v>
      </c>
      <c r="V69" s="110" t="s">
        <v>474</v>
      </c>
      <c r="W69" s="110" t="s">
        <v>475</v>
      </c>
      <c r="X69" s="110" t="s">
        <v>476</v>
      </c>
      <c r="Y69" s="110" t="s">
        <v>477</v>
      </c>
      <c r="Z69" s="110" t="s">
        <v>478</v>
      </c>
      <c r="AA69" s="107">
        <f>SUM(IF(T69='Evaluación Diseño Control'!$C$2,15,0)+IF(U69='Evaluación Diseño Control'!$C$3,15)+IF(V69='Evaluación Diseño Control'!$C$4,15)+IF(W69='Evaluación Diseño Control'!$C$5,15,IF(W69='Evaluación Diseño Control'!$D$5,10))+IF(X69='Evaluación Diseño Control'!$C$6,15)+IF(Y69='Evaluación Diseño Control'!$C$7,15)+IF(Z69='Evaluación Diseño Control'!$C$8,10,IF(Z69='Evaluación Diseño Control'!$D$8,5)))</f>
        <v>100</v>
      </c>
      <c r="AB69" s="108" t="str">
        <f t="shared" si="8"/>
        <v>Fuerte</v>
      </c>
      <c r="AC69" s="111" t="s">
        <v>422</v>
      </c>
      <c r="AD69" s="108" t="str">
        <f>IFERROR(VLOOKUP(CONCATENATE(AB69,AC69),'Listados Datos'!$S$2:$T$10,2,FALSE),"")</f>
        <v>Fuerte</v>
      </c>
      <c r="AE69" s="108">
        <f t="shared" si="9"/>
        <v>100</v>
      </c>
      <c r="AF69" s="108" t="str">
        <f>VLOOKUP(CONCATENATE(AB69,AC69),'Listados Datos'!$S$2:$U$10,3,0)</f>
        <v>No</v>
      </c>
      <c r="AG69" s="108">
        <f t="shared" si="10"/>
        <v>100</v>
      </c>
      <c r="AH69" s="169" t="str">
        <f t="shared" si="11"/>
        <v>Fuerte</v>
      </c>
      <c r="AI69" s="96" t="s">
        <v>423</v>
      </c>
      <c r="AJ69" s="97">
        <f>IFERROR(VLOOKUP(CONCATENATE(AH69,AI69),'Listados Datos'!$X$6:$Y$7,2,0),0)</f>
        <v>2</v>
      </c>
      <c r="AK69" s="96" t="s">
        <v>423</v>
      </c>
      <c r="AL69" s="100">
        <f>IFERROR(VLOOKUP(CONCATENATE(AH69,AK69),'Listados Datos'!Z$6:$AA74,2,0),0)</f>
        <v>2</v>
      </c>
      <c r="AM69" s="99" t="s">
        <v>353</v>
      </c>
      <c r="AN69" s="64" t="s">
        <v>20</v>
      </c>
      <c r="AO69" s="75" t="str">
        <f t="shared" si="12"/>
        <v>BAJA</v>
      </c>
      <c r="AP69" s="63" t="s">
        <v>236</v>
      </c>
      <c r="AQ69" s="67" t="s">
        <v>953</v>
      </c>
      <c r="AR69" s="65" t="s">
        <v>947</v>
      </c>
      <c r="AS69" s="66" t="s">
        <v>359</v>
      </c>
      <c r="AT69" s="66" t="s">
        <v>521</v>
      </c>
      <c r="AU69" s="81">
        <v>44075</v>
      </c>
      <c r="AV69" s="81">
        <v>44196</v>
      </c>
      <c r="AW69" s="143" t="s">
        <v>726</v>
      </c>
      <c r="AX69" s="66" t="s">
        <v>948</v>
      </c>
      <c r="AY69" s="66"/>
      <c r="AZ69" s="66"/>
      <c r="BA69" s="66"/>
      <c r="BB69" s="66"/>
      <c r="BC69" s="202"/>
      <c r="BD69" s="202"/>
      <c r="BE69" s="202"/>
      <c r="BF69" s="68"/>
      <c r="BG69" s="68"/>
      <c r="BH69" s="68"/>
      <c r="BI69" s="68"/>
      <c r="BJ69" s="68"/>
      <c r="BK69" s="68"/>
      <c r="BL69" s="68"/>
      <c r="BM69" s="68"/>
      <c r="BN69" s="68"/>
      <c r="BO69" s="68"/>
      <c r="BP69" s="68"/>
      <c r="BQ69" s="68"/>
      <c r="BR69" s="68"/>
      <c r="BS69" s="68"/>
      <c r="BT69" s="68"/>
      <c r="BU69" s="68"/>
      <c r="BV69" s="68"/>
      <c r="BW69" s="68"/>
      <c r="BX69" s="68"/>
      <c r="BY69" s="68"/>
    </row>
    <row r="70" spans="1:77" s="60" customFormat="1" ht="78" x14ac:dyDescent="0.35">
      <c r="A70" s="322"/>
      <c r="B70" s="323"/>
      <c r="C70" s="276"/>
      <c r="D70" s="319"/>
      <c r="E70" s="276"/>
      <c r="F70" s="78" t="s">
        <v>346</v>
      </c>
      <c r="G70" s="69" t="s">
        <v>881</v>
      </c>
      <c r="H70" s="69" t="s">
        <v>291</v>
      </c>
      <c r="I70" s="69" t="s">
        <v>296</v>
      </c>
      <c r="J70" s="69"/>
      <c r="K70" s="69"/>
      <c r="L70" s="69"/>
      <c r="M70" s="166" t="s">
        <v>727</v>
      </c>
      <c r="N70" s="166" t="s">
        <v>728</v>
      </c>
      <c r="O70" s="62" t="s">
        <v>16</v>
      </c>
      <c r="P70" s="64" t="s">
        <v>17</v>
      </c>
      <c r="Q70" s="75" t="str">
        <f t="shared" si="7"/>
        <v>ALTA</v>
      </c>
      <c r="R70" s="61" t="s">
        <v>1033</v>
      </c>
      <c r="S70" s="98" t="s">
        <v>355</v>
      </c>
      <c r="T70" s="109" t="s">
        <v>472</v>
      </c>
      <c r="U70" s="110" t="s">
        <v>473</v>
      </c>
      <c r="V70" s="110" t="s">
        <v>474</v>
      </c>
      <c r="W70" s="110" t="s">
        <v>475</v>
      </c>
      <c r="X70" s="110" t="s">
        <v>476</v>
      </c>
      <c r="Y70" s="110" t="s">
        <v>477</v>
      </c>
      <c r="Z70" s="110" t="s">
        <v>478</v>
      </c>
      <c r="AA70" s="107">
        <f>SUM(IF(T70='Evaluación Diseño Control'!$C$2,15,0)+IF(U70='Evaluación Diseño Control'!$C$3,15)+IF(V70='Evaluación Diseño Control'!$C$4,15)+IF(W70='Evaluación Diseño Control'!$C$5,15,IF(W70='Evaluación Diseño Control'!$D$5,10))+IF(X70='Evaluación Diseño Control'!$C$6,15)+IF(Y70='Evaluación Diseño Control'!$C$7,15)+IF(Z70='Evaluación Diseño Control'!$C$8,10,IF(Z70='Evaluación Diseño Control'!$D$8,5)))</f>
        <v>100</v>
      </c>
      <c r="AB70" s="108" t="str">
        <f t="shared" si="8"/>
        <v>Fuerte</v>
      </c>
      <c r="AC70" s="111" t="s">
        <v>422</v>
      </c>
      <c r="AD70" s="108" t="str">
        <f>IFERROR(VLOOKUP(CONCATENATE(AB70,AC70),'Listados Datos'!$S$2:$T$10,2,FALSE),"")</f>
        <v>Fuerte</v>
      </c>
      <c r="AE70" s="108">
        <f t="shared" si="9"/>
        <v>100</v>
      </c>
      <c r="AF70" s="108" t="str">
        <f>VLOOKUP(CONCATENATE(AB70,AC70),'Listados Datos'!$S$2:$U$10,3,0)</f>
        <v>No</v>
      </c>
      <c r="AG70" s="108">
        <f t="shared" si="10"/>
        <v>100</v>
      </c>
      <c r="AH70" s="169" t="str">
        <f t="shared" si="11"/>
        <v>Fuerte</v>
      </c>
      <c r="AI70" s="96" t="s">
        <v>423</v>
      </c>
      <c r="AJ70" s="97">
        <f>IFERROR(VLOOKUP(CONCATENATE(AH70,AI70),'Listados Datos'!$X$6:$Y$7,2,0),0)</f>
        <v>2</v>
      </c>
      <c r="AK70" s="96" t="s">
        <v>423</v>
      </c>
      <c r="AL70" s="100">
        <f>IFERROR(VLOOKUP(CONCATENATE(AH70,AK70),'Listados Datos'!Z$6:$AA75,2,0),0)</f>
        <v>2</v>
      </c>
      <c r="AM70" s="99" t="s">
        <v>233</v>
      </c>
      <c r="AN70" s="64" t="s">
        <v>20</v>
      </c>
      <c r="AO70" s="75" t="str">
        <f t="shared" si="12"/>
        <v>BAJA</v>
      </c>
      <c r="AP70" s="63" t="s">
        <v>236</v>
      </c>
      <c r="AQ70" s="67" t="s">
        <v>954</v>
      </c>
      <c r="AR70" s="65" t="s">
        <v>1093</v>
      </c>
      <c r="AS70" s="66" t="s">
        <v>359</v>
      </c>
      <c r="AT70" s="66" t="s">
        <v>521</v>
      </c>
      <c r="AU70" s="81">
        <v>44075</v>
      </c>
      <c r="AV70" s="81">
        <v>44196</v>
      </c>
      <c r="AW70" s="143" t="s">
        <v>731</v>
      </c>
      <c r="AX70" s="66" t="s">
        <v>717</v>
      </c>
      <c r="AY70" s="66"/>
      <c r="AZ70" s="66"/>
      <c r="BA70" s="66"/>
      <c r="BB70" s="66"/>
      <c r="BC70" s="202"/>
      <c r="BD70" s="202"/>
      <c r="BE70" s="202"/>
      <c r="BF70" s="68"/>
      <c r="BG70" s="68"/>
      <c r="BH70" s="68"/>
      <c r="BI70" s="68"/>
      <c r="BJ70" s="68"/>
      <c r="BK70" s="68"/>
      <c r="BL70" s="68"/>
      <c r="BM70" s="68"/>
      <c r="BN70" s="68"/>
      <c r="BO70" s="68"/>
      <c r="BP70" s="68"/>
      <c r="BQ70" s="68"/>
      <c r="BR70" s="68"/>
      <c r="BS70" s="68"/>
      <c r="BT70" s="68"/>
      <c r="BU70" s="68"/>
      <c r="BV70" s="68"/>
      <c r="BW70" s="68"/>
      <c r="BX70" s="68"/>
      <c r="BY70" s="68"/>
    </row>
    <row r="71" spans="1:77" s="60" customFormat="1" ht="143" x14ac:dyDescent="0.35">
      <c r="A71" s="322"/>
      <c r="B71" s="323"/>
      <c r="C71" s="276"/>
      <c r="D71" s="319"/>
      <c r="E71" s="276"/>
      <c r="F71" s="78" t="s">
        <v>1252</v>
      </c>
      <c r="G71" s="69" t="s">
        <v>371</v>
      </c>
      <c r="H71" s="69" t="s">
        <v>292</v>
      </c>
      <c r="I71" s="69" t="s">
        <v>301</v>
      </c>
      <c r="J71" s="69"/>
      <c r="K71" s="69"/>
      <c r="L71" s="69"/>
      <c r="M71" s="166" t="s">
        <v>729</v>
      </c>
      <c r="N71" s="166" t="s">
        <v>730</v>
      </c>
      <c r="O71" s="62" t="s">
        <v>353</v>
      </c>
      <c r="P71" s="64" t="s">
        <v>15</v>
      </c>
      <c r="Q71" s="75" t="str">
        <f t="shared" si="7"/>
        <v>ALTA</v>
      </c>
      <c r="R71" s="61" t="s">
        <v>1261</v>
      </c>
      <c r="S71" s="98" t="s">
        <v>355</v>
      </c>
      <c r="T71" s="109" t="s">
        <v>472</v>
      </c>
      <c r="U71" s="110" t="s">
        <v>473</v>
      </c>
      <c r="V71" s="110" t="s">
        <v>474</v>
      </c>
      <c r="W71" s="110" t="s">
        <v>475</v>
      </c>
      <c r="X71" s="110" t="s">
        <v>476</v>
      </c>
      <c r="Y71" s="110" t="s">
        <v>477</v>
      </c>
      <c r="Z71" s="110" t="s">
        <v>478</v>
      </c>
      <c r="AA71" s="107">
        <f>SUM(IF(T71='Evaluación Diseño Control'!$C$2,15,0)+IF(U71='Evaluación Diseño Control'!$C$3,15)+IF(V71='Evaluación Diseño Control'!$C$4,15)+IF(W71='Evaluación Diseño Control'!$C$5,15,IF(W71='Evaluación Diseño Control'!$D$5,10))+IF(X71='Evaluación Diseño Control'!$C$6,15)+IF(Y71='Evaluación Diseño Control'!$C$7,15)+IF(Z71='Evaluación Diseño Control'!$C$8,10,IF(Z71='Evaluación Diseño Control'!$D$8,5)))</f>
        <v>100</v>
      </c>
      <c r="AB71" s="108" t="str">
        <f t="shared" si="8"/>
        <v>Fuerte</v>
      </c>
      <c r="AC71" s="111" t="s">
        <v>422</v>
      </c>
      <c r="AD71" s="108" t="str">
        <f>IFERROR(VLOOKUP(CONCATENATE(AB71,AC71),'Listados Datos'!$S$2:$T$10,2,FALSE),"")</f>
        <v>Fuerte</v>
      </c>
      <c r="AE71" s="108">
        <f t="shared" si="9"/>
        <v>100</v>
      </c>
      <c r="AF71" s="108" t="str">
        <f>VLOOKUP(CONCATENATE(AB71,AC71),'Listados Datos'!$S$2:$U$10,3,0)</f>
        <v>No</v>
      </c>
      <c r="AG71" s="108">
        <f t="shared" si="10"/>
        <v>100</v>
      </c>
      <c r="AH71" s="169" t="str">
        <f t="shared" si="11"/>
        <v>Fuerte</v>
      </c>
      <c r="AI71" s="96" t="s">
        <v>423</v>
      </c>
      <c r="AJ71" s="97">
        <f>IFERROR(VLOOKUP(CONCATENATE(AH71,AI71),'Listados Datos'!$X$6:$Y$7,2,0),0)</f>
        <v>2</v>
      </c>
      <c r="AK71" s="96" t="s">
        <v>423</v>
      </c>
      <c r="AL71" s="100">
        <f>IFERROR(VLOOKUP(CONCATENATE(AH71,AK71),'Listados Datos'!Z$6:$AA76,2,0),0)</f>
        <v>2</v>
      </c>
      <c r="AM71" s="99" t="s">
        <v>353</v>
      </c>
      <c r="AN71" s="64" t="s">
        <v>17</v>
      </c>
      <c r="AO71" s="75" t="str">
        <f t="shared" si="12"/>
        <v>MODERADA</v>
      </c>
      <c r="AP71" s="63" t="s">
        <v>189</v>
      </c>
      <c r="AQ71" s="67" t="s">
        <v>955</v>
      </c>
      <c r="AR71" s="65" t="s">
        <v>1094</v>
      </c>
      <c r="AS71" s="66" t="s">
        <v>329</v>
      </c>
      <c r="AT71" s="66" t="s">
        <v>521</v>
      </c>
      <c r="AU71" s="81">
        <v>44075</v>
      </c>
      <c r="AV71" s="81">
        <v>44196</v>
      </c>
      <c r="AW71" s="143" t="s">
        <v>949</v>
      </c>
      <c r="AX71" s="66" t="s">
        <v>720</v>
      </c>
      <c r="AY71" s="66"/>
      <c r="AZ71" s="66"/>
      <c r="BA71" s="66"/>
      <c r="BB71" s="66"/>
      <c r="BC71" s="202"/>
      <c r="BD71" s="202"/>
      <c r="BE71" s="202"/>
      <c r="BF71" s="68"/>
      <c r="BG71" s="68"/>
      <c r="BH71" s="68"/>
      <c r="BI71" s="68"/>
      <c r="BJ71" s="68"/>
      <c r="BK71" s="68"/>
      <c r="BL71" s="68"/>
      <c r="BM71" s="68"/>
      <c r="BN71" s="68"/>
      <c r="BO71" s="68"/>
      <c r="BP71" s="68"/>
      <c r="BQ71" s="68"/>
      <c r="BR71" s="68"/>
      <c r="BS71" s="68"/>
      <c r="BT71" s="68"/>
      <c r="BU71" s="68"/>
      <c r="BV71" s="68"/>
      <c r="BW71" s="68"/>
      <c r="BX71" s="68"/>
      <c r="BY71" s="68"/>
    </row>
    <row r="72" spans="1:77" s="60" customFormat="1" ht="104" x14ac:dyDescent="0.35">
      <c r="A72" s="322"/>
      <c r="B72" s="323"/>
      <c r="C72" s="276"/>
      <c r="D72" s="319"/>
      <c r="E72" s="276"/>
      <c r="F72" s="78" t="s">
        <v>732</v>
      </c>
      <c r="G72" s="69" t="s">
        <v>733</v>
      </c>
      <c r="H72" s="69" t="s">
        <v>293</v>
      </c>
      <c r="I72" s="69" t="s">
        <v>302</v>
      </c>
      <c r="J72" s="69" t="s">
        <v>230</v>
      </c>
      <c r="K72" s="69" t="s">
        <v>734</v>
      </c>
      <c r="L72" s="69" t="s">
        <v>630</v>
      </c>
      <c r="M72" s="166" t="s">
        <v>950</v>
      </c>
      <c r="N72" s="166" t="s">
        <v>735</v>
      </c>
      <c r="O72" s="62" t="s">
        <v>233</v>
      </c>
      <c r="P72" s="64" t="s">
        <v>17</v>
      </c>
      <c r="Q72" s="75" t="str">
        <f t="shared" si="7"/>
        <v>MODERADA</v>
      </c>
      <c r="R72" s="61" t="s">
        <v>736</v>
      </c>
      <c r="S72" s="98" t="s">
        <v>355</v>
      </c>
      <c r="T72" s="109" t="s">
        <v>472</v>
      </c>
      <c r="U72" s="110" t="s">
        <v>473</v>
      </c>
      <c r="V72" s="110" t="s">
        <v>474</v>
      </c>
      <c r="W72" s="110" t="s">
        <v>475</v>
      </c>
      <c r="X72" s="110" t="s">
        <v>476</v>
      </c>
      <c r="Y72" s="110" t="s">
        <v>477</v>
      </c>
      <c r="Z72" s="110" t="s">
        <v>478</v>
      </c>
      <c r="AA72" s="107">
        <f>SUM(IF(T72='Evaluación Diseño Control'!$C$2,15,0)+IF(U72='Evaluación Diseño Control'!$C$3,15)+IF(V72='Evaluación Diseño Control'!$C$4,15)+IF(W72='Evaluación Diseño Control'!$C$5,15,IF(W72='Evaluación Diseño Control'!$D$5,10))+IF(X72='Evaluación Diseño Control'!$C$6,15)+IF(Y72='Evaluación Diseño Control'!$C$7,15)+IF(Z72='Evaluación Diseño Control'!$C$8,10,IF(Z72='Evaluación Diseño Control'!$D$8,5)))</f>
        <v>100</v>
      </c>
      <c r="AB72" s="108" t="str">
        <f t="shared" si="8"/>
        <v>Fuerte</v>
      </c>
      <c r="AC72" s="111" t="s">
        <v>422</v>
      </c>
      <c r="AD72" s="108" t="str">
        <f>IFERROR(VLOOKUP(CONCATENATE(AB72,AC72),'Listados Datos'!$S$2:$T$10,2,FALSE),"")</f>
        <v>Fuerte</v>
      </c>
      <c r="AE72" s="108">
        <f t="shared" si="9"/>
        <v>100</v>
      </c>
      <c r="AF72" s="108" t="str">
        <f>VLOOKUP(CONCATENATE(AB72,AC72),'Listados Datos'!$S$2:$U$10,3,0)</f>
        <v>No</v>
      </c>
      <c r="AG72" s="108">
        <f t="shared" si="10"/>
        <v>100</v>
      </c>
      <c r="AH72" s="169" t="str">
        <f t="shared" si="11"/>
        <v>Fuerte</v>
      </c>
      <c r="AI72" s="96" t="s">
        <v>423</v>
      </c>
      <c r="AJ72" s="97">
        <f>IFERROR(VLOOKUP(CONCATENATE(AH72,AI72),'Listados Datos'!$X$6:$Y$7,2,0),0)</f>
        <v>2</v>
      </c>
      <c r="AK72" s="96" t="s">
        <v>423</v>
      </c>
      <c r="AL72" s="100">
        <f>IFERROR(VLOOKUP(CONCATENATE(AH72,AK72),'Listados Datos'!Z$6:$AA77,2,0),0)</f>
        <v>2</v>
      </c>
      <c r="AM72" s="99" t="s">
        <v>233</v>
      </c>
      <c r="AN72" s="64" t="s">
        <v>20</v>
      </c>
      <c r="AO72" s="75" t="str">
        <f t="shared" si="12"/>
        <v>BAJA</v>
      </c>
      <c r="AP72" s="63" t="s">
        <v>236</v>
      </c>
      <c r="AQ72" s="67" t="s">
        <v>956</v>
      </c>
      <c r="AR72" s="65" t="s">
        <v>1095</v>
      </c>
      <c r="AS72" s="66" t="s">
        <v>1226</v>
      </c>
      <c r="AT72" s="66" t="s">
        <v>521</v>
      </c>
      <c r="AU72" s="81">
        <v>44075</v>
      </c>
      <c r="AV72" s="81">
        <v>44196</v>
      </c>
      <c r="AW72" s="143" t="s">
        <v>951</v>
      </c>
      <c r="AX72" s="66" t="s">
        <v>952</v>
      </c>
      <c r="AY72" s="66"/>
      <c r="AZ72" s="66"/>
      <c r="BA72" s="66"/>
      <c r="BB72" s="66"/>
      <c r="BC72" s="202"/>
      <c r="BD72" s="202"/>
      <c r="BE72" s="202"/>
      <c r="BF72" s="68"/>
      <c r="BG72" s="68"/>
      <c r="BH72" s="68"/>
      <c r="BI72" s="68"/>
      <c r="BJ72" s="68"/>
      <c r="BK72" s="68"/>
      <c r="BL72" s="68"/>
      <c r="BM72" s="68"/>
      <c r="BN72" s="68"/>
      <c r="BO72" s="68"/>
      <c r="BP72" s="68"/>
      <c r="BQ72" s="68"/>
      <c r="BR72" s="68"/>
      <c r="BS72" s="68"/>
      <c r="BT72" s="68"/>
      <c r="BU72" s="68"/>
      <c r="BV72" s="68"/>
      <c r="BW72" s="68"/>
      <c r="BX72" s="68"/>
      <c r="BY72" s="68"/>
    </row>
    <row r="73" spans="1:77" s="60" customFormat="1" ht="143" x14ac:dyDescent="0.35">
      <c r="A73" s="322">
        <v>11</v>
      </c>
      <c r="B73" s="323" t="s">
        <v>286</v>
      </c>
      <c r="C73" s="276" t="s">
        <v>321</v>
      </c>
      <c r="D73" s="279" t="s">
        <v>1000</v>
      </c>
      <c r="E73" s="276" t="s">
        <v>329</v>
      </c>
      <c r="F73" s="78" t="s">
        <v>739</v>
      </c>
      <c r="G73" s="69" t="s">
        <v>347</v>
      </c>
      <c r="H73" s="69" t="s">
        <v>291</v>
      </c>
      <c r="I73" s="69" t="s">
        <v>296</v>
      </c>
      <c r="J73" s="69"/>
      <c r="K73" s="69"/>
      <c r="L73" s="69"/>
      <c r="M73" s="166" t="s">
        <v>740</v>
      </c>
      <c r="N73" s="166" t="s">
        <v>741</v>
      </c>
      <c r="O73" s="62" t="s">
        <v>353</v>
      </c>
      <c r="P73" s="64" t="s">
        <v>19</v>
      </c>
      <c r="Q73" s="75" t="str">
        <f t="shared" si="7"/>
        <v>BAJA</v>
      </c>
      <c r="R73" s="61" t="s">
        <v>1035</v>
      </c>
      <c r="S73" s="98" t="s">
        <v>355</v>
      </c>
      <c r="T73" s="109" t="s">
        <v>472</v>
      </c>
      <c r="U73" s="110" t="s">
        <v>473</v>
      </c>
      <c r="V73" s="110" t="s">
        <v>474</v>
      </c>
      <c r="W73" s="110" t="s">
        <v>475</v>
      </c>
      <c r="X73" s="110" t="s">
        <v>476</v>
      </c>
      <c r="Y73" s="110" t="s">
        <v>477</v>
      </c>
      <c r="Z73" s="110" t="s">
        <v>478</v>
      </c>
      <c r="AA73" s="107">
        <f>SUM(IF(T73='Evaluación Diseño Control'!$C$2,15,0)+IF(U73='Evaluación Diseño Control'!$C$3,15)+IF(V73='Evaluación Diseño Control'!$C$4,15)+IF(W73='Evaluación Diseño Control'!$C$5,15,IF(W73='Evaluación Diseño Control'!$D$5,10))+IF(X73='Evaluación Diseño Control'!$C$6,15)+IF(Y73='Evaluación Diseño Control'!$C$7,15)+IF(Z73='Evaluación Diseño Control'!$C$8,10,IF(Z73='Evaluación Diseño Control'!$D$8,5)))</f>
        <v>100</v>
      </c>
      <c r="AB73" s="108" t="str">
        <f t="shared" si="8"/>
        <v>Fuerte</v>
      </c>
      <c r="AC73" s="111" t="s">
        <v>422</v>
      </c>
      <c r="AD73" s="108" t="str">
        <f>IFERROR(VLOOKUP(CONCATENATE(AB73,AC73),'Listados Datos'!$S$2:$T$10,2,FALSE),"")</f>
        <v>Fuerte</v>
      </c>
      <c r="AE73" s="108">
        <f t="shared" si="9"/>
        <v>100</v>
      </c>
      <c r="AF73" s="108" t="str">
        <f>VLOOKUP(CONCATENATE(AB73,AC73),'Listados Datos'!$S$2:$U$10,3,0)</f>
        <v>No</v>
      </c>
      <c r="AG73" s="108">
        <f t="shared" si="10"/>
        <v>100</v>
      </c>
      <c r="AH73" s="169" t="str">
        <f t="shared" si="11"/>
        <v>Fuerte</v>
      </c>
      <c r="AI73" s="96" t="s">
        <v>423</v>
      </c>
      <c r="AJ73" s="97">
        <f>IFERROR(VLOOKUP(CONCATENATE(AH73,AI73),'Listados Datos'!$X$6:$Y$7,2,0),0)</f>
        <v>2</v>
      </c>
      <c r="AK73" s="96" t="s">
        <v>423</v>
      </c>
      <c r="AL73" s="100">
        <f>IFERROR(VLOOKUP(CONCATENATE(AH73,AK73),'Listados Datos'!Z$6:$AA78,2,0),0)</f>
        <v>2</v>
      </c>
      <c r="AM73" s="99" t="s">
        <v>233</v>
      </c>
      <c r="AN73" s="64" t="s">
        <v>20</v>
      </c>
      <c r="AO73" s="75" t="str">
        <f t="shared" si="12"/>
        <v>BAJA</v>
      </c>
      <c r="AP73" s="63" t="s">
        <v>236</v>
      </c>
      <c r="AQ73" s="67" t="s">
        <v>1047</v>
      </c>
      <c r="AR73" s="65" t="s">
        <v>1096</v>
      </c>
      <c r="AS73" s="66" t="s">
        <v>359</v>
      </c>
      <c r="AT73" s="66" t="s">
        <v>521</v>
      </c>
      <c r="AU73" s="81">
        <v>44075</v>
      </c>
      <c r="AV73" s="81">
        <v>44196</v>
      </c>
      <c r="AW73" s="143" t="s">
        <v>742</v>
      </c>
      <c r="AX73" s="66" t="s">
        <v>743</v>
      </c>
      <c r="AY73" s="66"/>
      <c r="AZ73" s="66"/>
      <c r="BA73" s="66"/>
      <c r="BB73" s="66"/>
      <c r="BC73" s="202"/>
      <c r="BD73" s="202"/>
      <c r="BE73" s="202"/>
      <c r="BF73" s="68"/>
      <c r="BG73" s="68"/>
      <c r="BH73" s="68"/>
      <c r="BI73" s="68"/>
      <c r="BJ73" s="68"/>
      <c r="BK73" s="68"/>
      <c r="BL73" s="68"/>
      <c r="BM73" s="68"/>
      <c r="BN73" s="68"/>
      <c r="BO73" s="68"/>
      <c r="BP73" s="68"/>
      <c r="BQ73" s="68"/>
      <c r="BR73" s="68"/>
      <c r="BS73" s="68"/>
      <c r="BT73" s="68"/>
      <c r="BU73" s="68"/>
      <c r="BV73" s="68"/>
      <c r="BW73" s="68"/>
      <c r="BX73" s="68"/>
      <c r="BY73" s="68"/>
    </row>
    <row r="74" spans="1:77" s="60" customFormat="1" ht="143" x14ac:dyDescent="0.35">
      <c r="A74" s="322"/>
      <c r="B74" s="323"/>
      <c r="C74" s="276"/>
      <c r="D74" s="279"/>
      <c r="E74" s="276"/>
      <c r="F74" s="78" t="s">
        <v>744</v>
      </c>
      <c r="G74" s="69" t="s">
        <v>745</v>
      </c>
      <c r="H74" s="69" t="s">
        <v>291</v>
      </c>
      <c r="I74" s="69" t="s">
        <v>296</v>
      </c>
      <c r="J74" s="69"/>
      <c r="K74" s="69"/>
      <c r="L74" s="69"/>
      <c r="M74" s="166" t="s">
        <v>746</v>
      </c>
      <c r="N74" s="166" t="s">
        <v>747</v>
      </c>
      <c r="O74" s="62" t="s">
        <v>353</v>
      </c>
      <c r="P74" s="64" t="s">
        <v>20</v>
      </c>
      <c r="Q74" s="75" t="str">
        <f t="shared" si="7"/>
        <v>BAJA</v>
      </c>
      <c r="R74" s="61" t="s">
        <v>1036</v>
      </c>
      <c r="S74" s="98" t="s">
        <v>355</v>
      </c>
      <c r="T74" s="109" t="s">
        <v>472</v>
      </c>
      <c r="U74" s="110" t="s">
        <v>473</v>
      </c>
      <c r="V74" s="110" t="s">
        <v>474</v>
      </c>
      <c r="W74" s="110" t="s">
        <v>475</v>
      </c>
      <c r="X74" s="110" t="s">
        <v>476</v>
      </c>
      <c r="Y74" s="110" t="s">
        <v>477</v>
      </c>
      <c r="Z74" s="110" t="s">
        <v>478</v>
      </c>
      <c r="AA74" s="107">
        <f>SUM(IF(T74='Evaluación Diseño Control'!$C$2,15,0)+IF(U74='Evaluación Diseño Control'!$C$3,15)+IF(V74='Evaluación Diseño Control'!$C$4,15)+IF(W74='Evaluación Diseño Control'!$C$5,15,IF(W74='Evaluación Diseño Control'!$D$5,10))+IF(X74='Evaluación Diseño Control'!$C$6,15)+IF(Y74='Evaluación Diseño Control'!$C$7,15)+IF(Z74='Evaluación Diseño Control'!$C$8,10,IF(Z74='Evaluación Diseño Control'!$D$8,5)))</f>
        <v>100</v>
      </c>
      <c r="AB74" s="108" t="str">
        <f t="shared" si="8"/>
        <v>Fuerte</v>
      </c>
      <c r="AC74" s="111" t="s">
        <v>422</v>
      </c>
      <c r="AD74" s="108" t="str">
        <f>IFERROR(VLOOKUP(CONCATENATE(AB74,AC74),'Listados Datos'!$S$2:$T$10,2,FALSE),"")</f>
        <v>Fuerte</v>
      </c>
      <c r="AE74" s="108">
        <f t="shared" si="9"/>
        <v>100</v>
      </c>
      <c r="AF74" s="108" t="str">
        <f>VLOOKUP(CONCATENATE(AB74,AC74),'Listados Datos'!$S$2:$U$10,3,0)</f>
        <v>No</v>
      </c>
      <c r="AG74" s="108">
        <f t="shared" si="10"/>
        <v>100</v>
      </c>
      <c r="AH74" s="169" t="str">
        <f t="shared" si="11"/>
        <v>Fuerte</v>
      </c>
      <c r="AI74" s="96" t="s">
        <v>423</v>
      </c>
      <c r="AJ74" s="97">
        <f>IFERROR(VLOOKUP(CONCATENATE(AH74,AI74),'Listados Datos'!$X$6:$Y$7,2,0),0)</f>
        <v>2</v>
      </c>
      <c r="AK74" s="96" t="s">
        <v>423</v>
      </c>
      <c r="AL74" s="100">
        <f>IFERROR(VLOOKUP(CONCATENATE(AH74,AK74),'Listados Datos'!Z$6:$AA79,2,0),0)</f>
        <v>2</v>
      </c>
      <c r="AM74" s="99" t="s">
        <v>233</v>
      </c>
      <c r="AN74" s="64" t="s">
        <v>20</v>
      </c>
      <c r="AO74" s="75" t="str">
        <f t="shared" si="12"/>
        <v>BAJA</v>
      </c>
      <c r="AP74" s="63" t="s">
        <v>236</v>
      </c>
      <c r="AQ74" s="67" t="s">
        <v>1048</v>
      </c>
      <c r="AR74" s="65" t="s">
        <v>1097</v>
      </c>
      <c r="AS74" s="66" t="s">
        <v>359</v>
      </c>
      <c r="AT74" s="66" t="s">
        <v>521</v>
      </c>
      <c r="AU74" s="81">
        <v>44075</v>
      </c>
      <c r="AV74" s="81">
        <v>44196</v>
      </c>
      <c r="AW74" s="143" t="s">
        <v>748</v>
      </c>
      <c r="AX74" s="66" t="s">
        <v>882</v>
      </c>
      <c r="AY74" s="66"/>
      <c r="AZ74" s="66"/>
      <c r="BA74" s="66"/>
      <c r="BB74" s="66"/>
      <c r="BC74" s="202"/>
      <c r="BD74" s="202"/>
      <c r="BE74" s="202"/>
      <c r="BF74" s="68"/>
      <c r="BG74" s="68"/>
      <c r="BH74" s="68"/>
      <c r="BI74" s="68"/>
      <c r="BJ74" s="68"/>
      <c r="BK74" s="68"/>
      <c r="BL74" s="68"/>
      <c r="BM74" s="68"/>
      <c r="BN74" s="68"/>
      <c r="BO74" s="68"/>
      <c r="BP74" s="68"/>
      <c r="BQ74" s="68"/>
      <c r="BR74" s="68"/>
      <c r="BS74" s="68"/>
      <c r="BT74" s="68"/>
      <c r="BU74" s="68"/>
      <c r="BV74" s="68"/>
      <c r="BW74" s="68"/>
      <c r="BX74" s="68"/>
      <c r="BY74" s="68"/>
    </row>
    <row r="75" spans="1:77" s="60" customFormat="1" ht="234" x14ac:dyDescent="0.35">
      <c r="A75" s="322"/>
      <c r="B75" s="323"/>
      <c r="C75" s="276"/>
      <c r="D75" s="279"/>
      <c r="E75" s="276"/>
      <c r="F75" s="78" t="s">
        <v>348</v>
      </c>
      <c r="G75" s="69" t="s">
        <v>749</v>
      </c>
      <c r="H75" s="69" t="s">
        <v>291</v>
      </c>
      <c r="I75" s="69" t="s">
        <v>299</v>
      </c>
      <c r="J75" s="69"/>
      <c r="K75" s="69"/>
      <c r="L75" s="69"/>
      <c r="M75" s="166" t="s">
        <v>750</v>
      </c>
      <c r="N75" s="166" t="s">
        <v>751</v>
      </c>
      <c r="O75" s="62" t="s">
        <v>13</v>
      </c>
      <c r="P75" s="64" t="s">
        <v>17</v>
      </c>
      <c r="Q75" s="75" t="str">
        <f t="shared" si="7"/>
        <v>EXTREMA</v>
      </c>
      <c r="R75" s="61" t="s">
        <v>1037</v>
      </c>
      <c r="S75" s="98" t="s">
        <v>355</v>
      </c>
      <c r="T75" s="109" t="s">
        <v>472</v>
      </c>
      <c r="U75" s="110" t="s">
        <v>473</v>
      </c>
      <c r="V75" s="110" t="s">
        <v>474</v>
      </c>
      <c r="W75" s="110" t="s">
        <v>475</v>
      </c>
      <c r="X75" s="110" t="s">
        <v>476</v>
      </c>
      <c r="Y75" s="110" t="s">
        <v>477</v>
      </c>
      <c r="Z75" s="110" t="s">
        <v>478</v>
      </c>
      <c r="AA75" s="107">
        <f>SUM(IF(T75='Evaluación Diseño Control'!$C$2,15,0)+IF(U75='Evaluación Diseño Control'!$C$3,15)+IF(V75='Evaluación Diseño Control'!$C$4,15)+IF(W75='Evaluación Diseño Control'!$C$5,15,IF(W75='Evaluación Diseño Control'!$D$5,10))+IF(X75='Evaluación Diseño Control'!$C$6,15)+IF(Y75='Evaluación Diseño Control'!$C$7,15)+IF(Z75='Evaluación Diseño Control'!$C$8,10,IF(Z75='Evaluación Diseño Control'!$D$8,5)))</f>
        <v>100</v>
      </c>
      <c r="AB75" s="108" t="str">
        <f t="shared" si="8"/>
        <v>Fuerte</v>
      </c>
      <c r="AC75" s="111" t="s">
        <v>422</v>
      </c>
      <c r="AD75" s="108" t="str">
        <f>IFERROR(VLOOKUP(CONCATENATE(AB75,AC75),'Listados Datos'!$S$2:$T$10,2,FALSE),"")</f>
        <v>Fuerte</v>
      </c>
      <c r="AE75" s="108">
        <f t="shared" si="9"/>
        <v>100</v>
      </c>
      <c r="AF75" s="108" t="str">
        <f>VLOOKUP(CONCATENATE(AB75,AC75),'Listados Datos'!$S$2:$U$10,3,0)</f>
        <v>No</v>
      </c>
      <c r="AG75" s="108">
        <f t="shared" si="10"/>
        <v>100</v>
      </c>
      <c r="AH75" s="169" t="str">
        <f t="shared" si="11"/>
        <v>Fuerte</v>
      </c>
      <c r="AI75" s="96" t="s">
        <v>423</v>
      </c>
      <c r="AJ75" s="97">
        <f>IFERROR(VLOOKUP(CONCATENATE(AH75,AI75),'Listados Datos'!$X$6:$Y$7,2,0),0)</f>
        <v>2</v>
      </c>
      <c r="AK75" s="96" t="s">
        <v>423</v>
      </c>
      <c r="AL75" s="100">
        <f>IFERROR(VLOOKUP(CONCATENATE(AH75,AK75),'Listados Datos'!Z$6:$AA80,2,0),0)</f>
        <v>2</v>
      </c>
      <c r="AM75" s="99" t="s">
        <v>16</v>
      </c>
      <c r="AN75" s="64" t="s">
        <v>20</v>
      </c>
      <c r="AO75" s="75" t="str">
        <f t="shared" si="12"/>
        <v>BAJA</v>
      </c>
      <c r="AP75" s="63" t="s">
        <v>236</v>
      </c>
      <c r="AQ75" s="67" t="s">
        <v>1049</v>
      </c>
      <c r="AR75" s="65" t="s">
        <v>1098</v>
      </c>
      <c r="AS75" s="66" t="s">
        <v>359</v>
      </c>
      <c r="AT75" s="66" t="s">
        <v>521</v>
      </c>
      <c r="AU75" s="81">
        <v>44075</v>
      </c>
      <c r="AV75" s="81">
        <v>44196</v>
      </c>
      <c r="AW75" s="143" t="s">
        <v>883</v>
      </c>
      <c r="AX75" s="66" t="s">
        <v>752</v>
      </c>
      <c r="AY75" s="66"/>
      <c r="AZ75" s="66"/>
      <c r="BA75" s="66"/>
      <c r="BB75" s="66"/>
      <c r="BC75" s="202"/>
      <c r="BD75" s="202"/>
      <c r="BE75" s="202"/>
      <c r="BF75" s="68"/>
      <c r="BG75" s="68"/>
      <c r="BH75" s="68"/>
      <c r="BI75" s="68"/>
      <c r="BJ75" s="68"/>
      <c r="BK75" s="68"/>
      <c r="BL75" s="68"/>
      <c r="BM75" s="68"/>
      <c r="BN75" s="68"/>
      <c r="BO75" s="68"/>
      <c r="BP75" s="68"/>
      <c r="BQ75" s="68"/>
      <c r="BR75" s="68"/>
      <c r="BS75" s="68"/>
      <c r="BT75" s="68"/>
      <c r="BU75" s="68"/>
      <c r="BV75" s="68"/>
      <c r="BW75" s="68"/>
      <c r="BX75" s="68"/>
      <c r="BY75" s="68"/>
    </row>
    <row r="76" spans="1:77" s="60" customFormat="1" ht="124" x14ac:dyDescent="0.35">
      <c r="A76" s="322"/>
      <c r="B76" s="323"/>
      <c r="C76" s="276"/>
      <c r="D76" s="279"/>
      <c r="E76" s="276"/>
      <c r="F76" s="78" t="s">
        <v>1253</v>
      </c>
      <c r="G76" s="69" t="s">
        <v>753</v>
      </c>
      <c r="H76" s="69" t="s">
        <v>292</v>
      </c>
      <c r="I76" s="69" t="s">
        <v>301</v>
      </c>
      <c r="J76" s="69"/>
      <c r="K76" s="69"/>
      <c r="L76" s="69"/>
      <c r="M76" s="166" t="s">
        <v>754</v>
      </c>
      <c r="N76" s="166" t="s">
        <v>755</v>
      </c>
      <c r="O76" s="62" t="s">
        <v>353</v>
      </c>
      <c r="P76" s="64" t="s">
        <v>17</v>
      </c>
      <c r="Q76" s="75" t="str">
        <f t="shared" si="7"/>
        <v>MODERADA</v>
      </c>
      <c r="R76" s="61" t="s">
        <v>1040</v>
      </c>
      <c r="S76" s="98" t="s">
        <v>355</v>
      </c>
      <c r="T76" s="109" t="s">
        <v>472</v>
      </c>
      <c r="U76" s="110" t="s">
        <v>473</v>
      </c>
      <c r="V76" s="110" t="s">
        <v>474</v>
      </c>
      <c r="W76" s="110" t="s">
        <v>475</v>
      </c>
      <c r="X76" s="110" t="s">
        <v>476</v>
      </c>
      <c r="Y76" s="110" t="s">
        <v>477</v>
      </c>
      <c r="Z76" s="110" t="s">
        <v>478</v>
      </c>
      <c r="AA76" s="107">
        <f>SUM(IF(T76='Evaluación Diseño Control'!$C$2,15,0)+IF(U76='Evaluación Diseño Control'!$C$3,15)+IF(V76='Evaluación Diseño Control'!$C$4,15)+IF(W76='Evaluación Diseño Control'!$C$5,15,IF(W76='Evaluación Diseño Control'!$D$5,10))+IF(X76='Evaluación Diseño Control'!$C$6,15)+IF(Y76='Evaluación Diseño Control'!$C$7,15)+IF(Z76='Evaluación Diseño Control'!$C$8,10,IF(Z76='Evaluación Diseño Control'!$D$8,5)))</f>
        <v>100</v>
      </c>
      <c r="AB76" s="108" t="str">
        <f t="shared" si="8"/>
        <v>Fuerte</v>
      </c>
      <c r="AC76" s="111" t="s">
        <v>422</v>
      </c>
      <c r="AD76" s="108" t="str">
        <f>IFERROR(VLOOKUP(CONCATENATE(AB76,AC76),'Listados Datos'!$S$2:$T$10,2,FALSE),"")</f>
        <v>Fuerte</v>
      </c>
      <c r="AE76" s="108">
        <f t="shared" si="9"/>
        <v>100</v>
      </c>
      <c r="AF76" s="108" t="str">
        <f>VLOOKUP(CONCATENATE(AB76,AC76),'Listados Datos'!$S$2:$U$10,3,0)</f>
        <v>No</v>
      </c>
      <c r="AG76" s="108">
        <f t="shared" si="10"/>
        <v>100</v>
      </c>
      <c r="AH76" s="169" t="str">
        <f t="shared" si="11"/>
        <v>Fuerte</v>
      </c>
      <c r="AI76" s="96" t="s">
        <v>423</v>
      </c>
      <c r="AJ76" s="97">
        <f>IFERROR(VLOOKUP(CONCATENATE(AH76,AI76),'Listados Datos'!$X$6:$Y$7,2,0),0)</f>
        <v>2</v>
      </c>
      <c r="AK76" s="96" t="s">
        <v>423</v>
      </c>
      <c r="AL76" s="100">
        <f>IFERROR(VLOOKUP(CONCATENATE(AH76,AK76),'Listados Datos'!Z$6:$AA81,2,0),0)</f>
        <v>2</v>
      </c>
      <c r="AM76" s="99" t="s">
        <v>353</v>
      </c>
      <c r="AN76" s="64" t="s">
        <v>17</v>
      </c>
      <c r="AO76" s="75" t="str">
        <f t="shared" si="12"/>
        <v>MODERADA</v>
      </c>
      <c r="AP76" s="63" t="s">
        <v>189</v>
      </c>
      <c r="AQ76" s="67" t="s">
        <v>1052</v>
      </c>
      <c r="AR76" s="65" t="s">
        <v>1101</v>
      </c>
      <c r="AS76" s="66" t="s">
        <v>329</v>
      </c>
      <c r="AT76" s="66" t="s">
        <v>521</v>
      </c>
      <c r="AU76" s="81">
        <v>44075</v>
      </c>
      <c r="AV76" s="81">
        <v>44196</v>
      </c>
      <c r="AW76" s="143" t="s">
        <v>756</v>
      </c>
      <c r="AX76" s="66" t="s">
        <v>743</v>
      </c>
      <c r="AY76" s="66"/>
      <c r="AZ76" s="66"/>
      <c r="BA76" s="66"/>
      <c r="BB76" s="66"/>
      <c r="BC76" s="202"/>
      <c r="BD76" s="202"/>
      <c r="BE76" s="202"/>
      <c r="BF76" s="68"/>
      <c r="BG76" s="68"/>
      <c r="BH76" s="68"/>
      <c r="BI76" s="68"/>
      <c r="BJ76" s="68"/>
      <c r="BK76" s="68"/>
      <c r="BL76" s="68"/>
      <c r="BM76" s="68"/>
      <c r="BN76" s="68"/>
      <c r="BO76" s="68"/>
      <c r="BP76" s="68"/>
      <c r="BQ76" s="68"/>
      <c r="BR76" s="68"/>
      <c r="BS76" s="68"/>
      <c r="BT76" s="68"/>
      <c r="BU76" s="68"/>
      <c r="BV76" s="68"/>
      <c r="BW76" s="68"/>
      <c r="BX76" s="68"/>
      <c r="BY76" s="68"/>
    </row>
    <row r="77" spans="1:77" s="60" customFormat="1" ht="93" x14ac:dyDescent="0.35">
      <c r="A77" s="322"/>
      <c r="B77" s="323"/>
      <c r="C77" s="276"/>
      <c r="D77" s="279"/>
      <c r="E77" s="276"/>
      <c r="F77" s="78" t="s">
        <v>757</v>
      </c>
      <c r="G77" s="69" t="s">
        <v>370</v>
      </c>
      <c r="H77" s="69" t="s">
        <v>291</v>
      </c>
      <c r="I77" s="69" t="s">
        <v>297</v>
      </c>
      <c r="J77" s="69"/>
      <c r="K77" s="69"/>
      <c r="L77" s="69"/>
      <c r="M77" s="166" t="s">
        <v>758</v>
      </c>
      <c r="N77" s="166" t="s">
        <v>759</v>
      </c>
      <c r="O77" s="62" t="s">
        <v>353</v>
      </c>
      <c r="P77" s="64" t="s">
        <v>15</v>
      </c>
      <c r="Q77" s="75" t="str">
        <f t="shared" si="7"/>
        <v>ALTA</v>
      </c>
      <c r="R77" s="61" t="s">
        <v>1041</v>
      </c>
      <c r="S77" s="98" t="s">
        <v>355</v>
      </c>
      <c r="T77" s="109" t="s">
        <v>472</v>
      </c>
      <c r="U77" s="110" t="s">
        <v>473</v>
      </c>
      <c r="V77" s="110" t="s">
        <v>474</v>
      </c>
      <c r="W77" s="110" t="s">
        <v>475</v>
      </c>
      <c r="X77" s="110" t="s">
        <v>476</v>
      </c>
      <c r="Y77" s="110" t="s">
        <v>477</v>
      </c>
      <c r="Z77" s="110" t="s">
        <v>478</v>
      </c>
      <c r="AA77" s="107">
        <f>SUM(IF(T77='Evaluación Diseño Control'!$C$2,15,0)+IF(U77='Evaluación Diseño Control'!$C$3,15)+IF(V77='Evaluación Diseño Control'!$C$4,15)+IF(W77='Evaluación Diseño Control'!$C$5,15,IF(W77='Evaluación Diseño Control'!$D$5,10))+IF(X77='Evaluación Diseño Control'!$C$6,15)+IF(Y77='Evaluación Diseño Control'!$C$7,15)+IF(Z77='Evaluación Diseño Control'!$C$8,10,IF(Z77='Evaluación Diseño Control'!$D$8,5)))</f>
        <v>100</v>
      </c>
      <c r="AB77" s="108" t="str">
        <f t="shared" si="8"/>
        <v>Fuerte</v>
      </c>
      <c r="AC77" s="111" t="s">
        <v>422</v>
      </c>
      <c r="AD77" s="108" t="str">
        <f>IFERROR(VLOOKUP(CONCATENATE(AB77,AC77),'Listados Datos'!$S$2:$T$10,2,FALSE),"")</f>
        <v>Fuerte</v>
      </c>
      <c r="AE77" s="108">
        <f t="shared" si="9"/>
        <v>100</v>
      </c>
      <c r="AF77" s="108" t="str">
        <f>VLOOKUP(CONCATENATE(AB77,AC77),'Listados Datos'!$S$2:$U$10,3,0)</f>
        <v>No</v>
      </c>
      <c r="AG77" s="108">
        <f t="shared" si="10"/>
        <v>100</v>
      </c>
      <c r="AH77" s="169" t="str">
        <f t="shared" si="11"/>
        <v>Fuerte</v>
      </c>
      <c r="AI77" s="96" t="s">
        <v>423</v>
      </c>
      <c r="AJ77" s="97">
        <f>IFERROR(VLOOKUP(CONCATENATE(AH77,AI77),'Listados Datos'!$X$6:$Y$7,2,0),0)</f>
        <v>2</v>
      </c>
      <c r="AK77" s="96" t="s">
        <v>423</v>
      </c>
      <c r="AL77" s="100">
        <f>IFERROR(VLOOKUP(CONCATENATE(AH77,AK77),'Listados Datos'!Z$6:$AA82,2,0),0)</f>
        <v>2</v>
      </c>
      <c r="AM77" s="99" t="s">
        <v>353</v>
      </c>
      <c r="AN77" s="64" t="s">
        <v>17</v>
      </c>
      <c r="AO77" s="75" t="str">
        <f t="shared" si="12"/>
        <v>MODERADA</v>
      </c>
      <c r="AP77" s="63" t="s">
        <v>189</v>
      </c>
      <c r="AQ77" s="67" t="s">
        <v>1053</v>
      </c>
      <c r="AR77" s="65" t="s">
        <v>1102</v>
      </c>
      <c r="AS77" s="66" t="s">
        <v>329</v>
      </c>
      <c r="AT77" s="66" t="s">
        <v>521</v>
      </c>
      <c r="AU77" s="81">
        <v>44075</v>
      </c>
      <c r="AV77" s="81">
        <v>44196</v>
      </c>
      <c r="AW77" s="143" t="s">
        <v>760</v>
      </c>
      <c r="AX77" s="66" t="s">
        <v>743</v>
      </c>
      <c r="AY77" s="66"/>
      <c r="AZ77" s="66"/>
      <c r="BA77" s="66"/>
      <c r="BB77" s="66"/>
      <c r="BC77" s="202"/>
      <c r="BD77" s="202"/>
      <c r="BE77" s="202"/>
      <c r="BF77" s="68"/>
      <c r="BG77" s="68"/>
      <c r="BH77" s="68"/>
      <c r="BI77" s="68"/>
      <c r="BJ77" s="68"/>
      <c r="BK77" s="68"/>
      <c r="BL77" s="68"/>
      <c r="BM77" s="68"/>
      <c r="BN77" s="68"/>
      <c r="BO77" s="68"/>
      <c r="BP77" s="68"/>
      <c r="BQ77" s="68"/>
      <c r="BR77" s="68"/>
      <c r="BS77" s="68"/>
      <c r="BT77" s="68"/>
      <c r="BU77" s="68"/>
      <c r="BV77" s="68"/>
      <c r="BW77" s="68"/>
      <c r="BX77" s="68"/>
      <c r="BY77" s="68"/>
    </row>
    <row r="78" spans="1:77" s="60" customFormat="1" ht="91" x14ac:dyDescent="0.35">
      <c r="A78" s="322"/>
      <c r="B78" s="323"/>
      <c r="C78" s="276"/>
      <c r="D78" s="279"/>
      <c r="E78" s="276"/>
      <c r="F78" s="78" t="s">
        <v>761</v>
      </c>
      <c r="G78" s="69" t="s">
        <v>762</v>
      </c>
      <c r="H78" s="69" t="s">
        <v>293</v>
      </c>
      <c r="I78" s="69" t="s">
        <v>302</v>
      </c>
      <c r="J78" s="69" t="s">
        <v>230</v>
      </c>
      <c r="K78" s="69" t="s">
        <v>763</v>
      </c>
      <c r="L78" s="69" t="s">
        <v>630</v>
      </c>
      <c r="M78" s="166" t="s">
        <v>764</v>
      </c>
      <c r="N78" s="166" t="s">
        <v>765</v>
      </c>
      <c r="O78" s="62" t="s">
        <v>233</v>
      </c>
      <c r="P78" s="64" t="s">
        <v>19</v>
      </c>
      <c r="Q78" s="75" t="str">
        <f t="shared" si="7"/>
        <v>BAJA</v>
      </c>
      <c r="R78" s="61" t="s">
        <v>766</v>
      </c>
      <c r="S78" s="98" t="s">
        <v>355</v>
      </c>
      <c r="T78" s="109" t="s">
        <v>472</v>
      </c>
      <c r="U78" s="110" t="s">
        <v>473</v>
      </c>
      <c r="V78" s="110" t="s">
        <v>474</v>
      </c>
      <c r="W78" s="110" t="s">
        <v>475</v>
      </c>
      <c r="X78" s="110" t="s">
        <v>476</v>
      </c>
      <c r="Y78" s="110" t="s">
        <v>477</v>
      </c>
      <c r="Z78" s="110" t="s">
        <v>478</v>
      </c>
      <c r="AA78" s="107">
        <f>SUM(IF(T78='Evaluación Diseño Control'!$C$2,15,0)+IF(U78='Evaluación Diseño Control'!$C$3,15)+IF(V78='Evaluación Diseño Control'!$C$4,15)+IF(W78='Evaluación Diseño Control'!$C$5,15,IF(W78='Evaluación Diseño Control'!$D$5,10))+IF(X78='Evaluación Diseño Control'!$C$6,15)+IF(Y78='Evaluación Diseño Control'!$C$7,15)+IF(Z78='Evaluación Diseño Control'!$C$8,10,IF(Z78='Evaluación Diseño Control'!$D$8,5)))</f>
        <v>100</v>
      </c>
      <c r="AB78" s="108" t="str">
        <f t="shared" si="8"/>
        <v>Fuerte</v>
      </c>
      <c r="AC78" s="111" t="s">
        <v>422</v>
      </c>
      <c r="AD78" s="108" t="str">
        <f>IFERROR(VLOOKUP(CONCATENATE(AB78,AC78),'Listados Datos'!$S$2:$T$10,2,FALSE),"")</f>
        <v>Fuerte</v>
      </c>
      <c r="AE78" s="108">
        <f t="shared" si="9"/>
        <v>100</v>
      </c>
      <c r="AF78" s="108" t="str">
        <f>VLOOKUP(CONCATENATE(AB78,AC78),'Listados Datos'!$S$2:$U$10,3,0)</f>
        <v>No</v>
      </c>
      <c r="AG78" s="108">
        <f t="shared" si="10"/>
        <v>100</v>
      </c>
      <c r="AH78" s="169" t="str">
        <f t="shared" si="11"/>
        <v>Fuerte</v>
      </c>
      <c r="AI78" s="96" t="s">
        <v>423</v>
      </c>
      <c r="AJ78" s="97">
        <f>IFERROR(VLOOKUP(CONCATENATE(AH78,AI78),'Listados Datos'!$X$6:$Y$7,2,0),0)</f>
        <v>2</v>
      </c>
      <c r="AK78" s="96" t="s">
        <v>423</v>
      </c>
      <c r="AL78" s="100">
        <f>IFERROR(VLOOKUP(CONCATENATE(AH78,AK78),'Listados Datos'!Z$6:$AA83,2,0),0)</f>
        <v>2</v>
      </c>
      <c r="AM78" s="99" t="s">
        <v>233</v>
      </c>
      <c r="AN78" s="64" t="s">
        <v>20</v>
      </c>
      <c r="AO78" s="75" t="str">
        <f t="shared" si="12"/>
        <v>BAJA</v>
      </c>
      <c r="AP78" s="63" t="s">
        <v>236</v>
      </c>
      <c r="AQ78" s="67" t="s">
        <v>884</v>
      </c>
      <c r="AR78" s="65" t="s">
        <v>767</v>
      </c>
      <c r="AS78" s="66" t="s">
        <v>329</v>
      </c>
      <c r="AT78" s="66" t="s">
        <v>521</v>
      </c>
      <c r="AU78" s="81">
        <v>44075</v>
      </c>
      <c r="AV78" s="81">
        <v>44196</v>
      </c>
      <c r="AW78" s="143" t="s">
        <v>1116</v>
      </c>
      <c r="AX78" s="66" t="s">
        <v>738</v>
      </c>
      <c r="AY78" s="66"/>
      <c r="AZ78" s="66"/>
      <c r="BA78" s="66"/>
      <c r="BB78" s="66"/>
      <c r="BC78" s="202"/>
      <c r="BD78" s="202"/>
      <c r="BE78" s="202"/>
      <c r="BF78" s="68"/>
      <c r="BG78" s="68"/>
      <c r="BH78" s="68"/>
      <c r="BI78" s="68"/>
      <c r="BJ78" s="68"/>
      <c r="BK78" s="68"/>
      <c r="BL78" s="68"/>
      <c r="BM78" s="68"/>
      <c r="BN78" s="68"/>
      <c r="BO78" s="68"/>
      <c r="BP78" s="68"/>
      <c r="BQ78" s="68"/>
      <c r="BR78" s="68"/>
      <c r="BS78" s="68"/>
      <c r="BT78" s="68"/>
      <c r="BU78" s="68"/>
      <c r="BV78" s="68"/>
      <c r="BW78" s="68"/>
      <c r="BX78" s="68"/>
      <c r="BY78" s="68"/>
    </row>
    <row r="79" spans="1:77" s="60" customFormat="1" ht="93.5" customHeight="1" x14ac:dyDescent="0.35">
      <c r="A79" s="327">
        <v>12</v>
      </c>
      <c r="B79" s="328" t="s">
        <v>288</v>
      </c>
      <c r="C79" s="319" t="s">
        <v>324</v>
      </c>
      <c r="D79" s="279" t="s">
        <v>1000</v>
      </c>
      <c r="E79" s="319" t="s">
        <v>325</v>
      </c>
      <c r="F79" s="78" t="s">
        <v>528</v>
      </c>
      <c r="G79" s="69" t="s">
        <v>648</v>
      </c>
      <c r="H79" s="69" t="s">
        <v>291</v>
      </c>
      <c r="I79" s="69" t="s">
        <v>299</v>
      </c>
      <c r="J79" s="69"/>
      <c r="K79" s="69"/>
      <c r="L79" s="69"/>
      <c r="M79" s="166" t="s">
        <v>649</v>
      </c>
      <c r="N79" s="166" t="s">
        <v>650</v>
      </c>
      <c r="O79" s="62" t="s">
        <v>14</v>
      </c>
      <c r="P79" s="64" t="s">
        <v>17</v>
      </c>
      <c r="Q79" s="75" t="str">
        <f t="shared" ref="Q79:Q89" si="13">IF(AND(O79="Rara Vez",P79="Insignificante"),("BAJA"),IF(AND(O79="Rara Vez",P79="Menor"),("BAJA"),IF(AND(O79="Rara Vez",P79="Moderado"),("MODERADA"),IF(AND(O79="Rara Vez",P79="Mayor"),("ALTA"),IF(AND(O79="Improbable",P79="Insignificante"),("BAJA"),IF(AND(O79="Improbable",P79="Menor"),("BAJA"),IF(AND(O79="Improbable",P79="Moderado"),("MODERADA"),IF(AND(O79="Improbable",P79="Mayor"),("ALTA"),IF(AND(O79="Posible",P79="Insignificante"),("BAJA"),IF(AND(O79="Posible",P79="Menor"),("MODERADA"),IF(AND(O79="Posible",P79="Moderado"),("ALTA"),IF(AND(O79="Posible",P79="Mayor"),("EXTREMA"),IF(AND(O79="Probable",P79="Insignificante"),("MODERADA"),IF(AND(O79="Probable",P79="Menor"),("ALTA"),IF(AND(O79="Probable",P79="Moderado"),("ALTA"),IF(AND(O79="Probable",P79="Mayor"),("EXTREMA"),IF(AND(O79="Casi Seguro",P79="Insignificante"),("ALTA"),IF(AND(O79="Casi Seguro",P79="Menor"),("ALTA"),IF(AND(O79="Casi Seguro",P79="Moderado"),("EXTREMA"),IF(AND(O79="Casi Seguro",P79="Mayor"),("EXTREMA"),IF(P79="Catastrófico","EXTREMA","VALORAR")))))))))))))))))))))</f>
        <v>ALTA</v>
      </c>
      <c r="R79" s="61" t="s">
        <v>538</v>
      </c>
      <c r="S79" s="98" t="s">
        <v>355</v>
      </c>
      <c r="T79" s="109" t="s">
        <v>472</v>
      </c>
      <c r="U79" s="110" t="s">
        <v>473</v>
      </c>
      <c r="V79" s="110" t="s">
        <v>474</v>
      </c>
      <c r="W79" s="110" t="s">
        <v>483</v>
      </c>
      <c r="X79" s="110" t="s">
        <v>476</v>
      </c>
      <c r="Y79" s="110" t="s">
        <v>477</v>
      </c>
      <c r="Z79" s="110" t="s">
        <v>478</v>
      </c>
      <c r="AA79" s="107">
        <f>SUM(IF(T79='Evaluación Diseño Control'!$C$2,15,0)+IF(U79='Evaluación Diseño Control'!$C$3,15)+IF(V79='Evaluación Diseño Control'!$C$4,15)+IF(W79='Evaluación Diseño Control'!$C$5,15,IF(W79='Evaluación Diseño Control'!$D$5,10))+IF(X79='Evaluación Diseño Control'!$C$6,15)+IF(Y79='Evaluación Diseño Control'!$C$7,15)+IF(Z79='Evaluación Diseño Control'!$C$8,10,IF(Z79='Evaluación Diseño Control'!$D$8,5)))</f>
        <v>95</v>
      </c>
      <c r="AB79" s="108" t="str">
        <f t="shared" ref="AB79:AB89" si="14">IF(AA79&lt;=85,"Débil",IF(AA79&lt;=95,"Moderado","Fuerte"))</f>
        <v>Moderado</v>
      </c>
      <c r="AC79" s="111" t="s">
        <v>422</v>
      </c>
      <c r="AD79" s="108" t="str">
        <f>IFERROR(VLOOKUP(CONCATENATE(AB79,AC79),'Listados Datos'!$S$2:$T$10,2,FALSE),"")</f>
        <v>Moderado</v>
      </c>
      <c r="AE79" s="108">
        <f t="shared" ref="AE79:AE89" si="15">IF(AD79="Fuerte",100,IF(AD79="Moderado",50,0))</f>
        <v>50</v>
      </c>
      <c r="AF79" s="108" t="str">
        <f>VLOOKUP(CONCATENATE(AB79,AC79),'Listados Datos'!$S$2:$U$10,3,0)</f>
        <v>Sí</v>
      </c>
      <c r="AG79" s="108">
        <f t="shared" ref="AG79:AG89" si="16">IFERROR(AVERAGE(AE79,AE79),0)</f>
        <v>50</v>
      </c>
      <c r="AH79" s="169" t="str">
        <f t="shared" ref="AH79:AH89" si="17">IF(AG79&gt;=100,"Fuerte",IF(AG79&gt;=50,"Moderado",IF(AG79&gt;=0,"Débil","")))</f>
        <v>Moderado</v>
      </c>
      <c r="AI79" s="96" t="s">
        <v>423</v>
      </c>
      <c r="AJ79" s="97">
        <f>IFERROR(VLOOKUP(CONCATENATE(AH79,AI79),'Listados Datos'!$X$6:$Y$7,2,0),0)</f>
        <v>1</v>
      </c>
      <c r="AK79" s="96" t="s">
        <v>423</v>
      </c>
      <c r="AL79" s="100">
        <f>IFERROR(VLOOKUP(CONCATENATE(AH79,AK79),'Listados Datos'!Z$6:$AA84,2,0),0)</f>
        <v>1</v>
      </c>
      <c r="AM79" s="99" t="s">
        <v>16</v>
      </c>
      <c r="AN79" s="64" t="s">
        <v>19</v>
      </c>
      <c r="AO79" s="75" t="str">
        <f t="shared" ref="AO79:AO89" si="18">IF(AND(AM79="Rara Vez",AN79="Insignificante"),("BAJA"),IF(AND(AM79="Rara Vez",AN79="Menor"),("BAJA"),IF(AND(AM79="Rara Vez",AN79="Moderado"),("MODERADA"),IF(AND(AM79="Rara Vez",AN79="Mayor"),("ALTA"),IF(AND(AM79="Improbable",AN79="Insignificante"),("BAJA"),IF(AND(AM79="Improbable",AN79="Menor"),("BAJA"),IF(AND(AM79="Improbable",AN79="Moderado"),("MODERADA"),IF(AND(AM79="Improbable",AN79="Mayor"),("ALTA"),IF(AND(AM79="Posible",AN79="Insignificante"),("BAJA"),IF(AND(AM79="Posible",AN79="Menor"),("MODERADA"),IF(AND(AM79="Posible",AN79="Moderado"),("ALTA"),IF(AND(AM79="Posible",AN79="Mayor"),("EXTREMA"),IF(AND(AM79="Probable",AN79="Insignificante"),("MODERADA"),IF(AND(AM79="Probable",AN79="Menor"),("ALTA"),IF(AND(AM79="Probable",AN79="Moderado"),("ALTA"),IF(AND(AM79="Probable",AN79="Mayor"),("EXTREMA"),IF(AND(AM79="Casi Seguro",AN79="Insignificante"),("ALTA"),IF(AND(AM79="Casi Seguro",AN79="Menor"),("ALTA"),IF(AND(AM79="Casi Seguro",AN79="Moderado"),("EXTREMA"),IF(AND(AM79="Casi Seguro",AN79="Mayor"),("EXTREMA"),IF(AN79="Catastrófico","EXTREMA","VALORAR")))))))))))))))))))))</f>
        <v>MODERADA</v>
      </c>
      <c r="AP79" s="63" t="s">
        <v>191</v>
      </c>
      <c r="AQ79" s="67" t="s">
        <v>909</v>
      </c>
      <c r="AR79" s="65" t="s">
        <v>1108</v>
      </c>
      <c r="AS79" s="66" t="s">
        <v>325</v>
      </c>
      <c r="AT79" s="66" t="s">
        <v>383</v>
      </c>
      <c r="AU79" s="81">
        <v>44075</v>
      </c>
      <c r="AV79" s="81">
        <v>44196</v>
      </c>
      <c r="AW79" s="143" t="s">
        <v>539</v>
      </c>
      <c r="AX79" s="66" t="s">
        <v>540</v>
      </c>
      <c r="AY79" s="66"/>
      <c r="AZ79" s="66"/>
      <c r="BA79" s="66"/>
      <c r="BB79" s="66"/>
      <c r="BC79" s="202"/>
      <c r="BD79" s="202"/>
      <c r="BE79" s="202"/>
      <c r="BF79" s="68"/>
      <c r="BG79" s="68"/>
      <c r="BH79" s="68"/>
      <c r="BI79" s="68"/>
      <c r="BJ79" s="68"/>
      <c r="BK79" s="68"/>
      <c r="BL79" s="68"/>
      <c r="BM79" s="68"/>
      <c r="BN79" s="68"/>
      <c r="BO79" s="68"/>
      <c r="BP79" s="68"/>
      <c r="BQ79" s="68"/>
      <c r="BR79" s="68"/>
      <c r="BS79" s="68"/>
      <c r="BT79" s="68"/>
      <c r="BU79" s="68"/>
      <c r="BV79" s="68"/>
      <c r="BW79" s="68"/>
      <c r="BX79" s="68"/>
      <c r="BY79" s="68"/>
    </row>
    <row r="80" spans="1:77" s="60" customFormat="1" ht="123" customHeight="1" x14ac:dyDescent="0.35">
      <c r="A80" s="327"/>
      <c r="B80" s="328"/>
      <c r="C80" s="319"/>
      <c r="D80" s="279"/>
      <c r="E80" s="319"/>
      <c r="F80" s="78" t="s">
        <v>529</v>
      </c>
      <c r="G80" s="69" t="s">
        <v>530</v>
      </c>
      <c r="H80" s="69" t="s">
        <v>291</v>
      </c>
      <c r="I80" s="69" t="s">
        <v>299</v>
      </c>
      <c r="J80" s="69"/>
      <c r="K80" s="69"/>
      <c r="L80" s="69"/>
      <c r="M80" s="166" t="s">
        <v>531</v>
      </c>
      <c r="N80" s="166" t="s">
        <v>532</v>
      </c>
      <c r="O80" s="62" t="s">
        <v>16</v>
      </c>
      <c r="P80" s="64" t="s">
        <v>17</v>
      </c>
      <c r="Q80" s="75" t="str">
        <f t="shared" si="13"/>
        <v>ALTA</v>
      </c>
      <c r="R80" s="61" t="s">
        <v>541</v>
      </c>
      <c r="S80" s="98" t="s">
        <v>355</v>
      </c>
      <c r="T80" s="109" t="s">
        <v>472</v>
      </c>
      <c r="U80" s="110" t="s">
        <v>473</v>
      </c>
      <c r="V80" s="110" t="s">
        <v>474</v>
      </c>
      <c r="W80" s="110" t="s">
        <v>483</v>
      </c>
      <c r="X80" s="110" t="s">
        <v>476</v>
      </c>
      <c r="Y80" s="110" t="s">
        <v>477</v>
      </c>
      <c r="Z80" s="110" t="s">
        <v>478</v>
      </c>
      <c r="AA80" s="107">
        <f>SUM(IF(T80='Evaluación Diseño Control'!$C$2,15,0)+IF(U80='Evaluación Diseño Control'!$C$3,15)+IF(V80='Evaluación Diseño Control'!$C$4,15)+IF(W80='Evaluación Diseño Control'!$C$5,15,IF(W80='Evaluación Diseño Control'!$D$5,10))+IF(X80='Evaluación Diseño Control'!$C$6,15)+IF(Y80='Evaluación Diseño Control'!$C$7,15)+IF(Z80='Evaluación Diseño Control'!$C$8,10,IF(Z80='Evaluación Diseño Control'!$D$8,5)))</f>
        <v>95</v>
      </c>
      <c r="AB80" s="108" t="str">
        <f t="shared" si="14"/>
        <v>Moderado</v>
      </c>
      <c r="AC80" s="111" t="s">
        <v>422</v>
      </c>
      <c r="AD80" s="108" t="str">
        <f>IFERROR(VLOOKUP(CONCATENATE(AB80,AC80),'Listados Datos'!$S$2:$T$10,2,FALSE),"")</f>
        <v>Moderado</v>
      </c>
      <c r="AE80" s="108">
        <f t="shared" si="15"/>
        <v>50</v>
      </c>
      <c r="AF80" s="108" t="str">
        <f>VLOOKUP(CONCATENATE(AB80,AC80),'Listados Datos'!$S$2:$U$10,3,0)</f>
        <v>Sí</v>
      </c>
      <c r="AG80" s="108">
        <f t="shared" si="16"/>
        <v>50</v>
      </c>
      <c r="AH80" s="169" t="str">
        <f t="shared" si="17"/>
        <v>Moderado</v>
      </c>
      <c r="AI80" s="96" t="s">
        <v>423</v>
      </c>
      <c r="AJ80" s="97">
        <f>IFERROR(VLOOKUP(CONCATENATE(AH80,AI80),'Listados Datos'!$X$6:$Y$7,2,0),0)</f>
        <v>1</v>
      </c>
      <c r="AK80" s="96" t="s">
        <v>423</v>
      </c>
      <c r="AL80" s="100">
        <f>IFERROR(VLOOKUP(CONCATENATE(AH80,AK80),'Listados Datos'!Z$6:$AA85,2,0),0)</f>
        <v>1</v>
      </c>
      <c r="AM80" s="99" t="s">
        <v>18</v>
      </c>
      <c r="AN80" s="64" t="s">
        <v>19</v>
      </c>
      <c r="AO80" s="75" t="str">
        <f t="shared" si="18"/>
        <v>BAJA</v>
      </c>
      <c r="AP80" s="63" t="s">
        <v>236</v>
      </c>
      <c r="AQ80" s="67" t="s">
        <v>542</v>
      </c>
      <c r="AR80" s="65" t="s">
        <v>1109</v>
      </c>
      <c r="AS80" s="66" t="s">
        <v>325</v>
      </c>
      <c r="AT80" s="66" t="s">
        <v>383</v>
      </c>
      <c r="AU80" s="81">
        <v>44075</v>
      </c>
      <c r="AV80" s="81">
        <v>44196</v>
      </c>
      <c r="AW80" s="143" t="s">
        <v>543</v>
      </c>
      <c r="AX80" s="66" t="s">
        <v>540</v>
      </c>
      <c r="AY80" s="66"/>
      <c r="AZ80" s="66"/>
      <c r="BA80" s="66"/>
      <c r="BB80" s="66"/>
      <c r="BC80" s="202"/>
      <c r="BD80" s="202"/>
      <c r="BE80" s="202"/>
      <c r="BF80" s="68"/>
      <c r="BG80" s="68"/>
      <c r="BH80" s="68"/>
      <c r="BI80" s="68"/>
      <c r="BJ80" s="68"/>
      <c r="BK80" s="68"/>
      <c r="BL80" s="68"/>
      <c r="BM80" s="68"/>
      <c r="BN80" s="68"/>
      <c r="BO80" s="68"/>
      <c r="BP80" s="68"/>
      <c r="BQ80" s="68"/>
      <c r="BR80" s="68"/>
      <c r="BS80" s="68"/>
      <c r="BT80" s="68"/>
      <c r="BU80" s="68"/>
      <c r="BV80" s="68"/>
      <c r="BW80" s="68"/>
      <c r="BX80" s="68"/>
      <c r="BY80" s="68"/>
    </row>
    <row r="81" spans="1:77" s="60" customFormat="1" ht="67.5" x14ac:dyDescent="0.35">
      <c r="A81" s="327"/>
      <c r="B81" s="328"/>
      <c r="C81" s="319"/>
      <c r="D81" s="279"/>
      <c r="E81" s="319"/>
      <c r="F81" s="78" t="s">
        <v>533</v>
      </c>
      <c r="G81" s="69" t="s">
        <v>544</v>
      </c>
      <c r="H81" s="69" t="s">
        <v>293</v>
      </c>
      <c r="I81" s="69" t="s">
        <v>302</v>
      </c>
      <c r="J81" s="69" t="s">
        <v>230</v>
      </c>
      <c r="K81" s="69" t="s">
        <v>534</v>
      </c>
      <c r="L81" s="69" t="s">
        <v>535</v>
      </c>
      <c r="M81" s="166" t="s">
        <v>536</v>
      </c>
      <c r="N81" s="166" t="s">
        <v>537</v>
      </c>
      <c r="O81" s="62" t="s">
        <v>16</v>
      </c>
      <c r="P81" s="64" t="s">
        <v>19</v>
      </c>
      <c r="Q81" s="75" t="str">
        <f t="shared" si="13"/>
        <v>MODERADA</v>
      </c>
      <c r="R81" s="61" t="s">
        <v>651</v>
      </c>
      <c r="S81" s="98" t="s">
        <v>355</v>
      </c>
      <c r="T81" s="109" t="s">
        <v>472</v>
      </c>
      <c r="U81" s="110" t="s">
        <v>473</v>
      </c>
      <c r="V81" s="110" t="s">
        <v>474</v>
      </c>
      <c r="W81" s="110" t="s">
        <v>483</v>
      </c>
      <c r="X81" s="110" t="s">
        <v>476</v>
      </c>
      <c r="Y81" s="110" t="s">
        <v>477</v>
      </c>
      <c r="Z81" s="110" t="s">
        <v>478</v>
      </c>
      <c r="AA81" s="107">
        <f>SUM(IF(T81='Evaluación Diseño Control'!$C$2,15,0)+IF(U81='Evaluación Diseño Control'!$C$3,15)+IF(V81='Evaluación Diseño Control'!$C$4,15)+IF(W81='Evaluación Diseño Control'!$C$5,15,IF(W81='Evaluación Diseño Control'!$D$5,10))+IF(X81='Evaluación Diseño Control'!$C$6,15)+IF(Y81='Evaluación Diseño Control'!$C$7,15)+IF(Z81='Evaluación Diseño Control'!$C$8,10,IF(Z81='Evaluación Diseño Control'!$D$8,5)))</f>
        <v>95</v>
      </c>
      <c r="AB81" s="108" t="str">
        <f t="shared" si="14"/>
        <v>Moderado</v>
      </c>
      <c r="AC81" s="111" t="s">
        <v>422</v>
      </c>
      <c r="AD81" s="108" t="str">
        <f>IFERROR(VLOOKUP(CONCATENATE(AB81,AC81),'Listados Datos'!$S$2:$T$10,2,FALSE),"")</f>
        <v>Moderado</v>
      </c>
      <c r="AE81" s="108">
        <f t="shared" si="15"/>
        <v>50</v>
      </c>
      <c r="AF81" s="108" t="str">
        <f>VLOOKUP(CONCATENATE(AB81,AC81),'Listados Datos'!$S$2:$U$10,3,0)</f>
        <v>Sí</v>
      </c>
      <c r="AG81" s="108">
        <f t="shared" si="16"/>
        <v>50</v>
      </c>
      <c r="AH81" s="169" t="str">
        <f t="shared" si="17"/>
        <v>Moderado</v>
      </c>
      <c r="AI81" s="96" t="s">
        <v>423</v>
      </c>
      <c r="AJ81" s="97">
        <f>IFERROR(VLOOKUP(CONCATENATE(AH81,AI81),'Listados Datos'!$X$6:$Y$7,2,0),0)</f>
        <v>1</v>
      </c>
      <c r="AK81" s="96" t="s">
        <v>423</v>
      </c>
      <c r="AL81" s="100">
        <f>IFERROR(VLOOKUP(CONCATENATE(AH81,AK81),'Listados Datos'!Z$6:$AA86,2,0),0)</f>
        <v>1</v>
      </c>
      <c r="AM81" s="99" t="s">
        <v>18</v>
      </c>
      <c r="AN81" s="64" t="s">
        <v>20</v>
      </c>
      <c r="AO81" s="75" t="str">
        <f t="shared" si="18"/>
        <v>BAJA</v>
      </c>
      <c r="AP81" s="63" t="s">
        <v>236</v>
      </c>
      <c r="AQ81" s="67" t="s">
        <v>652</v>
      </c>
      <c r="AR81" s="65" t="s">
        <v>1110</v>
      </c>
      <c r="AS81" s="66" t="s">
        <v>325</v>
      </c>
      <c r="AT81" s="66" t="s">
        <v>383</v>
      </c>
      <c r="AU81" s="81">
        <v>44075</v>
      </c>
      <c r="AV81" s="81">
        <v>44196</v>
      </c>
      <c r="AW81" s="143" t="s">
        <v>545</v>
      </c>
      <c r="AX81" s="66" t="s">
        <v>653</v>
      </c>
      <c r="AY81" s="66"/>
      <c r="AZ81" s="66"/>
      <c r="BA81" s="66"/>
      <c r="BB81" s="66"/>
      <c r="BC81" s="202"/>
      <c r="BD81" s="202"/>
      <c r="BE81" s="202"/>
      <c r="BF81" s="68"/>
      <c r="BG81" s="68"/>
      <c r="BH81" s="68"/>
      <c r="BI81" s="68"/>
      <c r="BJ81" s="68"/>
      <c r="BK81" s="68"/>
      <c r="BL81" s="68"/>
      <c r="BM81" s="68"/>
      <c r="BN81" s="68"/>
      <c r="BO81" s="68"/>
      <c r="BP81" s="68"/>
      <c r="BQ81" s="68"/>
      <c r="BR81" s="68"/>
      <c r="BS81" s="68"/>
      <c r="BT81" s="68"/>
      <c r="BU81" s="68"/>
      <c r="BV81" s="68"/>
      <c r="BW81" s="68"/>
      <c r="BX81" s="68"/>
      <c r="BY81" s="68"/>
    </row>
    <row r="82" spans="1:77" s="60" customFormat="1" ht="169" x14ac:dyDescent="0.35">
      <c r="A82" s="327">
        <v>13</v>
      </c>
      <c r="B82" s="328" t="s">
        <v>289</v>
      </c>
      <c r="C82" s="276" t="s">
        <v>323</v>
      </c>
      <c r="D82" s="279" t="s">
        <v>1000</v>
      </c>
      <c r="E82" s="276" t="s">
        <v>331</v>
      </c>
      <c r="F82" s="78" t="s">
        <v>817</v>
      </c>
      <c r="G82" s="69" t="s">
        <v>896</v>
      </c>
      <c r="H82" s="69" t="s">
        <v>291</v>
      </c>
      <c r="I82" s="69" t="s">
        <v>296</v>
      </c>
      <c r="J82" s="69"/>
      <c r="K82" s="69"/>
      <c r="L82" s="69"/>
      <c r="M82" s="166" t="s">
        <v>821</v>
      </c>
      <c r="N82" s="166" t="s">
        <v>893</v>
      </c>
      <c r="O82" s="62" t="s">
        <v>233</v>
      </c>
      <c r="P82" s="64" t="s">
        <v>17</v>
      </c>
      <c r="Q82" s="75" t="str">
        <f t="shared" si="13"/>
        <v>MODERADA</v>
      </c>
      <c r="R82" s="61" t="s">
        <v>1045</v>
      </c>
      <c r="S82" s="98" t="s">
        <v>355</v>
      </c>
      <c r="T82" s="109" t="s">
        <v>472</v>
      </c>
      <c r="U82" s="110" t="s">
        <v>473</v>
      </c>
      <c r="V82" s="110" t="s">
        <v>474</v>
      </c>
      <c r="W82" s="110" t="s">
        <v>475</v>
      </c>
      <c r="X82" s="110" t="s">
        <v>476</v>
      </c>
      <c r="Y82" s="110" t="s">
        <v>477</v>
      </c>
      <c r="Z82" s="110" t="s">
        <v>478</v>
      </c>
      <c r="AA82" s="107">
        <f>SUM(IF(T82='Evaluación Diseño Control'!$C$2,15,0)+IF(U82='Evaluación Diseño Control'!$C$3,15)+IF(V82='Evaluación Diseño Control'!$C$4,15)+IF(W82='Evaluación Diseño Control'!$C$5,15,IF(W82='Evaluación Diseño Control'!$D$5,10))+IF(X82='Evaluación Diseño Control'!$C$6,15)+IF(Y82='Evaluación Diseño Control'!$C$7,15)+IF(Z82='Evaluación Diseño Control'!$C$8,10,IF(Z82='Evaluación Diseño Control'!$D$8,5)))</f>
        <v>100</v>
      </c>
      <c r="AB82" s="108" t="str">
        <f t="shared" si="14"/>
        <v>Fuerte</v>
      </c>
      <c r="AC82" s="111" t="s">
        <v>422</v>
      </c>
      <c r="AD82" s="108" t="str">
        <f>IFERROR(VLOOKUP(CONCATENATE(AB82,AC82),'Listados Datos'!$S$2:$T$10,2,FALSE),"")</f>
        <v>Fuerte</v>
      </c>
      <c r="AE82" s="108">
        <f t="shared" si="15"/>
        <v>100</v>
      </c>
      <c r="AF82" s="108" t="str">
        <f>VLOOKUP(CONCATENATE(AB82,AC82),'Listados Datos'!$S$2:$U$10,3,0)</f>
        <v>No</v>
      </c>
      <c r="AG82" s="108">
        <f t="shared" si="16"/>
        <v>100</v>
      </c>
      <c r="AH82" s="169" t="str">
        <f t="shared" si="17"/>
        <v>Fuerte</v>
      </c>
      <c r="AI82" s="96" t="s">
        <v>423</v>
      </c>
      <c r="AJ82" s="97">
        <f>IFERROR(VLOOKUP(CONCATENATE(AH82,AI82),'Listados Datos'!$X$6:$Y$7,2,0),0)</f>
        <v>2</v>
      </c>
      <c r="AK82" s="96" t="s">
        <v>425</v>
      </c>
      <c r="AL82" s="100">
        <f>IFERROR(VLOOKUP(CONCATENATE(AH82,AK82),'Listados Datos'!Z$6:$AA87,2,0),0)</f>
        <v>1</v>
      </c>
      <c r="AM82" s="99" t="s">
        <v>233</v>
      </c>
      <c r="AN82" s="64" t="s">
        <v>19</v>
      </c>
      <c r="AO82" s="75" t="str">
        <f t="shared" si="18"/>
        <v>BAJA</v>
      </c>
      <c r="AP82" s="63" t="s">
        <v>236</v>
      </c>
      <c r="AQ82" s="67" t="s">
        <v>906</v>
      </c>
      <c r="AR82" s="65" t="s">
        <v>1112</v>
      </c>
      <c r="AS82" s="66" t="s">
        <v>331</v>
      </c>
      <c r="AT82" s="66" t="s">
        <v>820</v>
      </c>
      <c r="AU82" s="81" t="s">
        <v>827</v>
      </c>
      <c r="AV82" s="81">
        <v>44377</v>
      </c>
      <c r="AW82" s="143" t="s">
        <v>897</v>
      </c>
      <c r="AX82" s="66" t="s">
        <v>898</v>
      </c>
      <c r="AY82" s="66"/>
      <c r="AZ82" s="66"/>
      <c r="BA82" s="66"/>
      <c r="BB82" s="66"/>
      <c r="BC82" s="202"/>
      <c r="BD82" s="202"/>
      <c r="BE82" s="202"/>
      <c r="BF82" s="68"/>
      <c r="BG82" s="68"/>
      <c r="BH82" s="68"/>
      <c r="BI82" s="68"/>
      <c r="BJ82" s="68"/>
      <c r="BK82" s="68"/>
      <c r="BL82" s="68"/>
      <c r="BM82" s="68"/>
      <c r="BN82" s="68"/>
      <c r="BO82" s="68"/>
      <c r="BP82" s="68"/>
      <c r="BQ82" s="68"/>
      <c r="BR82" s="68"/>
      <c r="BS82" s="68"/>
      <c r="BT82" s="68"/>
      <c r="BU82" s="68"/>
      <c r="BV82" s="68"/>
      <c r="BW82" s="68"/>
      <c r="BX82" s="68"/>
      <c r="BY82" s="68"/>
    </row>
    <row r="83" spans="1:77" s="60" customFormat="1" ht="143" x14ac:dyDescent="0.35">
      <c r="A83" s="327"/>
      <c r="B83" s="328"/>
      <c r="C83" s="276"/>
      <c r="D83" s="279"/>
      <c r="E83" s="276"/>
      <c r="F83" s="78" t="s">
        <v>818</v>
      </c>
      <c r="G83" s="69" t="s">
        <v>981</v>
      </c>
      <c r="H83" s="69" t="s">
        <v>291</v>
      </c>
      <c r="I83" s="69" t="s">
        <v>299</v>
      </c>
      <c r="J83" s="69"/>
      <c r="K83" s="69"/>
      <c r="L83" s="69"/>
      <c r="M83" s="166" t="s">
        <v>894</v>
      </c>
      <c r="N83" s="166" t="s">
        <v>823</v>
      </c>
      <c r="O83" s="62" t="s">
        <v>16</v>
      </c>
      <c r="P83" s="64" t="s">
        <v>19</v>
      </c>
      <c r="Q83" s="75" t="str">
        <f t="shared" si="13"/>
        <v>MODERADA</v>
      </c>
      <c r="R83" s="61" t="s">
        <v>1044</v>
      </c>
      <c r="S83" s="98" t="s">
        <v>355</v>
      </c>
      <c r="T83" s="109" t="s">
        <v>472</v>
      </c>
      <c r="U83" s="110" t="s">
        <v>473</v>
      </c>
      <c r="V83" s="110" t="s">
        <v>474</v>
      </c>
      <c r="W83" s="110" t="s">
        <v>475</v>
      </c>
      <c r="X83" s="110" t="s">
        <v>476</v>
      </c>
      <c r="Y83" s="110" t="s">
        <v>477</v>
      </c>
      <c r="Z83" s="110" t="s">
        <v>478</v>
      </c>
      <c r="AA83" s="107">
        <f>SUM(IF(T83='Evaluación Diseño Control'!$C$2,15,0)+IF(U83='Evaluación Diseño Control'!$C$3,15)+IF(V83='Evaluación Diseño Control'!$C$4,15)+IF(W83='Evaluación Diseño Control'!$C$5,15,IF(W83='Evaluación Diseño Control'!$D$5,10))+IF(X83='Evaluación Diseño Control'!$C$6,15)+IF(Y83='Evaluación Diseño Control'!$C$7,15)+IF(Z83='Evaluación Diseño Control'!$C$8,10,IF(Z83='Evaluación Diseño Control'!$D$8,5)))</f>
        <v>100</v>
      </c>
      <c r="AB83" s="108" t="str">
        <f t="shared" si="14"/>
        <v>Fuerte</v>
      </c>
      <c r="AC83" s="111" t="s">
        <v>422</v>
      </c>
      <c r="AD83" s="108" t="str">
        <f>IFERROR(VLOOKUP(CONCATENATE(AB83,AC83),'Listados Datos'!$S$2:$T$10,2,FALSE),"")</f>
        <v>Fuerte</v>
      </c>
      <c r="AE83" s="108">
        <f t="shared" si="15"/>
        <v>100</v>
      </c>
      <c r="AF83" s="108" t="str">
        <f>VLOOKUP(CONCATENATE(AB83,AC83),'Listados Datos'!$S$2:$U$10,3,0)</f>
        <v>No</v>
      </c>
      <c r="AG83" s="108">
        <f t="shared" si="16"/>
        <v>100</v>
      </c>
      <c r="AH83" s="169" t="str">
        <f t="shared" si="17"/>
        <v>Fuerte</v>
      </c>
      <c r="AI83" s="96" t="s">
        <v>423</v>
      </c>
      <c r="AJ83" s="97">
        <f>IFERROR(VLOOKUP(CONCATENATE(AH83,AI83),'Listados Datos'!$X$6:$Y$7,2,0),0)</f>
        <v>2</v>
      </c>
      <c r="AK83" s="96" t="s">
        <v>425</v>
      </c>
      <c r="AL83" s="100">
        <f>IFERROR(VLOOKUP(CONCATENATE(AH83,AK83),'Listados Datos'!Z$6:$AA88,2,0),0)</f>
        <v>1</v>
      </c>
      <c r="AM83" s="99" t="s">
        <v>233</v>
      </c>
      <c r="AN83" s="64" t="s">
        <v>20</v>
      </c>
      <c r="AO83" s="75" t="str">
        <f t="shared" si="18"/>
        <v>BAJA</v>
      </c>
      <c r="AP83" s="63" t="s">
        <v>236</v>
      </c>
      <c r="AQ83" s="67" t="s">
        <v>982</v>
      </c>
      <c r="AR83" s="65" t="s">
        <v>1111</v>
      </c>
      <c r="AS83" s="66" t="s">
        <v>331</v>
      </c>
      <c r="AT83" s="66" t="s">
        <v>820</v>
      </c>
      <c r="AU83" s="81" t="s">
        <v>827</v>
      </c>
      <c r="AV83" s="81">
        <v>44377</v>
      </c>
      <c r="AW83" s="143" t="s">
        <v>899</v>
      </c>
      <c r="AX83" s="66" t="s">
        <v>900</v>
      </c>
      <c r="AY83" s="66"/>
      <c r="AZ83" s="66"/>
      <c r="BA83" s="66"/>
      <c r="BB83" s="66"/>
      <c r="BC83" s="202"/>
      <c r="BD83" s="202"/>
      <c r="BE83" s="202"/>
      <c r="BF83" s="68"/>
      <c r="BG83" s="68"/>
      <c r="BH83" s="68"/>
      <c r="BI83" s="68"/>
      <c r="BJ83" s="68"/>
      <c r="BK83" s="68"/>
      <c r="BL83" s="68"/>
      <c r="BM83" s="68"/>
      <c r="BN83" s="68"/>
      <c r="BO83" s="68"/>
      <c r="BP83" s="68"/>
      <c r="BQ83" s="68"/>
      <c r="BR83" s="68"/>
      <c r="BS83" s="68"/>
      <c r="BT83" s="68"/>
      <c r="BU83" s="68"/>
      <c r="BV83" s="68"/>
      <c r="BW83" s="68"/>
      <c r="BX83" s="68"/>
      <c r="BY83" s="68"/>
    </row>
    <row r="84" spans="1:77" s="60" customFormat="1" ht="130" x14ac:dyDescent="0.35">
      <c r="A84" s="327"/>
      <c r="B84" s="328"/>
      <c r="C84" s="276"/>
      <c r="D84" s="279"/>
      <c r="E84" s="276"/>
      <c r="F84" s="78" t="s">
        <v>819</v>
      </c>
      <c r="G84" s="69" t="s">
        <v>983</v>
      </c>
      <c r="H84" s="69" t="s">
        <v>291</v>
      </c>
      <c r="I84" s="69" t="s">
        <v>299</v>
      </c>
      <c r="J84" s="69"/>
      <c r="K84" s="69"/>
      <c r="L84" s="69"/>
      <c r="M84" s="166" t="s">
        <v>822</v>
      </c>
      <c r="N84" s="166" t="s">
        <v>825</v>
      </c>
      <c r="O84" s="62" t="s">
        <v>233</v>
      </c>
      <c r="P84" s="64" t="s">
        <v>17</v>
      </c>
      <c r="Q84" s="75" t="str">
        <f t="shared" si="13"/>
        <v>MODERADA</v>
      </c>
      <c r="R84" s="61" t="s">
        <v>826</v>
      </c>
      <c r="S84" s="98" t="s">
        <v>355</v>
      </c>
      <c r="T84" s="109" t="s">
        <v>472</v>
      </c>
      <c r="U84" s="110" t="s">
        <v>473</v>
      </c>
      <c r="V84" s="110" t="s">
        <v>474</v>
      </c>
      <c r="W84" s="110" t="s">
        <v>475</v>
      </c>
      <c r="X84" s="110" t="s">
        <v>476</v>
      </c>
      <c r="Y84" s="110" t="s">
        <v>477</v>
      </c>
      <c r="Z84" s="110" t="s">
        <v>478</v>
      </c>
      <c r="AA84" s="107">
        <f>SUM(IF(T84='Evaluación Diseño Control'!$C$2,15,0)+IF(U84='Evaluación Diseño Control'!$C$3,15)+IF(V84='Evaluación Diseño Control'!$C$4,15)+IF(W84='Evaluación Diseño Control'!$C$5,15,IF(W84='Evaluación Diseño Control'!$D$5,10))+IF(X84='Evaluación Diseño Control'!$C$6,15)+IF(Y84='Evaluación Diseño Control'!$C$7,15)+IF(Z84='Evaluación Diseño Control'!$C$8,10,IF(Z84='Evaluación Diseño Control'!$D$8,5)))</f>
        <v>100</v>
      </c>
      <c r="AB84" s="108" t="str">
        <f t="shared" si="14"/>
        <v>Fuerte</v>
      </c>
      <c r="AC84" s="111" t="s">
        <v>422</v>
      </c>
      <c r="AD84" s="108" t="str">
        <f>IFERROR(VLOOKUP(CONCATENATE(AB84,AC84),'Listados Datos'!$S$2:$T$10,2,FALSE),"")</f>
        <v>Fuerte</v>
      </c>
      <c r="AE84" s="108">
        <f t="shared" si="15"/>
        <v>100</v>
      </c>
      <c r="AF84" s="108" t="str">
        <f>VLOOKUP(CONCATENATE(AB84,AC84),'Listados Datos'!$S$2:$U$10,3,0)</f>
        <v>No</v>
      </c>
      <c r="AG84" s="108">
        <f t="shared" si="16"/>
        <v>100</v>
      </c>
      <c r="AH84" s="169" t="str">
        <f t="shared" si="17"/>
        <v>Fuerte</v>
      </c>
      <c r="AI84" s="96" t="s">
        <v>423</v>
      </c>
      <c r="AJ84" s="97">
        <f>IFERROR(VLOOKUP(CONCATENATE(AH84,AI84),'Listados Datos'!$X$6:$Y$7,2,0),0)</f>
        <v>2</v>
      </c>
      <c r="AK84" s="96" t="s">
        <v>425</v>
      </c>
      <c r="AL84" s="100">
        <f>IFERROR(VLOOKUP(CONCATENATE(AH84,AK84),'Listados Datos'!Z$6:$AA89,2,0),0)</f>
        <v>1</v>
      </c>
      <c r="AM84" s="99" t="s">
        <v>233</v>
      </c>
      <c r="AN84" s="64" t="s">
        <v>19</v>
      </c>
      <c r="AO84" s="75" t="str">
        <f t="shared" si="18"/>
        <v>BAJA</v>
      </c>
      <c r="AP84" s="63" t="s">
        <v>236</v>
      </c>
      <c r="AQ84" s="67" t="s">
        <v>908</v>
      </c>
      <c r="AR84" s="65" t="s">
        <v>1113</v>
      </c>
      <c r="AS84" s="66" t="s">
        <v>331</v>
      </c>
      <c r="AT84" s="66" t="s">
        <v>820</v>
      </c>
      <c r="AU84" s="81" t="s">
        <v>827</v>
      </c>
      <c r="AV84" s="81">
        <v>44377</v>
      </c>
      <c r="AW84" s="143" t="s">
        <v>904</v>
      </c>
      <c r="AX84" s="66" t="s">
        <v>905</v>
      </c>
      <c r="AY84" s="66"/>
      <c r="AZ84" s="66"/>
      <c r="BA84" s="66"/>
      <c r="BB84" s="66"/>
      <c r="BC84" s="202"/>
      <c r="BD84" s="202"/>
      <c r="BE84" s="202"/>
      <c r="BF84" s="68"/>
      <c r="BG84" s="68"/>
      <c r="BH84" s="68"/>
      <c r="BI84" s="68"/>
      <c r="BJ84" s="68"/>
      <c r="BK84" s="68"/>
      <c r="BL84" s="68"/>
      <c r="BM84" s="68"/>
      <c r="BN84" s="68"/>
      <c r="BO84" s="68"/>
      <c r="BP84" s="68"/>
      <c r="BQ84" s="68"/>
      <c r="BR84" s="68"/>
      <c r="BS84" s="68"/>
      <c r="BT84" s="68"/>
      <c r="BU84" s="68"/>
      <c r="BV84" s="68"/>
      <c r="BW84" s="68"/>
      <c r="BX84" s="68"/>
      <c r="BY84" s="68"/>
    </row>
    <row r="85" spans="1:77" s="60" customFormat="1" ht="182" x14ac:dyDescent="0.35">
      <c r="A85" s="327"/>
      <c r="B85" s="328"/>
      <c r="C85" s="276"/>
      <c r="D85" s="279"/>
      <c r="E85" s="276"/>
      <c r="F85" s="78" t="s">
        <v>1254</v>
      </c>
      <c r="G85" s="69" t="s">
        <v>901</v>
      </c>
      <c r="H85" s="69" t="s">
        <v>292</v>
      </c>
      <c r="I85" s="69" t="s">
        <v>301</v>
      </c>
      <c r="J85" s="69"/>
      <c r="K85" s="69"/>
      <c r="L85" s="69"/>
      <c r="M85" s="166" t="s">
        <v>895</v>
      </c>
      <c r="N85" s="166" t="s">
        <v>824</v>
      </c>
      <c r="O85" s="62" t="s">
        <v>233</v>
      </c>
      <c r="P85" s="64" t="s">
        <v>17</v>
      </c>
      <c r="Q85" s="75" t="str">
        <f t="shared" si="13"/>
        <v>MODERADA</v>
      </c>
      <c r="R85" s="61" t="s">
        <v>1262</v>
      </c>
      <c r="S85" s="98" t="s">
        <v>355</v>
      </c>
      <c r="T85" s="109" t="s">
        <v>472</v>
      </c>
      <c r="U85" s="110" t="s">
        <v>473</v>
      </c>
      <c r="V85" s="110" t="s">
        <v>474</v>
      </c>
      <c r="W85" s="110" t="s">
        <v>475</v>
      </c>
      <c r="X85" s="110" t="s">
        <v>476</v>
      </c>
      <c r="Y85" s="110" t="s">
        <v>477</v>
      </c>
      <c r="Z85" s="110" t="s">
        <v>478</v>
      </c>
      <c r="AA85" s="107">
        <f>SUM(IF(T85='Evaluación Diseño Control'!$C$2,15,0)+IF(U85='Evaluación Diseño Control'!$C$3,15)+IF(V85='Evaluación Diseño Control'!$C$4,15)+IF(W85='Evaluación Diseño Control'!$C$5,15,IF(W85='Evaluación Diseño Control'!$D$5,10))+IF(X85='Evaluación Diseño Control'!$C$6,15)+IF(Y85='Evaluación Diseño Control'!$C$7,15)+IF(Z85='Evaluación Diseño Control'!$C$8,10,IF(Z85='Evaluación Diseño Control'!$D$8,5)))</f>
        <v>100</v>
      </c>
      <c r="AB85" s="108" t="str">
        <f t="shared" si="14"/>
        <v>Fuerte</v>
      </c>
      <c r="AC85" s="111" t="s">
        <v>422</v>
      </c>
      <c r="AD85" s="108" t="str">
        <f>IFERROR(VLOOKUP(CONCATENATE(AB85,AC85),'Listados Datos'!$S$2:$T$10,2,FALSE),"")</f>
        <v>Fuerte</v>
      </c>
      <c r="AE85" s="108">
        <f t="shared" si="15"/>
        <v>100</v>
      </c>
      <c r="AF85" s="108" t="str">
        <f>VLOOKUP(CONCATENATE(AB85,AC85),'Listados Datos'!$S$2:$U$10,3,0)</f>
        <v>No</v>
      </c>
      <c r="AG85" s="108">
        <f t="shared" si="16"/>
        <v>100</v>
      </c>
      <c r="AH85" s="169" t="str">
        <f t="shared" si="17"/>
        <v>Fuerte</v>
      </c>
      <c r="AI85" s="96" t="s">
        <v>423</v>
      </c>
      <c r="AJ85" s="97">
        <f>IFERROR(VLOOKUP(CONCATENATE(AH85,AI85),'Listados Datos'!$X$6:$Y$7,2,0),0)</f>
        <v>2</v>
      </c>
      <c r="AK85" s="96" t="s">
        <v>423</v>
      </c>
      <c r="AL85" s="100">
        <f>IFERROR(VLOOKUP(CONCATENATE(AH85,AK85),'Listados Datos'!Z$6:$AA90,2,0),0)</f>
        <v>2</v>
      </c>
      <c r="AM85" s="99" t="s">
        <v>233</v>
      </c>
      <c r="AN85" s="64" t="s">
        <v>17</v>
      </c>
      <c r="AO85" s="75" t="str">
        <f t="shared" si="18"/>
        <v>MODERADA</v>
      </c>
      <c r="AP85" s="63" t="s">
        <v>189</v>
      </c>
      <c r="AQ85" s="67" t="s">
        <v>907</v>
      </c>
      <c r="AR85" s="65" t="s">
        <v>1114</v>
      </c>
      <c r="AS85" s="66" t="s">
        <v>331</v>
      </c>
      <c r="AT85" s="66" t="s">
        <v>820</v>
      </c>
      <c r="AU85" s="81" t="s">
        <v>827</v>
      </c>
      <c r="AV85" s="81">
        <v>44377</v>
      </c>
      <c r="AW85" s="143" t="s">
        <v>902</v>
      </c>
      <c r="AX85" s="66" t="s">
        <v>903</v>
      </c>
      <c r="AY85" s="66"/>
      <c r="AZ85" s="66"/>
      <c r="BA85" s="66"/>
      <c r="BB85" s="66"/>
      <c r="BC85" s="202"/>
      <c r="BD85" s="202"/>
      <c r="BE85" s="202"/>
      <c r="BF85" s="68"/>
      <c r="BG85" s="68"/>
      <c r="BH85" s="68"/>
      <c r="BI85" s="68"/>
      <c r="BJ85" s="68"/>
      <c r="BK85" s="68"/>
      <c r="BL85" s="68"/>
      <c r="BM85" s="68"/>
      <c r="BN85" s="68"/>
      <c r="BO85" s="68"/>
      <c r="BP85" s="68"/>
      <c r="BQ85" s="68"/>
      <c r="BR85" s="68"/>
      <c r="BS85" s="68"/>
      <c r="BT85" s="68"/>
      <c r="BU85" s="68"/>
      <c r="BV85" s="68"/>
      <c r="BW85" s="68"/>
      <c r="BX85" s="68"/>
      <c r="BY85" s="68"/>
    </row>
    <row r="86" spans="1:77" s="60" customFormat="1" ht="91" x14ac:dyDescent="0.35">
      <c r="A86" s="327"/>
      <c r="B86" s="328"/>
      <c r="C86" s="276"/>
      <c r="D86" s="279"/>
      <c r="E86" s="276"/>
      <c r="F86" s="78" t="s">
        <v>828</v>
      </c>
      <c r="G86" s="69" t="s">
        <v>829</v>
      </c>
      <c r="H86" s="69" t="s">
        <v>293</v>
      </c>
      <c r="I86" s="69" t="s">
        <v>302</v>
      </c>
      <c r="J86" s="69" t="s">
        <v>230</v>
      </c>
      <c r="K86" s="69" t="s">
        <v>734</v>
      </c>
      <c r="L86" s="69" t="s">
        <v>630</v>
      </c>
      <c r="M86" s="166" t="s">
        <v>830</v>
      </c>
      <c r="N86" s="166" t="s">
        <v>735</v>
      </c>
      <c r="O86" s="62" t="s">
        <v>233</v>
      </c>
      <c r="P86" s="64" t="s">
        <v>17</v>
      </c>
      <c r="Q86" s="75" t="str">
        <f t="shared" si="13"/>
        <v>MODERADA</v>
      </c>
      <c r="R86" s="61" t="s">
        <v>831</v>
      </c>
      <c r="S86" s="98" t="s">
        <v>355</v>
      </c>
      <c r="T86" s="109" t="s">
        <v>472</v>
      </c>
      <c r="U86" s="110" t="s">
        <v>473</v>
      </c>
      <c r="V86" s="110" t="s">
        <v>474</v>
      </c>
      <c r="W86" s="110" t="s">
        <v>475</v>
      </c>
      <c r="X86" s="110" t="s">
        <v>476</v>
      </c>
      <c r="Y86" s="110" t="s">
        <v>477</v>
      </c>
      <c r="Z86" s="110" t="s">
        <v>478</v>
      </c>
      <c r="AA86" s="107">
        <f>SUM(IF(T86='Evaluación Diseño Control'!$C$2,15,0)+IF(U86='Evaluación Diseño Control'!$C$3,15)+IF(V86='Evaluación Diseño Control'!$C$4,15)+IF(W86='Evaluación Diseño Control'!$C$5,15,IF(W86='Evaluación Diseño Control'!$D$5,10))+IF(X86='Evaluación Diseño Control'!$C$6,15)+IF(Y86='Evaluación Diseño Control'!$C$7,15)+IF(Z86='Evaluación Diseño Control'!$C$8,10,IF(Z86='Evaluación Diseño Control'!$D$8,5)))</f>
        <v>100</v>
      </c>
      <c r="AB86" s="108" t="str">
        <f t="shared" si="14"/>
        <v>Fuerte</v>
      </c>
      <c r="AC86" s="111" t="s">
        <v>422</v>
      </c>
      <c r="AD86" s="108" t="str">
        <f>IFERROR(VLOOKUP(CONCATENATE(AB86,AC86),'Listados Datos'!$S$2:$T$10,2,FALSE),"")</f>
        <v>Fuerte</v>
      </c>
      <c r="AE86" s="108">
        <f t="shared" si="15"/>
        <v>100</v>
      </c>
      <c r="AF86" s="108" t="str">
        <f>VLOOKUP(CONCATENATE(AB86,AC86),'Listados Datos'!$S$2:$U$10,3,0)</f>
        <v>No</v>
      </c>
      <c r="AG86" s="108">
        <f t="shared" si="16"/>
        <v>100</v>
      </c>
      <c r="AH86" s="169" t="str">
        <f t="shared" si="17"/>
        <v>Fuerte</v>
      </c>
      <c r="AI86" s="96" t="s">
        <v>423</v>
      </c>
      <c r="AJ86" s="97">
        <f>IFERROR(VLOOKUP(CONCATENATE(AH86,AI86),'Listados Datos'!$X$6:$Y$7,2,0),0)</f>
        <v>2</v>
      </c>
      <c r="AK86" s="96" t="s">
        <v>423</v>
      </c>
      <c r="AL86" s="100">
        <f>IFERROR(VLOOKUP(CONCATENATE(AH86,AK86),'Listados Datos'!Z$6:$AA91,2,0),0)</f>
        <v>2</v>
      </c>
      <c r="AM86" s="99" t="s">
        <v>233</v>
      </c>
      <c r="AN86" s="64" t="s">
        <v>20</v>
      </c>
      <c r="AO86" s="75" t="str">
        <f t="shared" si="18"/>
        <v>BAJA</v>
      </c>
      <c r="AP86" s="63" t="s">
        <v>236</v>
      </c>
      <c r="AQ86" s="67" t="s">
        <v>832</v>
      </c>
      <c r="AR86" s="65" t="s">
        <v>737</v>
      </c>
      <c r="AS86" s="66" t="s">
        <v>331</v>
      </c>
      <c r="AT86" s="66" t="s">
        <v>521</v>
      </c>
      <c r="AU86" s="81">
        <v>44075</v>
      </c>
      <c r="AV86" s="81">
        <v>44196</v>
      </c>
      <c r="AW86" s="143" t="s">
        <v>1115</v>
      </c>
      <c r="AX86" s="66" t="s">
        <v>738</v>
      </c>
      <c r="AY86" s="66"/>
      <c r="AZ86" s="66"/>
      <c r="BA86" s="66"/>
      <c r="BB86" s="66"/>
      <c r="BC86" s="202"/>
      <c r="BD86" s="202"/>
      <c r="BE86" s="202"/>
      <c r="BF86" s="68"/>
      <c r="BG86" s="68"/>
      <c r="BH86" s="68"/>
      <c r="BI86" s="68"/>
      <c r="BJ86" s="68"/>
      <c r="BK86" s="68"/>
      <c r="BL86" s="68"/>
      <c r="BM86" s="68"/>
      <c r="BN86" s="68"/>
      <c r="BO86" s="68"/>
      <c r="BP86" s="68"/>
      <c r="BQ86" s="68"/>
      <c r="BR86" s="68"/>
      <c r="BS86" s="68"/>
      <c r="BT86" s="68"/>
      <c r="BU86" s="68"/>
      <c r="BV86" s="68"/>
      <c r="BW86" s="68"/>
      <c r="BX86" s="68"/>
      <c r="BY86" s="68"/>
    </row>
    <row r="87" spans="1:77" s="60" customFormat="1" ht="182" x14ac:dyDescent="0.35">
      <c r="A87" s="325">
        <v>14</v>
      </c>
      <c r="B87" s="326" t="s">
        <v>1240</v>
      </c>
      <c r="C87" s="276" t="s">
        <v>321</v>
      </c>
      <c r="D87" s="279" t="s">
        <v>1000</v>
      </c>
      <c r="E87" s="276" t="s">
        <v>329</v>
      </c>
      <c r="F87" s="78" t="s">
        <v>1209</v>
      </c>
      <c r="G87" s="69" t="s">
        <v>1210</v>
      </c>
      <c r="H87" s="69" t="s">
        <v>293</v>
      </c>
      <c r="I87" s="69" t="s">
        <v>298</v>
      </c>
      <c r="J87" s="69" t="s">
        <v>438</v>
      </c>
      <c r="K87" s="69" t="s">
        <v>1211</v>
      </c>
      <c r="L87" s="69" t="s">
        <v>1212</v>
      </c>
      <c r="M87" s="166" t="s">
        <v>1213</v>
      </c>
      <c r="N87" s="166" t="s">
        <v>1214</v>
      </c>
      <c r="O87" s="62" t="s">
        <v>233</v>
      </c>
      <c r="P87" s="64" t="s">
        <v>15</v>
      </c>
      <c r="Q87" s="75" t="str">
        <f t="shared" si="13"/>
        <v>ALTA</v>
      </c>
      <c r="R87" s="61" t="s">
        <v>1223</v>
      </c>
      <c r="S87" s="98" t="s">
        <v>355</v>
      </c>
      <c r="T87" s="109" t="s">
        <v>472</v>
      </c>
      <c r="U87" s="110" t="s">
        <v>473</v>
      </c>
      <c r="V87" s="110" t="s">
        <v>474</v>
      </c>
      <c r="W87" s="110" t="s">
        <v>475</v>
      </c>
      <c r="X87" s="110" t="s">
        <v>476</v>
      </c>
      <c r="Y87" s="110" t="s">
        <v>477</v>
      </c>
      <c r="Z87" s="110" t="s">
        <v>478</v>
      </c>
      <c r="AA87" s="107">
        <f>SUM(IF(T87='Evaluación Diseño Control'!$C$2,15,0)+IF(U87='Evaluación Diseño Control'!$C$3,15)+IF(V87='Evaluación Diseño Control'!$C$4,15)+IF(W87='Evaluación Diseño Control'!$C$5,15,IF(W87='Evaluación Diseño Control'!$D$5,10))+IF(X87='Evaluación Diseño Control'!$C$6,15)+IF(Y87='Evaluación Diseño Control'!$C$7,15)+IF(Z87='Evaluación Diseño Control'!$C$8,10,IF(Z87='Evaluación Diseño Control'!$D$8,5)))</f>
        <v>100</v>
      </c>
      <c r="AB87" s="108" t="str">
        <f t="shared" si="14"/>
        <v>Fuerte</v>
      </c>
      <c r="AC87" s="111" t="s">
        <v>422</v>
      </c>
      <c r="AD87" s="108" t="str">
        <f>IFERROR(VLOOKUP(CONCATENATE(AB87,AC87),'Listados Datos'!$S$2:$T$10,2,FALSE),"")</f>
        <v>Fuerte</v>
      </c>
      <c r="AE87" s="108">
        <f t="shared" si="15"/>
        <v>100</v>
      </c>
      <c r="AF87" s="108" t="str">
        <f>VLOOKUP(CONCATENATE(AB87,AC87),'Listados Datos'!$S$2:$U$10,3,0)</f>
        <v>No</v>
      </c>
      <c r="AG87" s="108">
        <f t="shared" si="16"/>
        <v>100</v>
      </c>
      <c r="AH87" s="169" t="str">
        <f t="shared" si="17"/>
        <v>Fuerte</v>
      </c>
      <c r="AI87" s="96" t="s">
        <v>423</v>
      </c>
      <c r="AJ87" s="97">
        <f>IFERROR(VLOOKUP(CONCATENATE(AH87,AI87),'Listados Datos'!$X$6:$Y$7,2,0),0)</f>
        <v>2</v>
      </c>
      <c r="AK87" s="96" t="s">
        <v>423</v>
      </c>
      <c r="AL87" s="100">
        <f>IFERROR(VLOOKUP(CONCATENATE(AH87,AK87),'Listados Datos'!Z$6:$AA92,2,0),0)</f>
        <v>2</v>
      </c>
      <c r="AM87" s="99" t="s">
        <v>233</v>
      </c>
      <c r="AN87" s="64" t="s">
        <v>19</v>
      </c>
      <c r="AO87" s="75" t="str">
        <f t="shared" si="18"/>
        <v>BAJA</v>
      </c>
      <c r="AP87" s="63" t="s">
        <v>191</v>
      </c>
      <c r="AQ87" s="67" t="s">
        <v>1227</v>
      </c>
      <c r="AR87" s="65" t="s">
        <v>1228</v>
      </c>
      <c r="AS87" s="66" t="s">
        <v>329</v>
      </c>
      <c r="AT87" s="66" t="s">
        <v>674</v>
      </c>
      <c r="AU87" s="81">
        <v>44378</v>
      </c>
      <c r="AV87" s="81">
        <v>44561</v>
      </c>
      <c r="AW87" s="143" t="s">
        <v>1229</v>
      </c>
      <c r="AX87" s="66" t="s">
        <v>1230</v>
      </c>
      <c r="AY87" s="66"/>
      <c r="AZ87" s="66"/>
      <c r="BA87" s="66"/>
      <c r="BB87" s="66"/>
      <c r="BC87" s="202"/>
      <c r="BD87" s="202"/>
      <c r="BE87" s="202"/>
      <c r="BF87" s="68"/>
      <c r="BG87" s="68"/>
      <c r="BH87" s="68"/>
      <c r="BI87" s="68"/>
      <c r="BJ87" s="68"/>
      <c r="BK87" s="68"/>
      <c r="BL87" s="68"/>
      <c r="BM87" s="68"/>
      <c r="BN87" s="68"/>
      <c r="BO87" s="68"/>
      <c r="BP87" s="68"/>
      <c r="BQ87" s="68"/>
      <c r="BR87" s="68"/>
      <c r="BS87" s="68"/>
      <c r="BT87" s="68"/>
      <c r="BU87" s="68"/>
      <c r="BV87" s="68"/>
      <c r="BW87" s="68"/>
      <c r="BX87" s="68"/>
      <c r="BY87" s="68"/>
    </row>
    <row r="88" spans="1:77" s="60" customFormat="1" ht="221" x14ac:dyDescent="0.35">
      <c r="A88" s="325"/>
      <c r="B88" s="326"/>
      <c r="C88" s="276"/>
      <c r="D88" s="279"/>
      <c r="E88" s="276"/>
      <c r="F88" s="78" t="s">
        <v>1215</v>
      </c>
      <c r="G88" s="69" t="s">
        <v>1216</v>
      </c>
      <c r="H88" s="69" t="s">
        <v>291</v>
      </c>
      <c r="I88" s="69" t="s">
        <v>296</v>
      </c>
      <c r="J88" s="69"/>
      <c r="K88" s="69"/>
      <c r="L88" s="69"/>
      <c r="M88" s="166" t="s">
        <v>1217</v>
      </c>
      <c r="N88" s="166" t="s">
        <v>1218</v>
      </c>
      <c r="O88" s="62" t="s">
        <v>233</v>
      </c>
      <c r="P88" s="64" t="s">
        <v>15</v>
      </c>
      <c r="Q88" s="75" t="str">
        <f t="shared" si="13"/>
        <v>ALTA</v>
      </c>
      <c r="R88" s="61" t="s">
        <v>1224</v>
      </c>
      <c r="S88" s="98" t="s">
        <v>355</v>
      </c>
      <c r="T88" s="109" t="s">
        <v>472</v>
      </c>
      <c r="U88" s="110" t="s">
        <v>473</v>
      </c>
      <c r="V88" s="110" t="s">
        <v>474</v>
      </c>
      <c r="W88" s="110" t="s">
        <v>475</v>
      </c>
      <c r="X88" s="110" t="s">
        <v>476</v>
      </c>
      <c r="Y88" s="110" t="s">
        <v>477</v>
      </c>
      <c r="Z88" s="110" t="s">
        <v>478</v>
      </c>
      <c r="AA88" s="107">
        <f>SUM(IF(T88='Evaluación Diseño Control'!$C$2,15,0)+IF(U88='Evaluación Diseño Control'!$C$3,15)+IF(V88='Evaluación Diseño Control'!$C$4,15)+IF(W88='Evaluación Diseño Control'!$C$5,15,IF(W88='Evaluación Diseño Control'!$D$5,10))+IF(X88='Evaluación Diseño Control'!$C$6,15)+IF(Y88='Evaluación Diseño Control'!$C$7,15)+IF(Z88='Evaluación Diseño Control'!$C$8,10,IF(Z88='Evaluación Diseño Control'!$D$8,5)))</f>
        <v>100</v>
      </c>
      <c r="AB88" s="108" t="str">
        <f t="shared" si="14"/>
        <v>Fuerte</v>
      </c>
      <c r="AC88" s="111" t="s">
        <v>422</v>
      </c>
      <c r="AD88" s="108" t="str">
        <f>IFERROR(VLOOKUP(CONCATENATE(AB88,AC88),'Listados Datos'!$S$2:$T$10,2,FALSE),"")</f>
        <v>Fuerte</v>
      </c>
      <c r="AE88" s="108">
        <f t="shared" si="15"/>
        <v>100</v>
      </c>
      <c r="AF88" s="108" t="str">
        <f>VLOOKUP(CONCATENATE(AB88,AC88),'Listados Datos'!$S$2:$U$10,3,0)</f>
        <v>No</v>
      </c>
      <c r="AG88" s="108">
        <f t="shared" si="16"/>
        <v>100</v>
      </c>
      <c r="AH88" s="169" t="str">
        <f t="shared" si="17"/>
        <v>Fuerte</v>
      </c>
      <c r="AI88" s="96" t="s">
        <v>423</v>
      </c>
      <c r="AJ88" s="97">
        <f>IFERROR(VLOOKUP(CONCATENATE(AH88,AI88),'Listados Datos'!$X$6:$Y$7,2,0),0)</f>
        <v>2</v>
      </c>
      <c r="AK88" s="96" t="s">
        <v>423</v>
      </c>
      <c r="AL88" s="100">
        <f>IFERROR(VLOOKUP(CONCATENATE(AH88,AK88),'Listados Datos'!Z$6:$AA93,2,0),0)</f>
        <v>2</v>
      </c>
      <c r="AM88" s="99" t="s">
        <v>233</v>
      </c>
      <c r="AN88" s="64" t="s">
        <v>19</v>
      </c>
      <c r="AO88" s="75" t="str">
        <f t="shared" si="18"/>
        <v>BAJA</v>
      </c>
      <c r="AP88" s="63" t="s">
        <v>236</v>
      </c>
      <c r="AQ88" s="67" t="s">
        <v>1231</v>
      </c>
      <c r="AR88" s="65" t="s">
        <v>1232</v>
      </c>
      <c r="AS88" s="66" t="s">
        <v>329</v>
      </c>
      <c r="AT88" s="66" t="s">
        <v>521</v>
      </c>
      <c r="AU88" s="81">
        <v>44378</v>
      </c>
      <c r="AV88" s="81">
        <v>44561</v>
      </c>
      <c r="AW88" s="143" t="s">
        <v>1233</v>
      </c>
      <c r="AX88" s="66" t="s">
        <v>1230</v>
      </c>
      <c r="AY88" s="66"/>
      <c r="AZ88" s="66"/>
      <c r="BA88" s="66"/>
      <c r="BB88" s="66"/>
      <c r="BC88" s="202"/>
      <c r="BD88" s="202"/>
      <c r="BE88" s="202"/>
      <c r="BF88" s="68"/>
      <c r="BG88" s="68"/>
      <c r="BH88" s="68"/>
      <c r="BI88" s="68"/>
      <c r="BJ88" s="68"/>
      <c r="BK88" s="68"/>
      <c r="BL88" s="68"/>
      <c r="BM88" s="68"/>
      <c r="BN88" s="68"/>
      <c r="BO88" s="68"/>
      <c r="BP88" s="68"/>
      <c r="BQ88" s="68"/>
      <c r="BR88" s="68"/>
      <c r="BS88" s="68"/>
      <c r="BT88" s="68"/>
      <c r="BU88" s="68"/>
      <c r="BV88" s="68"/>
      <c r="BW88" s="68"/>
      <c r="BX88" s="68"/>
      <c r="BY88" s="68"/>
    </row>
    <row r="89" spans="1:77" s="60" customFormat="1" ht="104" x14ac:dyDescent="0.35">
      <c r="A89" s="325"/>
      <c r="B89" s="326"/>
      <c r="C89" s="276"/>
      <c r="D89" s="279"/>
      <c r="E89" s="276"/>
      <c r="F89" s="78" t="s">
        <v>1219</v>
      </c>
      <c r="G89" s="69" t="s">
        <v>1220</v>
      </c>
      <c r="H89" s="69" t="s">
        <v>293</v>
      </c>
      <c r="I89" s="69" t="s">
        <v>298</v>
      </c>
      <c r="J89" s="69" t="s">
        <v>230</v>
      </c>
      <c r="K89" s="69" t="s">
        <v>645</v>
      </c>
      <c r="L89" s="69" t="s">
        <v>535</v>
      </c>
      <c r="M89" s="166" t="s">
        <v>1221</v>
      </c>
      <c r="N89" s="166" t="s">
        <v>1222</v>
      </c>
      <c r="O89" s="62" t="s">
        <v>233</v>
      </c>
      <c r="P89" s="64" t="s">
        <v>15</v>
      </c>
      <c r="Q89" s="75" t="str">
        <f t="shared" si="13"/>
        <v>ALTA</v>
      </c>
      <c r="R89" s="61" t="s">
        <v>1225</v>
      </c>
      <c r="S89" s="98" t="s">
        <v>355</v>
      </c>
      <c r="T89" s="109" t="s">
        <v>472</v>
      </c>
      <c r="U89" s="110" t="s">
        <v>473</v>
      </c>
      <c r="V89" s="110" t="s">
        <v>474</v>
      </c>
      <c r="W89" s="110" t="s">
        <v>475</v>
      </c>
      <c r="X89" s="110" t="s">
        <v>476</v>
      </c>
      <c r="Y89" s="110" t="s">
        <v>477</v>
      </c>
      <c r="Z89" s="110" t="s">
        <v>478</v>
      </c>
      <c r="AA89" s="107">
        <f>SUM(IF(T89='Evaluación Diseño Control'!$C$2,15,0)+IF(U89='Evaluación Diseño Control'!$C$3,15)+IF(V89='Evaluación Diseño Control'!$C$4,15)+IF(W89='Evaluación Diseño Control'!$C$5,15,IF(W89='Evaluación Diseño Control'!$D$5,10))+IF(X89='Evaluación Diseño Control'!$C$6,15)+IF(Y89='Evaluación Diseño Control'!$C$7,15)+IF(Z89='Evaluación Diseño Control'!$C$8,10,IF(Z89='Evaluación Diseño Control'!$D$8,5)))</f>
        <v>100</v>
      </c>
      <c r="AB89" s="108" t="str">
        <f t="shared" si="14"/>
        <v>Fuerte</v>
      </c>
      <c r="AC89" s="111" t="s">
        <v>422</v>
      </c>
      <c r="AD89" s="108" t="str">
        <f>IFERROR(VLOOKUP(CONCATENATE(AB89,AC89),'Listados Datos'!$S$2:$T$10,2,FALSE),"")</f>
        <v>Fuerte</v>
      </c>
      <c r="AE89" s="108">
        <f t="shared" si="15"/>
        <v>100</v>
      </c>
      <c r="AF89" s="108" t="str">
        <f>VLOOKUP(CONCATENATE(AB89,AC89),'Listados Datos'!$S$2:$U$10,3,0)</f>
        <v>No</v>
      </c>
      <c r="AG89" s="108">
        <f t="shared" si="16"/>
        <v>100</v>
      </c>
      <c r="AH89" s="169" t="str">
        <f t="shared" si="17"/>
        <v>Fuerte</v>
      </c>
      <c r="AI89" s="96" t="s">
        <v>423</v>
      </c>
      <c r="AJ89" s="97">
        <f>IFERROR(VLOOKUP(CONCATENATE(AH89,AI89),'Listados Datos'!$X$6:$Y$7,2,0),0)</f>
        <v>2</v>
      </c>
      <c r="AK89" s="96" t="s">
        <v>423</v>
      </c>
      <c r="AL89" s="100">
        <f>IFERROR(VLOOKUP(CONCATENATE(AH89,AK89),'Listados Datos'!Z$6:$AA94,2,0),0)</f>
        <v>2</v>
      </c>
      <c r="AM89" s="99" t="s">
        <v>233</v>
      </c>
      <c r="AN89" s="64" t="s">
        <v>19</v>
      </c>
      <c r="AO89" s="75" t="str">
        <f t="shared" si="18"/>
        <v>BAJA</v>
      </c>
      <c r="AP89" s="63" t="s">
        <v>191</v>
      </c>
      <c r="AQ89" s="67" t="s">
        <v>1234</v>
      </c>
      <c r="AR89" s="65" t="s">
        <v>1235</v>
      </c>
      <c r="AS89" s="66" t="s">
        <v>329</v>
      </c>
      <c r="AT89" s="66" t="s">
        <v>674</v>
      </c>
      <c r="AU89" s="81">
        <v>44378</v>
      </c>
      <c r="AV89" s="81">
        <v>44561</v>
      </c>
      <c r="AW89" s="143" t="s">
        <v>1236</v>
      </c>
      <c r="AX89" s="66" t="s">
        <v>1237</v>
      </c>
      <c r="AY89" s="66"/>
      <c r="AZ89" s="66"/>
      <c r="BA89" s="66"/>
      <c r="BB89" s="66"/>
      <c r="BC89" s="202"/>
      <c r="BD89" s="202"/>
      <c r="BE89" s="202"/>
      <c r="BF89" s="68"/>
      <c r="BG89" s="68"/>
      <c r="BH89" s="68"/>
      <c r="BI89" s="68"/>
      <c r="BJ89" s="68"/>
      <c r="BK89" s="68"/>
      <c r="BL89" s="68"/>
      <c r="BM89" s="68"/>
      <c r="BN89" s="68"/>
      <c r="BO89" s="68"/>
      <c r="BP89" s="68"/>
      <c r="BQ89" s="68"/>
      <c r="BR89" s="68"/>
      <c r="BS89" s="68"/>
      <c r="BT89" s="68"/>
      <c r="BU89" s="68"/>
      <c r="BV89" s="68"/>
      <c r="BW89" s="68"/>
      <c r="BX89" s="68"/>
      <c r="BY89" s="68"/>
    </row>
    <row r="90" spans="1:77" s="14" customFormat="1" x14ac:dyDescent="0.35">
      <c r="A90" s="15"/>
      <c r="B90" s="76"/>
      <c r="C90" s="15"/>
      <c r="D90" s="15"/>
      <c r="E90" s="15"/>
      <c r="F90" s="15"/>
      <c r="G90" s="15"/>
      <c r="H90" s="70"/>
      <c r="I90" s="70"/>
      <c r="J90" s="70"/>
      <c r="K90" s="70"/>
      <c r="L90" s="70"/>
      <c r="M90" s="70"/>
      <c r="N90" s="70"/>
      <c r="O90" s="70"/>
      <c r="P90" s="70"/>
      <c r="Q90" s="80"/>
      <c r="R90" s="70"/>
      <c r="S90" s="70"/>
      <c r="T90" s="71"/>
      <c r="U90" s="71"/>
      <c r="V90" s="71"/>
      <c r="W90" s="71"/>
      <c r="X90" s="71"/>
      <c r="Y90" s="71"/>
      <c r="Z90" s="71"/>
      <c r="AA90" s="71"/>
      <c r="AB90" s="71"/>
      <c r="AC90" s="71"/>
      <c r="AD90" s="71"/>
      <c r="AE90" s="71"/>
      <c r="AF90" s="71"/>
      <c r="AG90" s="71"/>
      <c r="AH90" s="71"/>
      <c r="AI90" s="71"/>
      <c r="AJ90" s="71"/>
      <c r="AK90" s="71"/>
      <c r="AL90" s="71"/>
      <c r="AM90" s="70"/>
      <c r="AN90" s="70"/>
      <c r="AO90" s="70"/>
      <c r="AP90" s="71"/>
      <c r="AQ90" s="70"/>
      <c r="AR90" s="70"/>
      <c r="AS90" s="72"/>
      <c r="AT90" s="72"/>
      <c r="AU90" s="72"/>
      <c r="AV90" s="72"/>
      <c r="AW90" s="71"/>
      <c r="AX90" s="72"/>
      <c r="AY90" s="73"/>
      <c r="AZ90" s="74"/>
      <c r="BA90" s="72"/>
      <c r="BB90" s="71"/>
      <c r="BC90" s="71"/>
      <c r="BD90" s="71"/>
      <c r="BE90" s="71"/>
      <c r="BF90" s="70"/>
      <c r="BG90" s="70"/>
      <c r="BH90" s="70"/>
      <c r="BI90" s="70"/>
      <c r="BJ90" s="70"/>
      <c r="BK90" s="70"/>
      <c r="BL90" s="70"/>
      <c r="BM90" s="70"/>
      <c r="BN90" s="70"/>
      <c r="BO90" s="70"/>
      <c r="BP90" s="70"/>
      <c r="BQ90" s="70"/>
      <c r="BR90" s="70"/>
      <c r="BS90" s="70"/>
      <c r="BT90" s="70"/>
      <c r="BU90" s="70"/>
      <c r="BV90" s="70"/>
      <c r="BW90" s="70"/>
      <c r="BX90" s="70"/>
      <c r="BY90" s="70"/>
    </row>
    <row r="91" spans="1:77" s="14" customFormat="1" x14ac:dyDescent="0.35">
      <c r="A91" s="15"/>
      <c r="B91" s="76"/>
      <c r="C91" s="15"/>
      <c r="D91" s="15"/>
      <c r="E91" s="15"/>
      <c r="F91" s="15"/>
      <c r="G91" s="15"/>
      <c r="H91" s="70"/>
      <c r="I91" s="70"/>
      <c r="J91" s="70"/>
      <c r="K91" s="70"/>
      <c r="L91" s="70"/>
      <c r="M91" s="70"/>
      <c r="N91" s="70"/>
      <c r="O91" s="70"/>
      <c r="P91" s="70"/>
      <c r="Q91" s="80"/>
      <c r="R91" s="70"/>
      <c r="S91" s="70"/>
      <c r="T91" s="71"/>
      <c r="U91" s="71"/>
      <c r="V91" s="71"/>
      <c r="W91" s="71"/>
      <c r="X91" s="71"/>
      <c r="Y91" s="71"/>
      <c r="Z91" s="71"/>
      <c r="AA91" s="71"/>
      <c r="AB91" s="71"/>
      <c r="AC91" s="71"/>
      <c r="AD91" s="71"/>
      <c r="AE91" s="71"/>
      <c r="AF91" s="71"/>
      <c r="AG91" s="71"/>
      <c r="AH91" s="71"/>
      <c r="AI91" s="71"/>
      <c r="AJ91" s="71"/>
      <c r="AK91" s="71"/>
      <c r="AL91" s="71"/>
      <c r="AM91" s="70"/>
      <c r="AN91" s="70"/>
      <c r="AO91" s="70"/>
      <c r="AP91" s="71"/>
      <c r="AQ91" s="70"/>
      <c r="AR91" s="70"/>
      <c r="AS91" s="72"/>
      <c r="AT91" s="72"/>
      <c r="AU91" s="72"/>
      <c r="AV91" s="72"/>
      <c r="AW91" s="71"/>
      <c r="AX91" s="72"/>
      <c r="AY91" s="73"/>
      <c r="AZ91" s="74"/>
      <c r="BA91" s="72"/>
      <c r="BB91" s="71"/>
      <c r="BC91" s="71"/>
      <c r="BD91" s="71"/>
      <c r="BE91" s="71"/>
      <c r="BF91" s="70"/>
      <c r="BG91" s="70"/>
      <c r="BH91" s="70"/>
      <c r="BI91" s="70"/>
      <c r="BJ91" s="70"/>
      <c r="BK91" s="70"/>
      <c r="BL91" s="70"/>
      <c r="BM91" s="70"/>
      <c r="BN91" s="70"/>
      <c r="BO91" s="70"/>
      <c r="BP91" s="70"/>
      <c r="BQ91" s="70"/>
      <c r="BR91" s="70"/>
      <c r="BS91" s="70"/>
      <c r="BT91" s="70"/>
      <c r="BU91" s="70"/>
      <c r="BV91" s="70"/>
      <c r="BW91" s="70"/>
      <c r="BX91" s="70"/>
      <c r="BY91" s="70"/>
    </row>
  </sheetData>
  <mergeCells count="122">
    <mergeCell ref="K2:AX2"/>
    <mergeCell ref="AY2:BE2"/>
    <mergeCell ref="A87:A89"/>
    <mergeCell ref="B87:B89"/>
    <mergeCell ref="C87:C89"/>
    <mergeCell ref="D87:D89"/>
    <mergeCell ref="E87:E89"/>
    <mergeCell ref="A79:A81"/>
    <mergeCell ref="B79:B81"/>
    <mergeCell ref="C79:C81"/>
    <mergeCell ref="D79:D81"/>
    <mergeCell ref="E79:E81"/>
    <mergeCell ref="A82:A86"/>
    <mergeCell ref="B82:B86"/>
    <mergeCell ref="C82:C86"/>
    <mergeCell ref="D82:D86"/>
    <mergeCell ref="E82:E86"/>
    <mergeCell ref="A69:A72"/>
    <mergeCell ref="B69:B72"/>
    <mergeCell ref="C69:C72"/>
    <mergeCell ref="D69:D72"/>
    <mergeCell ref="E69:E72"/>
    <mergeCell ref="A73:A78"/>
    <mergeCell ref="B73:B78"/>
    <mergeCell ref="C73:C78"/>
    <mergeCell ref="D73:D78"/>
    <mergeCell ref="E73:E78"/>
    <mergeCell ref="A51:A61"/>
    <mergeCell ref="B51:B61"/>
    <mergeCell ref="C51:C61"/>
    <mergeCell ref="D51:D61"/>
    <mergeCell ref="E51:E61"/>
    <mergeCell ref="A62:A68"/>
    <mergeCell ref="B62:B68"/>
    <mergeCell ref="C62:C68"/>
    <mergeCell ref="D62:D68"/>
    <mergeCell ref="E62:E68"/>
    <mergeCell ref="A38:A41"/>
    <mergeCell ref="B38:B41"/>
    <mergeCell ref="C38:C41"/>
    <mergeCell ref="D38:D41"/>
    <mergeCell ref="E38:E41"/>
    <mergeCell ref="A42:A50"/>
    <mergeCell ref="B42:B50"/>
    <mergeCell ref="C42:C50"/>
    <mergeCell ref="D42:D50"/>
    <mergeCell ref="E42:E50"/>
    <mergeCell ref="A24:A29"/>
    <mergeCell ref="B24:B29"/>
    <mergeCell ref="C24:C29"/>
    <mergeCell ref="D24:D29"/>
    <mergeCell ref="E24:E29"/>
    <mergeCell ref="A30:A37"/>
    <mergeCell ref="B30:B37"/>
    <mergeCell ref="C30:C37"/>
    <mergeCell ref="D30:D37"/>
    <mergeCell ref="E30:E37"/>
    <mergeCell ref="A15:A19"/>
    <mergeCell ref="B15:B19"/>
    <mergeCell ref="C15:C19"/>
    <mergeCell ref="D15:D19"/>
    <mergeCell ref="E15:E19"/>
    <mergeCell ref="A20:A23"/>
    <mergeCell ref="B20:B23"/>
    <mergeCell ref="C20:C23"/>
    <mergeCell ref="D20:D23"/>
    <mergeCell ref="E20:E23"/>
    <mergeCell ref="AM6:AO7"/>
    <mergeCell ref="R5:AP5"/>
    <mergeCell ref="AP6:AP8"/>
    <mergeCell ref="S6:S8"/>
    <mergeCell ref="R6:R8"/>
    <mergeCell ref="AG7:AH7"/>
    <mergeCell ref="M5:Q5"/>
    <mergeCell ref="N6:N8"/>
    <mergeCell ref="M6:M8"/>
    <mergeCell ref="A3:B3"/>
    <mergeCell ref="F5:F8"/>
    <mergeCell ref="A9:A14"/>
    <mergeCell ref="B9:B14"/>
    <mergeCell ref="E9:E14"/>
    <mergeCell ref="A4:L4"/>
    <mergeCell ref="C9:C14"/>
    <mergeCell ref="D9:D14"/>
    <mergeCell ref="A2:J2"/>
    <mergeCell ref="D5:D8"/>
    <mergeCell ref="A5:A8"/>
    <mergeCell ref="E5:E8"/>
    <mergeCell ref="H5:H8"/>
    <mergeCell ref="I5:I8"/>
    <mergeCell ref="AI7:AJ7"/>
    <mergeCell ref="AK7:AL7"/>
    <mergeCell ref="AG8:AH8"/>
    <mergeCell ref="M4:AP4"/>
    <mergeCell ref="AQ4:AX4"/>
    <mergeCell ref="AT5:AV7"/>
    <mergeCell ref="AQ5:AS7"/>
    <mergeCell ref="AW5:AW8"/>
    <mergeCell ref="O6:Q7"/>
    <mergeCell ref="B5:B8"/>
    <mergeCell ref="H3:I3"/>
    <mergeCell ref="T6:AL6"/>
    <mergeCell ref="T7:U7"/>
    <mergeCell ref="AA7:AB7"/>
    <mergeCell ref="AY4:BE4"/>
    <mergeCell ref="BB5:BB8"/>
    <mergeCell ref="BA5:BA8"/>
    <mergeCell ref="AZ5:AZ8"/>
    <mergeCell ref="AY5:AY8"/>
    <mergeCell ref="BC5:BE5"/>
    <mergeCell ref="BC6:BC8"/>
    <mergeCell ref="BE6:BE8"/>
    <mergeCell ref="BD6:BD8"/>
    <mergeCell ref="D3:G3"/>
    <mergeCell ref="G5:G8"/>
    <mergeCell ref="C5:C8"/>
    <mergeCell ref="AX5:AX8"/>
    <mergeCell ref="L6:L8"/>
    <mergeCell ref="J5:L5"/>
    <mergeCell ref="J6:J8"/>
    <mergeCell ref="K6:K8"/>
    <mergeCell ref="AD7:AE7"/>
  </mergeCells>
  <phoneticPr fontId="3" type="noConversion"/>
  <conditionalFormatting sqref="Q9:Q14 AO9:AO14">
    <cfRule type="containsText" dxfId="19" priority="371" operator="containsText" text="VALORAR">
      <formula>NOT(ISERROR(SEARCH("VALORAR",Q9)))</formula>
    </cfRule>
    <cfRule type="containsText" dxfId="18" priority="372" operator="containsText" text="Extrema">
      <formula>NOT(ISERROR(SEARCH("Extrema",Q9)))</formula>
    </cfRule>
    <cfRule type="containsText" dxfId="17" priority="373" operator="containsText" text="Alta">
      <formula>NOT(ISERROR(SEARCH("Alta",Q9)))</formula>
    </cfRule>
    <cfRule type="containsText" dxfId="16" priority="374" operator="containsText" text="Moderada">
      <formula>NOT(ISERROR(SEARCH("Moderada",Q9)))</formula>
    </cfRule>
    <cfRule type="containsText" dxfId="15" priority="375" operator="containsText" text="Baja">
      <formula>NOT(ISERROR(SEARCH("Baja",Q9)))</formula>
    </cfRule>
  </conditionalFormatting>
  <conditionalFormatting sqref="Q9:Q14 AO9:AO14">
    <cfRule type="containsText" dxfId="14" priority="366" operator="containsText" text="VALORAR">
      <formula>NOT(ISERROR(SEARCH("VALORAR",Q9)))</formula>
    </cfRule>
    <cfRule type="containsText" dxfId="13" priority="367" operator="containsText" text="Extrema">
      <formula>NOT(ISERROR(SEARCH("Extrema",Q9)))</formula>
    </cfRule>
    <cfRule type="containsText" dxfId="12" priority="368" operator="containsText" text="Alta">
      <formula>NOT(ISERROR(SEARCH("Alta",Q9)))</formula>
    </cfRule>
    <cfRule type="containsText" dxfId="11" priority="369" operator="containsText" text="Moderada">
      <formula>NOT(ISERROR(SEARCH("Moderada",Q9)))</formula>
    </cfRule>
    <cfRule type="containsText" dxfId="10" priority="370" operator="containsText" text="Baja">
      <formula>NOT(ISERROR(SEARCH("Baja",Q9)))</formula>
    </cfRule>
  </conditionalFormatting>
  <conditionalFormatting sqref="Q15:Q89 AO15:AO89">
    <cfRule type="containsText" dxfId="9" priority="6" operator="containsText" text="VALORAR">
      <formula>NOT(ISERROR(SEARCH("VALORAR",Q15)))</formula>
    </cfRule>
    <cfRule type="containsText" dxfId="8" priority="7" operator="containsText" text="Extrema">
      <formula>NOT(ISERROR(SEARCH("Extrema",Q15)))</formula>
    </cfRule>
    <cfRule type="containsText" dxfId="7" priority="8" operator="containsText" text="Alta">
      <formula>NOT(ISERROR(SEARCH("Alta",Q15)))</formula>
    </cfRule>
    <cfRule type="containsText" dxfId="6" priority="9" operator="containsText" text="Moderada">
      <formula>NOT(ISERROR(SEARCH("Moderada",Q15)))</formula>
    </cfRule>
    <cfRule type="containsText" dxfId="5" priority="10" operator="containsText" text="Baja">
      <formula>NOT(ISERROR(SEARCH("Baja",Q15)))</formula>
    </cfRule>
  </conditionalFormatting>
  <conditionalFormatting sqref="Q15:Q89 AO15:AO89">
    <cfRule type="containsText" dxfId="4" priority="1" operator="containsText" text="VALORAR">
      <formula>NOT(ISERROR(SEARCH("VALORAR",Q15)))</formula>
    </cfRule>
    <cfRule type="containsText" dxfId="3" priority="2" operator="containsText" text="Extrema">
      <formula>NOT(ISERROR(SEARCH("Extrema",Q15)))</formula>
    </cfRule>
    <cfRule type="containsText" dxfId="2" priority="3" operator="containsText" text="Alta">
      <formula>NOT(ISERROR(SEARCH("Alta",Q15)))</formula>
    </cfRule>
    <cfRule type="containsText" dxfId="1" priority="4" operator="containsText" text="Moderada">
      <formula>NOT(ISERROR(SEARCH("Moderada",Q15)))</formula>
    </cfRule>
    <cfRule type="containsText" dxfId="0" priority="5" operator="containsText" text="Baja">
      <formula>NOT(ISERROR(SEARCH("Baja",Q15)))</formula>
    </cfRule>
  </conditionalFormatting>
  <printOptions horizontalCentered="1"/>
  <pageMargins left="0" right="0" top="0.39370078740157483" bottom="0.39370078740157483" header="0" footer="0"/>
  <pageSetup paperSize="3" scale="19" fitToWidth="2" fitToHeight="0" orientation="landscape" r:id="rId1"/>
  <rowBreaks count="2" manualBreakCount="2">
    <brk id="37" max="49" man="1"/>
    <brk id="68" max="49" man="1"/>
  </rowBreaks>
  <colBreaks count="1" manualBreakCount="1">
    <brk id="50" max="88" man="1"/>
  </colBreaks>
  <drawing r:id="rId2"/>
  <extLst>
    <ext xmlns:x14="http://schemas.microsoft.com/office/spreadsheetml/2009/9/main" uri="{CCE6A557-97BC-4b89-ADB6-D9C93CAAB3DF}">
      <x14:dataValidations xmlns:xm="http://schemas.microsoft.com/office/excel/2006/main" count="20">
        <x14:dataValidation type="list" allowBlank="1" showInputMessage="1" showErrorMessage="1" xr:uid="{840BD4B4-C7C8-479D-8192-7A5AACBAAD93}">
          <x14:formula1>
            <xm:f>'Listados Datos'!$E$2:$E$4</xm:f>
          </x14:formula1>
          <xm:sqref>H9:H89</xm:sqref>
        </x14:dataValidation>
        <x14:dataValidation type="list" allowBlank="1" showInputMessage="1" showErrorMessage="1" xr:uid="{1F685D8E-1A22-4E88-8427-5408134A58D7}">
          <x14:formula1>
            <xm:f>'Listados Datos'!$H$2:$H$6</xm:f>
          </x14:formula1>
          <xm:sqref>O9:O89 AM9:AM89</xm:sqref>
        </x14:dataValidation>
        <x14:dataValidation type="list" allowBlank="1" showInputMessage="1" showErrorMessage="1" xr:uid="{4FFCF5E1-E6E6-4D23-B266-71727624EE94}">
          <x14:formula1>
            <xm:f>'Listados Datos'!$I$2:$I$6</xm:f>
          </x14:formula1>
          <xm:sqref>P9:P89 AN9:AN89</xm:sqref>
        </x14:dataValidation>
        <x14:dataValidation type="list" allowBlank="1" showInputMessage="1" showErrorMessage="1" xr:uid="{473DC6DB-67BD-4A71-AE6E-C9AD08083ABD}">
          <x14:formula1>
            <xm:f>'Listados Datos'!$K$2:$K$4</xm:f>
          </x14:formula1>
          <xm:sqref>S9:S89</xm:sqref>
        </x14:dataValidation>
        <x14:dataValidation type="list" allowBlank="1" showInputMessage="1" showErrorMessage="1" xr:uid="{953A8186-7DEB-4E7E-882D-09A8B70BF2F7}">
          <x14:formula1>
            <xm:f>'Listados Datos'!$N$2:$N$3</xm:f>
          </x14:formula1>
          <xm:sqref>BC9:BC89</xm:sqref>
        </x14:dataValidation>
        <x14:dataValidation type="list" allowBlank="1" showInputMessage="1" showErrorMessage="1" xr:uid="{E2F047E5-15BF-4C4C-80BF-883C093B7AF4}">
          <x14:formula1>
            <xm:f>'Listados Datos'!$M$2:$M$6</xm:f>
          </x14:formula1>
          <xm:sqref>AP9:AP89</xm:sqref>
        </x14:dataValidation>
        <x14:dataValidation type="list" allowBlank="1" showInputMessage="1" showErrorMessage="1" xr:uid="{90D667BA-491D-4BC6-9B40-D02385C4AC3E}">
          <x14:formula1>
            <xm:f>'Evaluación Diseño Control'!$C$2:$D$2</xm:f>
          </x14:formula1>
          <xm:sqref>T9:T89</xm:sqref>
        </x14:dataValidation>
        <x14:dataValidation type="list" allowBlank="1" showInputMessage="1" showErrorMessage="1" xr:uid="{2A6A1766-F8DC-464F-9677-8F27F5145C69}">
          <x14:formula1>
            <xm:f>'Evaluación Diseño Control'!$C$3:$D$3</xm:f>
          </x14:formula1>
          <xm:sqref>U9:U89</xm:sqref>
        </x14:dataValidation>
        <x14:dataValidation type="list" allowBlank="1" showInputMessage="1" showErrorMessage="1" xr:uid="{769F6CDD-DD5B-4C3D-9000-7B6A64840966}">
          <x14:formula1>
            <xm:f>'Evaluación Diseño Control'!$C$4:$D$4</xm:f>
          </x14:formula1>
          <xm:sqref>V9:V89</xm:sqref>
        </x14:dataValidation>
        <x14:dataValidation type="list" allowBlank="1" showInputMessage="1" showErrorMessage="1" xr:uid="{A1F3DBBB-FB7F-4454-84E9-6F2D70B320B2}">
          <x14:formula1>
            <xm:f>'Evaluación Diseño Control'!$C$5:$E$5</xm:f>
          </x14:formula1>
          <xm:sqref>W9:W89</xm:sqref>
        </x14:dataValidation>
        <x14:dataValidation type="list" allowBlank="1" showInputMessage="1" showErrorMessage="1" xr:uid="{53A0DD73-8509-4D66-B321-CABF502400D8}">
          <x14:formula1>
            <xm:f>'Evaluación Diseño Control'!$C$6:$D$6</xm:f>
          </x14:formula1>
          <xm:sqref>X9:X89</xm:sqref>
        </x14:dataValidation>
        <x14:dataValidation type="list" allowBlank="1" showInputMessage="1" showErrorMessage="1" xr:uid="{98F00E70-DC16-4C18-93BF-F724534BCA53}">
          <x14:formula1>
            <xm:f>'Evaluación Diseño Control'!$C$7:$D$7</xm:f>
          </x14:formula1>
          <xm:sqref>Y9:Y89</xm:sqref>
        </x14:dataValidation>
        <x14:dataValidation type="list" allowBlank="1" showInputMessage="1" showErrorMessage="1" xr:uid="{3694E7A6-399B-4D77-A3B7-648D9E4A3CD0}">
          <x14:formula1>
            <xm:f>'Evaluación Diseño Control'!$C$8:$E$8</xm:f>
          </x14:formula1>
          <xm:sqref>Z9:Z89</xm:sqref>
        </x14:dataValidation>
        <x14:dataValidation type="list" allowBlank="1" showInputMessage="1" showErrorMessage="1" xr:uid="{AFC2DCC5-DC2B-487B-9ACD-91AD9CC790F9}">
          <x14:formula1>
            <xm:f>'Listados Datos'!$G$2:$G$8</xm:f>
          </x14:formula1>
          <xm:sqref>J9:J89</xm:sqref>
        </x14:dataValidation>
        <x14:dataValidation type="list" allowBlank="1" showInputMessage="1" showErrorMessage="1" xr:uid="{46E22841-BD6F-4AA6-B9F4-7804579748AD}">
          <x14:formula1>
            <xm:f>'Listados Datos'!$P$2:$P$4</xm:f>
          </x14:formula1>
          <xm:sqref>AC9:AC89</xm:sqref>
        </x14:dataValidation>
        <x14:dataValidation type="list" allowBlank="1" showInputMessage="1" showErrorMessage="1" xr:uid="{CAD9F642-59FA-4A6E-8532-7E8523335F7A}">
          <x14:formula1>
            <xm:f>'Listados Datos'!$X$3:$Y$3</xm:f>
          </x14:formula1>
          <xm:sqref>AI9:AI89</xm:sqref>
        </x14:dataValidation>
        <x14:dataValidation type="list" allowBlank="1" showInputMessage="1" showErrorMessage="1" xr:uid="{349D602F-03F9-4597-B541-7453DFE35A19}">
          <x14:formula1>
            <xm:f>'Listados Datos'!$Z$3:$AB$3</xm:f>
          </x14:formula1>
          <xm:sqref>AK9:AK89</xm:sqref>
        </x14:dataValidation>
        <x14:dataValidation type="list" allowBlank="1" showInputMessage="1" showErrorMessage="1" xr:uid="{40A9F9C5-F14D-4574-89BF-FFB7D5E50241}">
          <x14:formula1>
            <xm:f>'Listados Datos'!$F$2:$F$10</xm:f>
          </x14:formula1>
          <xm:sqref>I9:I89</xm:sqref>
        </x14:dataValidation>
        <x14:dataValidation type="list" allowBlank="1" showInputMessage="1" showErrorMessage="1" xr:uid="{67DF1C0C-D2A9-4993-92FA-99DD85940574}">
          <x14:formula1>
            <xm:f>'C:\Users\aoliveros\Downloads\[mapa_de_riesgos_institucionales_dadep_2021_-_v.1.xlsx]Listados Datos'!#REF!</xm:f>
          </x14:formula1>
          <xm:sqref>B62 B51 B24 B79:B80 B38 B20 B30 B73</xm:sqref>
        </x14:dataValidation>
        <x14:dataValidation type="list" allowBlank="1" showInputMessage="1" showErrorMessage="1" xr:uid="{FA90C5C8-BF5D-42F3-87C5-C31E553DDCDC}">
          <x14:formula1>
            <xm:f>'Listados Datos'!$D$2:$D$15</xm:f>
          </x14:formula1>
          <xm:sqref>B9:B14 B15:B19 B42:B50 B87:B89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9510C-9EE0-4AC2-9AA0-44A20E99A72F}">
  <dimension ref="A1:AJ135"/>
  <sheetViews>
    <sheetView topLeftCell="A6" zoomScale="70" zoomScaleNormal="70" workbookViewId="0">
      <selection activeCell="D14" sqref="D14"/>
    </sheetView>
  </sheetViews>
  <sheetFormatPr baseColWidth="10" defaultColWidth="17.81640625" defaultRowHeight="14.5" x14ac:dyDescent="0.35"/>
  <cols>
    <col min="1" max="3" width="10.81640625" style="184" customWidth="1"/>
    <col min="4" max="4" width="17.81640625" style="101"/>
    <col min="5" max="20" width="17.81640625" style="184"/>
    <col min="21" max="21" width="24.453125" style="184" customWidth="1"/>
    <col min="22" max="22" width="17.81640625" style="184"/>
    <col min="23" max="23" width="17.453125" style="184" customWidth="1"/>
    <col min="24" max="24" width="23" style="184" customWidth="1"/>
    <col min="25" max="25" width="16.7265625" style="184" customWidth="1"/>
    <col min="26" max="26" width="23.81640625" style="184" customWidth="1"/>
    <col min="27" max="27" width="16.54296875" style="184" customWidth="1"/>
    <col min="28" max="28" width="15" style="184" customWidth="1"/>
    <col min="29" max="16384" width="17.81640625" style="184"/>
  </cols>
  <sheetData>
    <row r="1" spans="1:36" ht="87" x14ac:dyDescent="0.35">
      <c r="A1" s="126" t="s">
        <v>407</v>
      </c>
      <c r="B1" s="125" t="s">
        <v>408</v>
      </c>
      <c r="C1" s="127" t="s">
        <v>409</v>
      </c>
      <c r="D1" s="101" t="s">
        <v>290</v>
      </c>
      <c r="E1" s="101" t="s">
        <v>38</v>
      </c>
      <c r="F1" s="101" t="s">
        <v>37</v>
      </c>
      <c r="G1" s="101" t="s">
        <v>251</v>
      </c>
      <c r="H1" s="102" t="s">
        <v>200</v>
      </c>
      <c r="I1" s="102" t="s">
        <v>201</v>
      </c>
      <c r="J1" s="102" t="s">
        <v>12</v>
      </c>
      <c r="K1" s="102" t="s">
        <v>303</v>
      </c>
      <c r="L1" s="102" t="s">
        <v>6</v>
      </c>
      <c r="M1" s="101" t="s">
        <v>40</v>
      </c>
      <c r="N1" s="101" t="s">
        <v>197</v>
      </c>
      <c r="P1" s="185" t="s">
        <v>410</v>
      </c>
      <c r="R1" s="182" t="s">
        <v>502</v>
      </c>
      <c r="S1" s="330" t="s">
        <v>500</v>
      </c>
      <c r="T1" s="330"/>
      <c r="U1" s="182" t="s">
        <v>501</v>
      </c>
      <c r="W1" s="184" t="s">
        <v>411</v>
      </c>
    </row>
    <row r="2" spans="1:36" ht="43.5" customHeight="1" x14ac:dyDescent="0.35">
      <c r="A2" s="184" t="s">
        <v>412</v>
      </c>
      <c r="B2" s="184" t="s">
        <v>297</v>
      </c>
      <c r="C2" s="184" t="s">
        <v>413</v>
      </c>
      <c r="D2" s="184" t="s">
        <v>279</v>
      </c>
      <c r="E2" s="184" t="s">
        <v>291</v>
      </c>
      <c r="F2" s="184" t="s">
        <v>294</v>
      </c>
      <c r="G2" s="184" t="s">
        <v>226</v>
      </c>
      <c r="H2" s="184" t="str">
        <f>+PROBABILIDAD!C8</f>
        <v>Rara vez</v>
      </c>
      <c r="I2" s="184" t="s">
        <v>20</v>
      </c>
      <c r="J2" s="184" t="s">
        <v>8</v>
      </c>
      <c r="K2" s="184" t="s">
        <v>304</v>
      </c>
      <c r="L2" s="184" t="s">
        <v>155</v>
      </c>
      <c r="M2" s="184" t="s">
        <v>236</v>
      </c>
      <c r="N2" s="184" t="s">
        <v>307</v>
      </c>
      <c r="P2" s="184" t="s">
        <v>422</v>
      </c>
      <c r="R2" s="330" t="s">
        <v>503</v>
      </c>
      <c r="S2" s="181" t="s">
        <v>491</v>
      </c>
      <c r="T2" s="181" t="s">
        <v>422</v>
      </c>
      <c r="U2" s="181" t="s">
        <v>308</v>
      </c>
      <c r="W2" s="184" t="s">
        <v>415</v>
      </c>
      <c r="X2" s="332" t="s">
        <v>416</v>
      </c>
      <c r="Y2" s="332"/>
      <c r="Z2" s="329" t="s">
        <v>417</v>
      </c>
      <c r="AA2" s="329"/>
      <c r="AB2" s="329"/>
    </row>
    <row r="3" spans="1:36" ht="87" x14ac:dyDescent="0.35">
      <c r="A3" s="184" t="s">
        <v>419</v>
      </c>
      <c r="B3" s="184" t="s">
        <v>420</v>
      </c>
      <c r="C3" s="184" t="s">
        <v>421</v>
      </c>
      <c r="D3" s="104" t="s">
        <v>280</v>
      </c>
      <c r="E3" s="184" t="s">
        <v>292</v>
      </c>
      <c r="F3" s="184" t="s">
        <v>295</v>
      </c>
      <c r="G3" s="184" t="s">
        <v>379</v>
      </c>
      <c r="H3" s="184" t="str">
        <f>+PROBABILIDAD!C7</f>
        <v>Improbable</v>
      </c>
      <c r="I3" s="104" t="s">
        <v>19</v>
      </c>
      <c r="J3" s="184" t="s">
        <v>9</v>
      </c>
      <c r="K3" s="184" t="s">
        <v>305</v>
      </c>
      <c r="L3" s="184" t="s">
        <v>156</v>
      </c>
      <c r="M3" s="184" t="s">
        <v>189</v>
      </c>
      <c r="N3" s="184" t="s">
        <v>308</v>
      </c>
      <c r="P3" s="184" t="s">
        <v>17</v>
      </c>
      <c r="R3" s="330"/>
      <c r="S3" s="181" t="s">
        <v>492</v>
      </c>
      <c r="T3" s="181" t="s">
        <v>17</v>
      </c>
      <c r="U3" s="181" t="s">
        <v>490</v>
      </c>
      <c r="W3" s="184" t="s">
        <v>414</v>
      </c>
      <c r="X3" s="184" t="s">
        <v>423</v>
      </c>
      <c r="Y3" s="184" t="s">
        <v>424</v>
      </c>
      <c r="Z3" s="184" t="s">
        <v>423</v>
      </c>
      <c r="AA3" s="184" t="s">
        <v>425</v>
      </c>
      <c r="AB3" s="184" t="s">
        <v>424</v>
      </c>
    </row>
    <row r="4" spans="1:36" ht="58" x14ac:dyDescent="0.35">
      <c r="A4" s="184" t="s">
        <v>426</v>
      </c>
      <c r="B4" s="184" t="s">
        <v>427</v>
      </c>
      <c r="C4" s="184" t="s">
        <v>428</v>
      </c>
      <c r="D4" s="104" t="s">
        <v>281</v>
      </c>
      <c r="E4" s="104" t="s">
        <v>293</v>
      </c>
      <c r="F4" s="104" t="s">
        <v>296</v>
      </c>
      <c r="G4" s="184" t="s">
        <v>227</v>
      </c>
      <c r="H4" s="184" t="str">
        <f>+PROBABILIDAD!C6</f>
        <v>Posible</v>
      </c>
      <c r="I4" s="184" t="s">
        <v>17</v>
      </c>
      <c r="J4" s="184" t="s">
        <v>10</v>
      </c>
      <c r="K4" s="184" t="s">
        <v>306</v>
      </c>
      <c r="L4" s="184" t="s">
        <v>157</v>
      </c>
      <c r="M4" s="184" t="s">
        <v>191</v>
      </c>
      <c r="N4" s="105"/>
      <c r="O4" s="105"/>
      <c r="P4" s="184" t="s">
        <v>432</v>
      </c>
      <c r="R4" s="330"/>
      <c r="S4" s="181" t="s">
        <v>493</v>
      </c>
      <c r="T4" s="181" t="s">
        <v>432</v>
      </c>
      <c r="U4" s="181" t="s">
        <v>490</v>
      </c>
      <c r="V4" s="105"/>
      <c r="W4" s="184" t="s">
        <v>156</v>
      </c>
      <c r="X4" s="184" t="s">
        <v>423</v>
      </c>
      <c r="Y4" s="184" t="s">
        <v>424</v>
      </c>
      <c r="Z4" s="184" t="s">
        <v>423</v>
      </c>
      <c r="AA4" s="184" t="s">
        <v>425</v>
      </c>
      <c r="AB4" s="184" t="s">
        <v>424</v>
      </c>
      <c r="AC4" s="105"/>
      <c r="AD4" s="105"/>
      <c r="AE4" s="105"/>
      <c r="AF4" s="105"/>
      <c r="AG4" s="105"/>
      <c r="AH4" s="105"/>
      <c r="AI4" s="105"/>
      <c r="AJ4" s="105"/>
    </row>
    <row r="5" spans="1:36" ht="58" x14ac:dyDescent="0.35">
      <c r="A5" s="184" t="s">
        <v>429</v>
      </c>
      <c r="B5" s="184" t="s">
        <v>430</v>
      </c>
      <c r="C5" s="184" t="s">
        <v>431</v>
      </c>
      <c r="D5" s="184" t="s">
        <v>282</v>
      </c>
      <c r="E5" s="105"/>
      <c r="F5" s="104" t="s">
        <v>297</v>
      </c>
      <c r="G5" s="104" t="s">
        <v>438</v>
      </c>
      <c r="H5" s="184" t="str">
        <f>+PROBABILIDAD!C5</f>
        <v>Probable</v>
      </c>
      <c r="I5" s="184" t="s">
        <v>15</v>
      </c>
      <c r="J5" s="184" t="s">
        <v>11</v>
      </c>
      <c r="M5" s="184" t="s">
        <v>369</v>
      </c>
      <c r="N5" s="105"/>
      <c r="O5" s="105"/>
      <c r="P5" s="105"/>
      <c r="Q5" s="105"/>
      <c r="R5" s="331" t="s">
        <v>504</v>
      </c>
      <c r="S5" s="181" t="s">
        <v>494</v>
      </c>
      <c r="T5" s="181" t="s">
        <v>17</v>
      </c>
      <c r="U5" s="181" t="s">
        <v>490</v>
      </c>
      <c r="V5" s="105"/>
      <c r="X5" s="183" t="s">
        <v>433</v>
      </c>
      <c r="Z5" s="186" t="s">
        <v>434</v>
      </c>
      <c r="AC5" s="105"/>
      <c r="AD5" s="105"/>
      <c r="AE5" s="105"/>
      <c r="AF5" s="105"/>
      <c r="AG5" s="105"/>
      <c r="AH5" s="105"/>
      <c r="AI5" s="105"/>
      <c r="AJ5" s="105"/>
    </row>
    <row r="6" spans="1:36" ht="72.5" x14ac:dyDescent="0.35">
      <c r="A6" s="184" t="s">
        <v>435</v>
      </c>
      <c r="B6" s="184" t="s">
        <v>294</v>
      </c>
      <c r="C6" s="184" t="s">
        <v>436</v>
      </c>
      <c r="D6" s="184" t="s">
        <v>283</v>
      </c>
      <c r="E6" s="105"/>
      <c r="F6" s="104" t="s">
        <v>298</v>
      </c>
      <c r="G6" s="104" t="s">
        <v>228</v>
      </c>
      <c r="H6" s="184" t="str">
        <f>+PROBABILIDAD!C4</f>
        <v>Casi Seguro</v>
      </c>
      <c r="I6" s="184" t="s">
        <v>118</v>
      </c>
      <c r="J6" s="105"/>
      <c r="K6" s="105"/>
      <c r="L6" s="105"/>
      <c r="M6" s="184" t="s">
        <v>237</v>
      </c>
      <c r="N6" s="105"/>
      <c r="O6" s="105"/>
      <c r="P6" s="105"/>
      <c r="Q6" s="105"/>
      <c r="R6" s="331"/>
      <c r="S6" s="181" t="s">
        <v>495</v>
      </c>
      <c r="T6" s="181" t="s">
        <v>17</v>
      </c>
      <c r="U6" s="181" t="s">
        <v>490</v>
      </c>
      <c r="V6" s="105"/>
      <c r="X6" s="184" t="s">
        <v>437</v>
      </c>
      <c r="Y6" s="184">
        <v>2</v>
      </c>
      <c r="Z6" s="184" t="s">
        <v>437</v>
      </c>
      <c r="AA6" s="184">
        <v>2</v>
      </c>
      <c r="AC6" s="105"/>
      <c r="AD6" s="105"/>
      <c r="AE6" s="105"/>
      <c r="AF6" s="105"/>
      <c r="AG6" s="105"/>
      <c r="AH6" s="105"/>
      <c r="AI6" s="105"/>
      <c r="AJ6" s="105"/>
    </row>
    <row r="7" spans="1:36" ht="58" x14ac:dyDescent="0.35">
      <c r="A7" s="184" t="s">
        <v>439</v>
      </c>
      <c r="B7" s="184" t="s">
        <v>440</v>
      </c>
      <c r="C7" s="184" t="s">
        <v>441</v>
      </c>
      <c r="D7" s="184" t="s">
        <v>1239</v>
      </c>
      <c r="E7" s="105"/>
      <c r="F7" s="104" t="s">
        <v>299</v>
      </c>
      <c r="G7" s="104" t="s">
        <v>229</v>
      </c>
      <c r="I7" s="105"/>
      <c r="J7" s="105"/>
      <c r="K7" s="105"/>
      <c r="L7" s="105"/>
      <c r="M7" s="105"/>
      <c r="N7" s="105"/>
      <c r="O7" s="105"/>
      <c r="P7" s="105"/>
      <c r="Q7" s="105"/>
      <c r="R7" s="331"/>
      <c r="S7" s="181" t="s">
        <v>496</v>
      </c>
      <c r="T7" s="181" t="s">
        <v>432</v>
      </c>
      <c r="U7" s="181" t="s">
        <v>490</v>
      </c>
      <c r="V7" s="105"/>
      <c r="X7" s="184" t="s">
        <v>442</v>
      </c>
      <c r="Y7" s="184">
        <v>1</v>
      </c>
      <c r="Z7" s="184" t="s">
        <v>443</v>
      </c>
      <c r="AA7" s="184">
        <v>1</v>
      </c>
      <c r="AC7" s="105"/>
      <c r="AD7" s="105"/>
      <c r="AE7" s="105"/>
      <c r="AF7" s="105"/>
      <c r="AG7" s="105"/>
      <c r="AH7" s="105"/>
      <c r="AI7" s="105"/>
      <c r="AJ7" s="105"/>
    </row>
    <row r="8" spans="1:36" ht="58" x14ac:dyDescent="0.35">
      <c r="C8" s="184" t="s">
        <v>444</v>
      </c>
      <c r="D8" s="184" t="s">
        <v>284</v>
      </c>
      <c r="F8" s="184" t="s">
        <v>300</v>
      </c>
      <c r="G8" s="104" t="s">
        <v>230</v>
      </c>
      <c r="R8" s="330" t="s">
        <v>505</v>
      </c>
      <c r="S8" s="181" t="s">
        <v>497</v>
      </c>
      <c r="T8" s="181" t="s">
        <v>432</v>
      </c>
      <c r="U8" s="181" t="s">
        <v>490</v>
      </c>
      <c r="Z8" s="184" t="s">
        <v>442</v>
      </c>
      <c r="AA8" s="184">
        <v>1</v>
      </c>
    </row>
    <row r="9" spans="1:36" ht="29" x14ac:dyDescent="0.35">
      <c r="D9" s="184" t="s">
        <v>285</v>
      </c>
      <c r="F9" s="184" t="s">
        <v>301</v>
      </c>
      <c r="R9" s="330"/>
      <c r="S9" s="181" t="s">
        <v>498</v>
      </c>
      <c r="T9" s="181" t="s">
        <v>432</v>
      </c>
      <c r="U9" s="181" t="s">
        <v>490</v>
      </c>
    </row>
    <row r="10" spans="1:36" ht="29" x14ac:dyDescent="0.35">
      <c r="D10" s="184" t="s">
        <v>286</v>
      </c>
      <c r="F10" s="184" t="s">
        <v>302</v>
      </c>
      <c r="R10" s="330"/>
      <c r="S10" s="181" t="s">
        <v>499</v>
      </c>
      <c r="T10" s="181" t="s">
        <v>432</v>
      </c>
      <c r="U10" s="181" t="s">
        <v>490</v>
      </c>
    </row>
    <row r="11" spans="1:36" x14ac:dyDescent="0.35">
      <c r="D11" s="184" t="s">
        <v>287</v>
      </c>
    </row>
    <row r="12" spans="1:36" ht="29" x14ac:dyDescent="0.35">
      <c r="D12" s="184" t="s">
        <v>1238</v>
      </c>
      <c r="E12" s="101"/>
      <c r="F12" s="101"/>
      <c r="G12" s="101"/>
      <c r="H12" s="101"/>
      <c r="I12" s="101"/>
      <c r="J12" s="101"/>
      <c r="K12" s="101"/>
      <c r="L12" s="101"/>
      <c r="O12" s="101"/>
      <c r="P12" s="101"/>
      <c r="Q12" s="101"/>
      <c r="R12" s="101"/>
      <c r="S12" s="101"/>
      <c r="T12" s="101"/>
      <c r="U12" s="101"/>
      <c r="V12" s="101"/>
      <c r="AC12" s="101"/>
      <c r="AD12" s="101"/>
      <c r="AE12" s="101"/>
      <c r="AF12" s="101"/>
      <c r="AG12" s="101"/>
      <c r="AH12" s="101"/>
      <c r="AI12" s="101"/>
      <c r="AJ12" s="101"/>
    </row>
    <row r="13" spans="1:36" s="204" customFormat="1" ht="29" x14ac:dyDescent="0.35">
      <c r="D13" s="204" t="s">
        <v>1240</v>
      </c>
      <c r="E13" s="101"/>
      <c r="F13" s="101"/>
      <c r="G13" s="101"/>
      <c r="H13" s="101"/>
      <c r="I13" s="101"/>
      <c r="J13" s="101"/>
      <c r="K13" s="101"/>
      <c r="L13" s="101"/>
      <c r="O13" s="101"/>
      <c r="P13" s="101"/>
      <c r="Q13" s="101"/>
      <c r="R13" s="101"/>
      <c r="S13" s="101"/>
      <c r="T13" s="101"/>
      <c r="U13" s="101"/>
      <c r="V13" s="101"/>
      <c r="AC13" s="101"/>
      <c r="AD13" s="101"/>
      <c r="AE13" s="101"/>
      <c r="AF13" s="101"/>
      <c r="AG13" s="101"/>
      <c r="AH13" s="101"/>
      <c r="AI13" s="101"/>
      <c r="AJ13" s="101"/>
    </row>
    <row r="14" spans="1:36" ht="43.5" x14ac:dyDescent="0.35">
      <c r="D14" s="184" t="s">
        <v>288</v>
      </c>
      <c r="E14" s="101"/>
      <c r="F14" s="101"/>
      <c r="G14" s="101"/>
      <c r="H14" s="101"/>
      <c r="I14" s="101"/>
      <c r="J14" s="101"/>
      <c r="K14" s="101"/>
      <c r="L14" s="101"/>
      <c r="O14" s="101"/>
      <c r="P14" s="101"/>
      <c r="Q14" s="101"/>
      <c r="R14" s="101"/>
      <c r="S14" s="101"/>
      <c r="T14" s="101"/>
      <c r="U14" s="101"/>
      <c r="V14" s="101"/>
      <c r="AC14" s="101"/>
      <c r="AD14" s="101"/>
      <c r="AE14" s="101"/>
      <c r="AF14" s="101"/>
      <c r="AG14" s="101"/>
      <c r="AH14" s="101"/>
      <c r="AI14" s="101"/>
      <c r="AJ14" s="101"/>
    </row>
    <row r="15" spans="1:36" ht="29" x14ac:dyDescent="0.35">
      <c r="D15" s="184" t="s">
        <v>289</v>
      </c>
      <c r="E15" s="101"/>
      <c r="F15" s="101"/>
      <c r="G15" s="101"/>
      <c r="H15" s="101"/>
      <c r="I15" s="101"/>
      <c r="J15" s="101"/>
      <c r="K15" s="101"/>
      <c r="L15" s="101"/>
      <c r="M15" s="101"/>
      <c r="N15" s="101"/>
      <c r="O15" s="101"/>
      <c r="P15" s="101"/>
      <c r="Q15" s="101"/>
      <c r="R15" s="101"/>
      <c r="S15" s="101"/>
      <c r="T15" s="101"/>
      <c r="U15" s="101"/>
      <c r="V15" s="101"/>
      <c r="AC15" s="101"/>
      <c r="AD15" s="101"/>
      <c r="AE15" s="101"/>
      <c r="AF15" s="101"/>
      <c r="AG15" s="101"/>
      <c r="AH15" s="101"/>
      <c r="AI15" s="101"/>
      <c r="AJ15" s="101"/>
    </row>
    <row r="16" spans="1:36" x14ac:dyDescent="0.35">
      <c r="E16" s="106"/>
      <c r="F16" s="106"/>
      <c r="G16" s="106"/>
      <c r="H16" s="106"/>
      <c r="I16" s="106"/>
      <c r="J16" s="106"/>
      <c r="K16" s="106"/>
      <c r="L16" s="106"/>
      <c r="M16" s="106"/>
      <c r="N16" s="101"/>
      <c r="O16" s="101"/>
      <c r="P16" s="101"/>
      <c r="Q16" s="101"/>
      <c r="R16" s="101"/>
      <c r="S16" s="101"/>
      <c r="T16" s="101"/>
      <c r="U16" s="101"/>
      <c r="V16" s="101"/>
      <c r="AC16" s="101"/>
      <c r="AD16" s="101"/>
      <c r="AE16" s="101"/>
      <c r="AF16" s="101"/>
      <c r="AG16" s="101"/>
      <c r="AH16" s="101"/>
      <c r="AI16" s="101"/>
      <c r="AJ16" s="101"/>
    </row>
    <row r="17" spans="4:36" x14ac:dyDescent="0.35">
      <c r="E17" s="106"/>
      <c r="F17" s="106"/>
      <c r="G17" s="106"/>
      <c r="H17" s="106"/>
      <c r="J17" s="106"/>
      <c r="K17" s="106"/>
      <c r="L17" s="106"/>
      <c r="M17" s="106"/>
      <c r="N17" s="101"/>
      <c r="O17" s="101"/>
      <c r="P17" s="101"/>
      <c r="Q17" s="101"/>
      <c r="R17" s="101"/>
      <c r="S17" s="101"/>
      <c r="T17" s="101"/>
      <c r="U17" s="101"/>
      <c r="V17" s="101"/>
      <c r="AC17" s="101"/>
      <c r="AD17" s="101"/>
      <c r="AE17" s="101"/>
      <c r="AF17" s="101"/>
      <c r="AG17" s="101"/>
      <c r="AH17" s="101"/>
      <c r="AI17" s="101"/>
      <c r="AJ17" s="101"/>
    </row>
    <row r="18" spans="4:36" x14ac:dyDescent="0.35">
      <c r="E18" s="106"/>
      <c r="F18" s="106"/>
      <c r="G18" s="106"/>
      <c r="H18" s="106"/>
      <c r="J18" s="106"/>
      <c r="K18" s="106"/>
      <c r="L18" s="106"/>
      <c r="M18" s="106"/>
      <c r="N18" s="101"/>
      <c r="O18" s="101"/>
      <c r="P18" s="101"/>
      <c r="Q18" s="101"/>
      <c r="R18" s="101"/>
      <c r="S18" s="101"/>
      <c r="T18" s="101"/>
      <c r="U18" s="101"/>
      <c r="V18" s="101"/>
      <c r="AC18" s="101"/>
      <c r="AD18" s="101"/>
      <c r="AE18" s="101"/>
      <c r="AF18" s="101"/>
      <c r="AG18" s="101"/>
      <c r="AH18" s="101"/>
      <c r="AI18" s="101"/>
      <c r="AJ18" s="101"/>
    </row>
    <row r="19" spans="4:36" x14ac:dyDescent="0.35">
      <c r="D19" s="103"/>
      <c r="E19" s="106"/>
      <c r="F19" s="106"/>
      <c r="G19" s="106"/>
      <c r="H19" s="106"/>
      <c r="I19" s="106"/>
      <c r="J19" s="106"/>
      <c r="K19" s="106"/>
      <c r="L19" s="106"/>
      <c r="M19" s="106"/>
      <c r="N19" s="101"/>
      <c r="O19" s="101"/>
      <c r="P19" s="101"/>
      <c r="Q19" s="101"/>
      <c r="R19" s="101"/>
      <c r="S19" s="101"/>
      <c r="T19" s="101"/>
      <c r="U19" s="101"/>
      <c r="V19" s="101"/>
      <c r="AC19" s="101"/>
      <c r="AD19" s="101"/>
      <c r="AE19" s="101"/>
      <c r="AF19" s="101"/>
      <c r="AG19" s="101"/>
      <c r="AH19" s="101"/>
      <c r="AI19" s="101"/>
      <c r="AJ19" s="101"/>
    </row>
    <row r="20" spans="4:36" x14ac:dyDescent="0.35">
      <c r="E20" s="106"/>
      <c r="F20" s="106"/>
      <c r="G20" s="106"/>
      <c r="H20" s="106"/>
      <c r="I20" s="106"/>
      <c r="J20" s="106"/>
      <c r="K20" s="106"/>
      <c r="L20" s="106"/>
      <c r="M20" s="106"/>
      <c r="N20" s="101"/>
      <c r="O20" s="101"/>
      <c r="P20" s="101"/>
      <c r="Q20" s="101"/>
      <c r="R20" s="101"/>
      <c r="S20" s="101"/>
      <c r="T20" s="101"/>
      <c r="U20" s="101"/>
      <c r="V20" s="101"/>
      <c r="AC20" s="101"/>
      <c r="AD20" s="101"/>
      <c r="AE20" s="101"/>
      <c r="AF20" s="101"/>
      <c r="AG20" s="101"/>
      <c r="AH20" s="101"/>
      <c r="AI20" s="101"/>
      <c r="AJ20" s="101"/>
    </row>
    <row r="21" spans="4:36" x14ac:dyDescent="0.35">
      <c r="E21" s="106"/>
      <c r="F21" s="106"/>
      <c r="G21" s="106"/>
      <c r="H21" s="106"/>
      <c r="I21" s="106"/>
      <c r="J21" s="106"/>
      <c r="K21" s="106"/>
      <c r="L21" s="106"/>
      <c r="M21" s="106"/>
      <c r="N21" s="101"/>
      <c r="O21" s="101"/>
      <c r="P21" s="101"/>
      <c r="Q21" s="101"/>
      <c r="R21" s="101"/>
      <c r="S21" s="101"/>
      <c r="T21" s="101"/>
      <c r="U21" s="101"/>
      <c r="V21" s="101"/>
      <c r="AC21" s="101"/>
      <c r="AD21" s="101"/>
      <c r="AE21" s="101"/>
      <c r="AF21" s="101"/>
      <c r="AG21" s="101"/>
      <c r="AH21" s="101"/>
      <c r="AI21" s="101"/>
      <c r="AJ21" s="101"/>
    </row>
    <row r="22" spans="4:36" x14ac:dyDescent="0.35">
      <c r="E22" s="106"/>
      <c r="F22" s="106"/>
      <c r="G22" s="106"/>
      <c r="H22" s="106"/>
      <c r="J22" s="106"/>
      <c r="K22" s="106"/>
      <c r="L22" s="106"/>
      <c r="M22" s="106"/>
      <c r="N22" s="101"/>
      <c r="O22" s="101"/>
      <c r="P22" s="101"/>
      <c r="Q22" s="101"/>
      <c r="R22" s="101"/>
      <c r="S22" s="101"/>
      <c r="T22" s="101"/>
      <c r="U22" s="101"/>
      <c r="V22" s="101"/>
      <c r="AC22" s="101"/>
      <c r="AD22" s="101"/>
      <c r="AE22" s="101"/>
      <c r="AF22" s="101"/>
      <c r="AG22" s="101"/>
      <c r="AH22" s="101"/>
      <c r="AI22" s="101"/>
      <c r="AJ22" s="101"/>
    </row>
    <row r="23" spans="4:36" x14ac:dyDescent="0.35">
      <c r="E23" s="106"/>
      <c r="F23" s="106"/>
      <c r="G23" s="106"/>
      <c r="H23" s="106"/>
      <c r="I23" s="106"/>
      <c r="J23" s="106"/>
      <c r="K23" s="106"/>
      <c r="L23" s="106"/>
      <c r="M23" s="106"/>
      <c r="N23" s="101"/>
      <c r="O23" s="101"/>
      <c r="P23" s="101"/>
      <c r="Q23" s="101"/>
      <c r="R23" s="101"/>
      <c r="S23" s="101"/>
      <c r="T23" s="101"/>
      <c r="U23" s="101"/>
      <c r="V23" s="101"/>
      <c r="AC23" s="101"/>
      <c r="AD23" s="101"/>
      <c r="AE23" s="101"/>
      <c r="AF23" s="101"/>
      <c r="AG23" s="101"/>
      <c r="AH23" s="101"/>
      <c r="AI23" s="101"/>
      <c r="AJ23" s="101"/>
    </row>
    <row r="24" spans="4:36" x14ac:dyDescent="0.35">
      <c r="D24" s="103"/>
      <c r="E24" s="106"/>
      <c r="F24" s="106"/>
      <c r="G24" s="106"/>
      <c r="H24" s="106"/>
      <c r="I24" s="106"/>
      <c r="J24" s="106"/>
      <c r="K24" s="106"/>
      <c r="L24" s="106"/>
      <c r="M24" s="106"/>
      <c r="N24" s="101"/>
      <c r="O24" s="101"/>
      <c r="P24" s="101"/>
      <c r="Q24" s="101"/>
      <c r="R24" s="101"/>
      <c r="S24" s="101"/>
      <c r="T24" s="101"/>
      <c r="U24" s="101"/>
      <c r="V24" s="101"/>
      <c r="AC24" s="101"/>
      <c r="AD24" s="101"/>
      <c r="AE24" s="101"/>
      <c r="AF24" s="101"/>
      <c r="AG24" s="101"/>
      <c r="AH24" s="101"/>
      <c r="AI24" s="101"/>
      <c r="AJ24" s="101"/>
    </row>
    <row r="25" spans="4:36" x14ac:dyDescent="0.35">
      <c r="D25" s="103"/>
      <c r="E25" s="106"/>
      <c r="F25" s="106"/>
      <c r="G25" s="106"/>
      <c r="H25" s="106"/>
      <c r="I25" s="106"/>
      <c r="J25" s="106"/>
      <c r="K25" s="106"/>
      <c r="L25" s="106"/>
      <c r="M25" s="106"/>
      <c r="N25" s="101"/>
      <c r="O25" s="101"/>
      <c r="P25" s="101"/>
      <c r="Q25" s="101"/>
      <c r="R25" s="101"/>
      <c r="S25" s="101"/>
      <c r="T25" s="101"/>
      <c r="U25" s="101"/>
      <c r="V25" s="101"/>
      <c r="AC25" s="101"/>
      <c r="AD25" s="101"/>
      <c r="AE25" s="101"/>
      <c r="AF25" s="101"/>
      <c r="AG25" s="101"/>
      <c r="AH25" s="101"/>
      <c r="AI25" s="101"/>
      <c r="AJ25" s="101"/>
    </row>
    <row r="26" spans="4:36" x14ac:dyDescent="0.35">
      <c r="D26" s="103"/>
      <c r="E26" s="106"/>
      <c r="F26" s="106"/>
      <c r="G26" s="106"/>
      <c r="H26" s="106"/>
      <c r="I26" s="106"/>
      <c r="J26" s="106"/>
      <c r="K26" s="106"/>
      <c r="L26" s="106"/>
      <c r="M26" s="106"/>
      <c r="N26" s="101"/>
      <c r="O26" s="101"/>
      <c r="P26" s="101"/>
      <c r="Q26" s="101"/>
      <c r="R26" s="101"/>
      <c r="S26" s="101"/>
      <c r="T26" s="101"/>
      <c r="U26" s="101"/>
      <c r="V26" s="101"/>
      <c r="AC26" s="101"/>
      <c r="AD26" s="101"/>
      <c r="AE26" s="101"/>
      <c r="AF26" s="101"/>
      <c r="AG26" s="101"/>
      <c r="AH26" s="101"/>
      <c r="AI26" s="101"/>
      <c r="AJ26" s="101"/>
    </row>
    <row r="27" spans="4:36" x14ac:dyDescent="0.35">
      <c r="D27" s="103"/>
      <c r="E27" s="106"/>
      <c r="F27" s="106"/>
      <c r="G27" s="106"/>
      <c r="H27" s="106"/>
      <c r="I27" s="106"/>
      <c r="J27" s="106"/>
      <c r="K27" s="106"/>
      <c r="L27" s="106"/>
      <c r="M27" s="106"/>
      <c r="N27" s="101"/>
      <c r="O27" s="101"/>
      <c r="P27" s="101"/>
      <c r="Q27" s="101"/>
      <c r="R27" s="101"/>
      <c r="S27" s="101"/>
      <c r="T27" s="101"/>
      <c r="U27" s="101"/>
      <c r="V27" s="101"/>
      <c r="AC27" s="101"/>
      <c r="AD27" s="101"/>
      <c r="AE27" s="101"/>
      <c r="AF27" s="101"/>
      <c r="AG27" s="101"/>
      <c r="AH27" s="101"/>
      <c r="AI27" s="101"/>
      <c r="AJ27" s="101"/>
    </row>
    <row r="28" spans="4:36" x14ac:dyDescent="0.35">
      <c r="D28" s="103"/>
      <c r="E28" s="106"/>
      <c r="F28" s="106"/>
      <c r="G28" s="106"/>
      <c r="H28" s="106"/>
      <c r="I28" s="106"/>
      <c r="J28" s="106"/>
      <c r="K28" s="106"/>
      <c r="L28" s="106"/>
      <c r="M28" s="106"/>
      <c r="N28" s="101"/>
      <c r="O28" s="101"/>
      <c r="P28" s="101"/>
      <c r="Q28" s="101"/>
      <c r="R28" s="101"/>
      <c r="S28" s="101"/>
      <c r="T28" s="101"/>
      <c r="U28" s="101"/>
      <c r="V28" s="101"/>
      <c r="AC28" s="101"/>
      <c r="AD28" s="101"/>
      <c r="AE28" s="101"/>
      <c r="AF28" s="101"/>
      <c r="AG28" s="101"/>
      <c r="AH28" s="101"/>
      <c r="AI28" s="101"/>
      <c r="AJ28" s="101"/>
    </row>
    <row r="29" spans="4:36" x14ac:dyDescent="0.35">
      <c r="D29" s="103"/>
      <c r="E29" s="106"/>
      <c r="F29" s="106"/>
      <c r="G29" s="106"/>
      <c r="H29" s="106"/>
      <c r="I29" s="106"/>
      <c r="J29" s="106"/>
      <c r="K29" s="106"/>
      <c r="L29" s="106"/>
      <c r="M29" s="106"/>
      <c r="N29" s="101"/>
      <c r="O29" s="101"/>
      <c r="P29" s="101"/>
      <c r="Q29" s="101"/>
      <c r="R29" s="101"/>
      <c r="S29" s="101"/>
      <c r="T29" s="101"/>
      <c r="U29" s="101"/>
      <c r="V29" s="101"/>
      <c r="AC29" s="101"/>
      <c r="AD29" s="101"/>
      <c r="AE29" s="101"/>
      <c r="AF29" s="101"/>
      <c r="AG29" s="101"/>
      <c r="AH29" s="101"/>
      <c r="AI29" s="101"/>
      <c r="AJ29" s="101"/>
    </row>
    <row r="30" spans="4:36" x14ac:dyDescent="0.35">
      <c r="D30" s="103"/>
      <c r="E30" s="106"/>
      <c r="F30" s="106"/>
      <c r="G30" s="106"/>
      <c r="H30" s="106"/>
      <c r="I30" s="106"/>
      <c r="J30" s="106"/>
      <c r="K30" s="106"/>
      <c r="L30" s="106"/>
      <c r="M30" s="106"/>
      <c r="N30" s="101"/>
      <c r="O30" s="101"/>
      <c r="P30" s="101"/>
      <c r="Q30" s="101"/>
      <c r="R30" s="101"/>
      <c r="S30" s="101"/>
      <c r="T30" s="101"/>
      <c r="U30" s="101"/>
      <c r="V30" s="101"/>
      <c r="AC30" s="101"/>
      <c r="AD30" s="101"/>
      <c r="AE30" s="101"/>
      <c r="AF30" s="101"/>
      <c r="AG30" s="101"/>
      <c r="AH30" s="101"/>
      <c r="AI30" s="101"/>
      <c r="AJ30" s="101"/>
    </row>
    <row r="31" spans="4:36" x14ac:dyDescent="0.35">
      <c r="D31" s="103"/>
      <c r="E31" s="106"/>
      <c r="F31" s="106"/>
      <c r="G31" s="106"/>
      <c r="H31" s="106"/>
      <c r="I31" s="106"/>
      <c r="J31" s="106"/>
      <c r="K31" s="106"/>
      <c r="L31" s="106"/>
      <c r="M31" s="106"/>
      <c r="N31" s="101"/>
      <c r="O31" s="101"/>
      <c r="P31" s="101"/>
      <c r="Q31" s="101"/>
      <c r="R31" s="101"/>
      <c r="S31" s="101"/>
      <c r="T31" s="101"/>
      <c r="U31" s="101"/>
      <c r="V31" s="101"/>
      <c r="AC31" s="101"/>
      <c r="AD31" s="101"/>
      <c r="AE31" s="101"/>
      <c r="AF31" s="101"/>
      <c r="AG31" s="101"/>
      <c r="AH31" s="101"/>
      <c r="AI31" s="101"/>
      <c r="AJ31" s="101"/>
    </row>
    <row r="32" spans="4:36" x14ac:dyDescent="0.35">
      <c r="D32" s="103"/>
      <c r="E32" s="106"/>
      <c r="F32" s="106"/>
      <c r="G32" s="106"/>
      <c r="H32" s="106"/>
      <c r="I32" s="106"/>
      <c r="J32" s="106"/>
      <c r="K32" s="106"/>
      <c r="L32" s="106"/>
      <c r="M32" s="106"/>
      <c r="N32" s="101"/>
      <c r="O32" s="101"/>
      <c r="P32" s="101"/>
      <c r="Q32" s="101"/>
      <c r="R32" s="101"/>
      <c r="S32" s="101"/>
      <c r="T32" s="101"/>
      <c r="U32" s="101"/>
      <c r="V32" s="101"/>
      <c r="AC32" s="101"/>
      <c r="AD32" s="101"/>
      <c r="AE32" s="101"/>
      <c r="AF32" s="101"/>
      <c r="AG32" s="101"/>
      <c r="AH32" s="101"/>
      <c r="AI32" s="101"/>
      <c r="AJ32" s="101"/>
    </row>
    <row r="33" spans="4:36" x14ac:dyDescent="0.35">
      <c r="D33" s="103"/>
      <c r="E33" s="106"/>
      <c r="F33" s="106"/>
      <c r="G33" s="106"/>
      <c r="H33" s="106"/>
      <c r="I33" s="106"/>
      <c r="J33" s="106"/>
      <c r="K33" s="106"/>
      <c r="L33" s="106"/>
      <c r="M33" s="106"/>
      <c r="N33" s="101"/>
      <c r="O33" s="101"/>
      <c r="P33" s="101"/>
      <c r="Q33" s="101"/>
      <c r="R33" s="101"/>
      <c r="S33" s="101"/>
      <c r="T33" s="101"/>
      <c r="U33" s="101"/>
      <c r="V33" s="101"/>
      <c r="AC33" s="101"/>
      <c r="AD33" s="101"/>
      <c r="AE33" s="101"/>
      <c r="AF33" s="101"/>
      <c r="AG33" s="101"/>
      <c r="AH33" s="101"/>
      <c r="AI33" s="101"/>
      <c r="AJ33" s="101"/>
    </row>
    <row r="34" spans="4:36" x14ac:dyDescent="0.35">
      <c r="D34" s="103"/>
      <c r="E34" s="106"/>
      <c r="F34" s="106"/>
      <c r="G34" s="106"/>
      <c r="H34" s="106"/>
      <c r="I34" s="106"/>
      <c r="J34" s="106"/>
      <c r="K34" s="106"/>
      <c r="L34" s="106"/>
      <c r="M34" s="106"/>
      <c r="N34" s="101"/>
      <c r="O34" s="101"/>
      <c r="P34" s="101"/>
      <c r="Q34" s="101"/>
      <c r="R34" s="101"/>
      <c r="S34" s="101"/>
      <c r="T34" s="101"/>
      <c r="U34" s="101"/>
      <c r="V34" s="101"/>
      <c r="AC34" s="101"/>
      <c r="AD34" s="101"/>
      <c r="AE34" s="101"/>
      <c r="AF34" s="101"/>
      <c r="AG34" s="101"/>
      <c r="AH34" s="101"/>
      <c r="AI34" s="101"/>
      <c r="AJ34" s="101"/>
    </row>
    <row r="35" spans="4:36" x14ac:dyDescent="0.35">
      <c r="D35" s="103"/>
      <c r="E35" s="106"/>
      <c r="F35" s="106"/>
      <c r="G35" s="106"/>
      <c r="H35" s="106"/>
      <c r="I35" s="106"/>
      <c r="J35" s="106"/>
      <c r="K35" s="106"/>
      <c r="L35" s="106"/>
      <c r="M35" s="106"/>
      <c r="N35" s="101"/>
      <c r="O35" s="101"/>
      <c r="P35" s="101"/>
      <c r="Q35" s="101"/>
      <c r="R35" s="101"/>
      <c r="S35" s="101"/>
      <c r="T35" s="101"/>
      <c r="U35" s="101"/>
      <c r="V35" s="101"/>
      <c r="AC35" s="101"/>
      <c r="AD35" s="101"/>
      <c r="AE35" s="101"/>
      <c r="AF35" s="101"/>
      <c r="AG35" s="101"/>
      <c r="AH35" s="101"/>
      <c r="AI35" s="101"/>
      <c r="AJ35" s="101"/>
    </row>
    <row r="36" spans="4:36" x14ac:dyDescent="0.35">
      <c r="D36" s="103"/>
      <c r="E36" s="106"/>
      <c r="F36" s="106"/>
      <c r="G36" s="106"/>
      <c r="H36" s="106"/>
      <c r="I36" s="106"/>
      <c r="J36" s="106"/>
      <c r="K36" s="106"/>
      <c r="L36" s="106"/>
      <c r="M36" s="106"/>
      <c r="N36" s="101"/>
      <c r="O36" s="101"/>
      <c r="P36" s="101"/>
      <c r="Q36" s="101"/>
      <c r="R36" s="101"/>
      <c r="S36" s="101"/>
      <c r="T36" s="101"/>
      <c r="U36" s="101"/>
      <c r="V36" s="101"/>
      <c r="AC36" s="101"/>
      <c r="AD36" s="101"/>
      <c r="AE36" s="101"/>
      <c r="AF36" s="101"/>
      <c r="AG36" s="101"/>
      <c r="AH36" s="101"/>
      <c r="AI36" s="101"/>
      <c r="AJ36" s="101"/>
    </row>
    <row r="37" spans="4:36" x14ac:dyDescent="0.35">
      <c r="D37" s="103"/>
      <c r="E37" s="106"/>
      <c r="F37" s="106"/>
      <c r="G37" s="106"/>
      <c r="H37" s="106"/>
      <c r="I37" s="106"/>
      <c r="J37" s="106"/>
      <c r="K37" s="106"/>
      <c r="L37" s="106"/>
      <c r="M37" s="106"/>
      <c r="N37" s="101"/>
      <c r="O37" s="101"/>
      <c r="P37" s="101"/>
      <c r="Q37" s="101"/>
      <c r="R37" s="101"/>
      <c r="S37" s="101"/>
      <c r="T37" s="101"/>
      <c r="U37" s="101"/>
      <c r="V37" s="101"/>
      <c r="AC37" s="101"/>
      <c r="AD37" s="101"/>
      <c r="AE37" s="101"/>
      <c r="AF37" s="101"/>
      <c r="AG37" s="101"/>
      <c r="AH37" s="101"/>
      <c r="AI37" s="101"/>
      <c r="AJ37" s="101"/>
    </row>
    <row r="38" spans="4:36" x14ac:dyDescent="0.35">
      <c r="D38" s="103"/>
      <c r="E38" s="106"/>
      <c r="F38" s="106"/>
      <c r="G38" s="106"/>
      <c r="H38" s="106"/>
      <c r="I38" s="106"/>
      <c r="J38" s="106"/>
      <c r="K38" s="106"/>
      <c r="L38" s="106"/>
      <c r="M38" s="106"/>
      <c r="N38" s="101"/>
      <c r="O38" s="101"/>
      <c r="P38" s="101"/>
      <c r="Q38" s="101"/>
      <c r="R38" s="101"/>
      <c r="S38" s="101"/>
      <c r="T38" s="101"/>
      <c r="U38" s="101"/>
      <c r="V38" s="101"/>
      <c r="AC38" s="101"/>
      <c r="AD38" s="101"/>
      <c r="AE38" s="101"/>
      <c r="AF38" s="101"/>
      <c r="AG38" s="101"/>
      <c r="AH38" s="101"/>
      <c r="AI38" s="101"/>
      <c r="AJ38" s="101"/>
    </row>
    <row r="39" spans="4:36" x14ac:dyDescent="0.35">
      <c r="D39" s="103"/>
      <c r="E39" s="106"/>
      <c r="F39" s="106"/>
      <c r="G39" s="106"/>
      <c r="H39" s="106"/>
      <c r="I39" s="106"/>
      <c r="J39" s="106"/>
      <c r="K39" s="106"/>
      <c r="L39" s="106"/>
      <c r="M39" s="106"/>
      <c r="N39" s="101"/>
      <c r="O39" s="101"/>
      <c r="P39" s="101"/>
      <c r="Q39" s="101"/>
      <c r="R39" s="101"/>
      <c r="S39" s="101"/>
      <c r="T39" s="101"/>
      <c r="U39" s="101"/>
      <c r="V39" s="101"/>
      <c r="AC39" s="101"/>
      <c r="AD39" s="101"/>
      <c r="AE39" s="101"/>
      <c r="AF39" s="101"/>
      <c r="AG39" s="101"/>
      <c r="AH39" s="101"/>
      <c r="AI39" s="101"/>
      <c r="AJ39" s="101"/>
    </row>
    <row r="40" spans="4:36" x14ac:dyDescent="0.35">
      <c r="D40" s="103"/>
      <c r="E40" s="106"/>
      <c r="F40" s="106"/>
      <c r="G40" s="106"/>
      <c r="H40" s="106"/>
      <c r="I40" s="106"/>
      <c r="J40" s="106"/>
      <c r="K40" s="106"/>
      <c r="L40" s="106"/>
      <c r="M40" s="106"/>
      <c r="N40" s="101"/>
      <c r="O40" s="101"/>
      <c r="P40" s="101"/>
      <c r="Q40" s="101"/>
      <c r="R40" s="101"/>
      <c r="S40" s="101"/>
      <c r="T40" s="101"/>
      <c r="U40" s="101"/>
      <c r="V40" s="101"/>
      <c r="AC40" s="101"/>
      <c r="AD40" s="101"/>
      <c r="AE40" s="101"/>
      <c r="AF40" s="101"/>
      <c r="AG40" s="101"/>
      <c r="AH40" s="101"/>
      <c r="AI40" s="101"/>
      <c r="AJ40" s="101"/>
    </row>
    <row r="41" spans="4:36" x14ac:dyDescent="0.35">
      <c r="D41" s="103"/>
      <c r="E41" s="106"/>
      <c r="F41" s="106"/>
      <c r="G41" s="106"/>
      <c r="H41" s="106"/>
      <c r="I41" s="106"/>
      <c r="J41" s="106"/>
      <c r="K41" s="106"/>
      <c r="L41" s="106"/>
      <c r="M41" s="106"/>
      <c r="N41" s="101"/>
      <c r="O41" s="101"/>
      <c r="P41" s="101"/>
      <c r="Q41" s="101"/>
      <c r="R41" s="101"/>
      <c r="S41" s="101"/>
      <c r="T41" s="101"/>
      <c r="U41" s="101"/>
      <c r="V41" s="101"/>
      <c r="AC41" s="101"/>
      <c r="AD41" s="101"/>
      <c r="AE41" s="101"/>
      <c r="AF41" s="101"/>
      <c r="AG41" s="101"/>
      <c r="AH41" s="101"/>
      <c r="AI41" s="101"/>
      <c r="AJ41" s="101"/>
    </row>
    <row r="42" spans="4:36" x14ac:dyDescent="0.35">
      <c r="D42" s="103"/>
      <c r="E42" s="106"/>
      <c r="F42" s="106"/>
      <c r="G42" s="106"/>
      <c r="H42" s="106"/>
      <c r="I42" s="106"/>
      <c r="J42" s="106"/>
      <c r="K42" s="106"/>
      <c r="L42" s="106"/>
      <c r="M42" s="106"/>
      <c r="N42" s="101"/>
      <c r="O42" s="101"/>
      <c r="P42" s="101"/>
      <c r="Q42" s="101"/>
      <c r="R42" s="101"/>
      <c r="S42" s="101"/>
      <c r="T42" s="101"/>
      <c r="U42" s="101"/>
      <c r="V42" s="101"/>
      <c r="AC42" s="101"/>
      <c r="AD42" s="101"/>
      <c r="AE42" s="101"/>
      <c r="AF42" s="101"/>
      <c r="AG42" s="101"/>
      <c r="AH42" s="101"/>
      <c r="AI42" s="101"/>
      <c r="AJ42" s="101"/>
    </row>
    <row r="43" spans="4:36" x14ac:dyDescent="0.35">
      <c r="D43" s="103"/>
      <c r="E43" s="106"/>
      <c r="F43" s="106"/>
      <c r="G43" s="106"/>
      <c r="H43" s="106"/>
      <c r="I43" s="106"/>
      <c r="J43" s="106"/>
      <c r="K43" s="106"/>
      <c r="L43" s="106"/>
      <c r="M43" s="106"/>
      <c r="N43" s="101"/>
      <c r="O43" s="101"/>
      <c r="P43" s="101"/>
      <c r="Q43" s="101"/>
      <c r="R43" s="101"/>
      <c r="S43" s="101"/>
      <c r="T43" s="101"/>
      <c r="U43" s="101"/>
      <c r="V43" s="101"/>
      <c r="AC43" s="101"/>
      <c r="AD43" s="101"/>
      <c r="AE43" s="101"/>
      <c r="AF43" s="101"/>
      <c r="AG43" s="101"/>
      <c r="AH43" s="101"/>
      <c r="AI43" s="101"/>
      <c r="AJ43" s="101"/>
    </row>
    <row r="44" spans="4:36" x14ac:dyDescent="0.35">
      <c r="D44" s="103"/>
      <c r="E44" s="106"/>
      <c r="F44" s="106"/>
      <c r="G44" s="106"/>
      <c r="H44" s="106"/>
      <c r="I44" s="106"/>
      <c r="J44" s="106"/>
      <c r="K44" s="106"/>
      <c r="L44" s="106"/>
      <c r="M44" s="106"/>
      <c r="N44" s="101"/>
      <c r="O44" s="101"/>
      <c r="P44" s="101"/>
      <c r="Q44" s="101"/>
      <c r="R44" s="101"/>
      <c r="S44" s="101"/>
      <c r="T44" s="101"/>
      <c r="U44" s="101"/>
      <c r="V44" s="101"/>
      <c r="AC44" s="101"/>
      <c r="AD44" s="101"/>
      <c r="AE44" s="101"/>
      <c r="AF44" s="101"/>
      <c r="AG44" s="101"/>
      <c r="AH44" s="101"/>
      <c r="AI44" s="101"/>
      <c r="AJ44" s="101"/>
    </row>
    <row r="45" spans="4:36" x14ac:dyDescent="0.35">
      <c r="D45" s="106"/>
      <c r="E45" s="106"/>
      <c r="F45" s="106"/>
      <c r="G45" s="106"/>
      <c r="H45" s="106"/>
      <c r="I45" s="106"/>
      <c r="J45" s="106"/>
      <c r="K45" s="106"/>
      <c r="L45" s="106"/>
      <c r="M45" s="106"/>
      <c r="N45" s="101"/>
      <c r="O45" s="101"/>
      <c r="P45" s="101"/>
      <c r="Q45" s="101"/>
      <c r="R45" s="101"/>
      <c r="S45" s="101"/>
      <c r="T45" s="101"/>
      <c r="U45" s="101"/>
      <c r="V45" s="101"/>
      <c r="AC45" s="101"/>
      <c r="AD45" s="101"/>
      <c r="AE45" s="101"/>
      <c r="AF45" s="101"/>
      <c r="AG45" s="101"/>
      <c r="AH45" s="101"/>
      <c r="AI45" s="101"/>
      <c r="AJ45" s="101"/>
    </row>
    <row r="46" spans="4:36" x14ac:dyDescent="0.35">
      <c r="D46" s="106"/>
      <c r="E46" s="106"/>
      <c r="F46" s="106"/>
      <c r="G46" s="106"/>
      <c r="H46" s="106"/>
      <c r="I46" s="106"/>
      <c r="J46" s="106"/>
      <c r="K46" s="106"/>
      <c r="L46" s="106"/>
      <c r="M46" s="106"/>
      <c r="N46" s="101"/>
      <c r="O46" s="101"/>
      <c r="P46" s="101"/>
      <c r="Q46" s="101"/>
      <c r="R46" s="101"/>
      <c r="S46" s="101"/>
      <c r="T46" s="101"/>
      <c r="U46" s="101"/>
      <c r="V46" s="101"/>
      <c r="AC46" s="101"/>
      <c r="AD46" s="101"/>
      <c r="AE46" s="101"/>
      <c r="AF46" s="101"/>
      <c r="AG46" s="101"/>
      <c r="AH46" s="101"/>
      <c r="AI46" s="101"/>
      <c r="AJ46" s="101"/>
    </row>
    <row r="47" spans="4:36" x14ac:dyDescent="0.35">
      <c r="D47" s="106"/>
      <c r="E47" s="106"/>
      <c r="F47" s="106"/>
      <c r="G47" s="106"/>
      <c r="H47" s="106"/>
      <c r="I47" s="106"/>
      <c r="J47" s="106"/>
      <c r="K47" s="106"/>
      <c r="L47" s="106"/>
      <c r="M47" s="106"/>
      <c r="N47" s="101"/>
      <c r="O47" s="101"/>
      <c r="P47" s="101"/>
      <c r="Q47" s="101"/>
      <c r="R47" s="101"/>
      <c r="S47" s="101"/>
      <c r="T47" s="101"/>
      <c r="U47" s="101"/>
      <c r="V47" s="101"/>
      <c r="AC47" s="101"/>
      <c r="AD47" s="101"/>
      <c r="AE47" s="101"/>
      <c r="AF47" s="101"/>
      <c r="AG47" s="101"/>
      <c r="AH47" s="101"/>
      <c r="AI47" s="101"/>
      <c r="AJ47" s="101"/>
    </row>
    <row r="48" spans="4:36" x14ac:dyDescent="0.35">
      <c r="D48" s="106"/>
      <c r="E48" s="106"/>
      <c r="F48" s="106"/>
      <c r="G48" s="106"/>
      <c r="H48" s="106"/>
      <c r="I48" s="106"/>
      <c r="J48" s="106"/>
      <c r="K48" s="106"/>
      <c r="L48" s="106"/>
      <c r="M48" s="106"/>
      <c r="N48" s="101"/>
      <c r="O48" s="101"/>
      <c r="P48" s="101"/>
      <c r="Q48" s="101"/>
      <c r="R48" s="101"/>
      <c r="S48" s="101"/>
      <c r="T48" s="101"/>
      <c r="U48" s="101"/>
      <c r="V48" s="101"/>
      <c r="AC48" s="101"/>
      <c r="AD48" s="101"/>
      <c r="AE48" s="101"/>
      <c r="AF48" s="101"/>
      <c r="AG48" s="101"/>
      <c r="AH48" s="101"/>
      <c r="AI48" s="101"/>
      <c r="AJ48" s="101"/>
    </row>
    <row r="49" spans="4:36" x14ac:dyDescent="0.35">
      <c r="D49" s="106"/>
      <c r="E49" s="106"/>
      <c r="F49" s="106"/>
      <c r="G49" s="106"/>
      <c r="H49" s="106"/>
      <c r="I49" s="106"/>
      <c r="J49" s="106"/>
      <c r="K49" s="106"/>
      <c r="L49" s="106"/>
      <c r="M49" s="106"/>
      <c r="N49" s="101"/>
      <c r="O49" s="101"/>
      <c r="P49" s="101"/>
      <c r="Q49" s="101"/>
      <c r="R49" s="101"/>
      <c r="S49" s="101"/>
      <c r="T49" s="101"/>
      <c r="U49" s="101"/>
      <c r="V49" s="101"/>
      <c r="AC49" s="101"/>
      <c r="AD49" s="101"/>
      <c r="AE49" s="101"/>
      <c r="AF49" s="101"/>
      <c r="AG49" s="101"/>
      <c r="AH49" s="101"/>
      <c r="AI49" s="101"/>
      <c r="AJ49" s="101"/>
    </row>
    <row r="50" spans="4:36" x14ac:dyDescent="0.35">
      <c r="D50" s="106"/>
      <c r="E50" s="106"/>
      <c r="F50" s="106"/>
      <c r="G50" s="106"/>
      <c r="H50" s="106"/>
      <c r="I50" s="106"/>
      <c r="J50" s="106"/>
      <c r="K50" s="106"/>
      <c r="L50" s="106"/>
      <c r="M50" s="106"/>
      <c r="N50" s="101"/>
      <c r="O50" s="101"/>
      <c r="P50" s="101"/>
      <c r="Q50" s="101"/>
      <c r="R50" s="101"/>
      <c r="S50" s="101"/>
      <c r="T50" s="101"/>
      <c r="U50" s="101"/>
      <c r="V50" s="101"/>
      <c r="AC50" s="101"/>
      <c r="AD50" s="101"/>
      <c r="AE50" s="101"/>
      <c r="AF50" s="101"/>
      <c r="AG50" s="101"/>
      <c r="AH50" s="101"/>
      <c r="AI50" s="101"/>
      <c r="AJ50" s="101"/>
    </row>
    <row r="51" spans="4:36" x14ac:dyDescent="0.35">
      <c r="D51" s="106"/>
      <c r="E51" s="106"/>
      <c r="F51" s="106"/>
      <c r="G51" s="106"/>
      <c r="H51" s="106"/>
      <c r="I51" s="106"/>
      <c r="J51" s="106"/>
      <c r="K51" s="106"/>
      <c r="L51" s="106"/>
      <c r="M51" s="106"/>
      <c r="N51" s="101"/>
      <c r="O51" s="101"/>
      <c r="P51" s="101"/>
      <c r="Q51" s="101"/>
      <c r="R51" s="101"/>
      <c r="S51" s="101"/>
      <c r="T51" s="101"/>
      <c r="U51" s="101"/>
      <c r="V51" s="101"/>
      <c r="AC51" s="101"/>
      <c r="AD51" s="101"/>
      <c r="AE51" s="101"/>
      <c r="AF51" s="101"/>
      <c r="AG51" s="101"/>
      <c r="AH51" s="101"/>
      <c r="AI51" s="101"/>
      <c r="AJ51" s="101"/>
    </row>
    <row r="52" spans="4:36" x14ac:dyDescent="0.35">
      <c r="D52" s="106"/>
      <c r="E52" s="106"/>
      <c r="F52" s="106"/>
      <c r="G52" s="106"/>
      <c r="H52" s="106"/>
      <c r="I52" s="106"/>
      <c r="J52" s="106"/>
      <c r="K52" s="106"/>
      <c r="L52" s="106"/>
      <c r="M52" s="106"/>
      <c r="N52" s="101"/>
      <c r="O52" s="101"/>
      <c r="P52" s="101"/>
      <c r="Q52" s="101"/>
      <c r="R52" s="101"/>
      <c r="S52" s="101"/>
      <c r="T52" s="101"/>
      <c r="U52" s="101"/>
      <c r="V52" s="101"/>
      <c r="AC52" s="101"/>
      <c r="AD52" s="101"/>
      <c r="AE52" s="101"/>
      <c r="AF52" s="101"/>
      <c r="AG52" s="101"/>
      <c r="AH52" s="101"/>
      <c r="AI52" s="101"/>
      <c r="AJ52" s="101"/>
    </row>
    <row r="53" spans="4:36" x14ac:dyDescent="0.35">
      <c r="D53" s="106"/>
      <c r="E53" s="106"/>
      <c r="F53" s="106"/>
      <c r="G53" s="106"/>
      <c r="H53" s="106"/>
      <c r="I53" s="106"/>
      <c r="J53" s="106"/>
      <c r="K53" s="106"/>
      <c r="L53" s="106"/>
      <c r="M53" s="106"/>
      <c r="N53" s="101"/>
      <c r="O53" s="101"/>
      <c r="P53" s="101"/>
      <c r="Q53" s="101"/>
      <c r="R53" s="101"/>
      <c r="S53" s="101"/>
      <c r="T53" s="101"/>
      <c r="U53" s="101"/>
      <c r="V53" s="101"/>
      <c r="AC53" s="101"/>
      <c r="AD53" s="101"/>
      <c r="AE53" s="101"/>
      <c r="AF53" s="101"/>
      <c r="AG53" s="101"/>
      <c r="AH53" s="101"/>
      <c r="AI53" s="101"/>
      <c r="AJ53" s="101"/>
    </row>
    <row r="54" spans="4:36" x14ac:dyDescent="0.35">
      <c r="D54" s="106"/>
      <c r="E54" s="106"/>
      <c r="F54" s="106"/>
      <c r="G54" s="106"/>
      <c r="H54" s="106"/>
      <c r="I54" s="106"/>
      <c r="J54" s="106"/>
      <c r="K54" s="106"/>
      <c r="L54" s="106"/>
      <c r="M54" s="106"/>
      <c r="N54" s="101"/>
      <c r="O54" s="101"/>
      <c r="P54" s="101"/>
      <c r="Q54" s="101"/>
      <c r="R54" s="101"/>
      <c r="S54" s="101"/>
      <c r="T54" s="101"/>
      <c r="U54" s="101"/>
      <c r="V54" s="101"/>
      <c r="AC54" s="101"/>
      <c r="AD54" s="101"/>
      <c r="AE54" s="101"/>
      <c r="AF54" s="101"/>
      <c r="AG54" s="101"/>
      <c r="AH54" s="101"/>
      <c r="AI54" s="101"/>
      <c r="AJ54" s="101"/>
    </row>
    <row r="55" spans="4:36" x14ac:dyDescent="0.35">
      <c r="D55" s="106"/>
      <c r="E55" s="106"/>
      <c r="F55" s="106"/>
      <c r="G55" s="106"/>
      <c r="H55" s="106"/>
      <c r="I55" s="106"/>
      <c r="J55" s="106"/>
      <c r="K55" s="106"/>
      <c r="L55" s="106"/>
      <c r="M55" s="106"/>
      <c r="N55" s="101"/>
      <c r="O55" s="101"/>
      <c r="P55" s="101"/>
      <c r="Q55" s="101"/>
      <c r="R55" s="101"/>
      <c r="S55" s="101"/>
      <c r="T55" s="101"/>
      <c r="U55" s="101"/>
      <c r="V55" s="101"/>
      <c r="AC55" s="101"/>
      <c r="AD55" s="101"/>
      <c r="AE55" s="101"/>
      <c r="AF55" s="101"/>
      <c r="AG55" s="101"/>
      <c r="AH55" s="101"/>
      <c r="AI55" s="101"/>
      <c r="AJ55" s="101"/>
    </row>
    <row r="56" spans="4:36" x14ac:dyDescent="0.35">
      <c r="D56" s="106"/>
      <c r="E56" s="106"/>
      <c r="F56" s="106"/>
      <c r="G56" s="106"/>
      <c r="H56" s="106"/>
      <c r="I56" s="106"/>
      <c r="J56" s="106"/>
      <c r="K56" s="106"/>
      <c r="L56" s="106"/>
      <c r="M56" s="106"/>
      <c r="N56" s="101"/>
      <c r="O56" s="101"/>
      <c r="P56" s="101"/>
      <c r="Q56" s="101"/>
      <c r="R56" s="101"/>
      <c r="S56" s="101"/>
      <c r="T56" s="101"/>
      <c r="U56" s="101"/>
      <c r="V56" s="101"/>
      <c r="AC56" s="101"/>
      <c r="AD56" s="101"/>
      <c r="AE56" s="101"/>
      <c r="AF56" s="101"/>
      <c r="AG56" s="101"/>
      <c r="AH56" s="101"/>
      <c r="AI56" s="101"/>
      <c r="AJ56" s="101"/>
    </row>
    <row r="57" spans="4:36" x14ac:dyDescent="0.35">
      <c r="D57" s="106"/>
      <c r="E57" s="106"/>
      <c r="F57" s="106"/>
      <c r="G57" s="106"/>
      <c r="H57" s="106"/>
      <c r="I57" s="106"/>
      <c r="J57" s="106"/>
      <c r="K57" s="106"/>
      <c r="L57" s="106"/>
      <c r="M57" s="106"/>
      <c r="N57" s="101"/>
      <c r="O57" s="101"/>
      <c r="P57" s="101"/>
      <c r="Q57" s="101"/>
      <c r="R57" s="101"/>
      <c r="S57" s="101"/>
      <c r="T57" s="101"/>
      <c r="U57" s="101"/>
      <c r="V57" s="101"/>
      <c r="AC57" s="101"/>
      <c r="AD57" s="101"/>
      <c r="AE57" s="101"/>
      <c r="AF57" s="101"/>
      <c r="AG57" s="101"/>
      <c r="AH57" s="101"/>
      <c r="AI57" s="101"/>
      <c r="AJ57" s="101"/>
    </row>
    <row r="58" spans="4:36" x14ac:dyDescent="0.35">
      <c r="D58" s="106"/>
      <c r="E58" s="106"/>
      <c r="F58" s="106"/>
      <c r="G58" s="106"/>
      <c r="H58" s="106"/>
      <c r="I58" s="106"/>
      <c r="J58" s="106"/>
      <c r="K58" s="106"/>
      <c r="L58" s="106"/>
      <c r="M58" s="106"/>
      <c r="N58" s="101"/>
      <c r="O58" s="101"/>
      <c r="P58" s="101"/>
      <c r="Q58" s="101"/>
      <c r="R58" s="101"/>
      <c r="S58" s="101"/>
      <c r="T58" s="101"/>
      <c r="U58" s="101"/>
      <c r="V58" s="101"/>
      <c r="AC58" s="101"/>
      <c r="AD58" s="101"/>
      <c r="AE58" s="101"/>
      <c r="AF58" s="101"/>
      <c r="AG58" s="101"/>
      <c r="AH58" s="101"/>
      <c r="AI58" s="101"/>
      <c r="AJ58" s="101"/>
    </row>
    <row r="59" spans="4:36" x14ac:dyDescent="0.35">
      <c r="D59" s="106"/>
      <c r="E59" s="106"/>
      <c r="F59" s="106"/>
      <c r="G59" s="106"/>
      <c r="H59" s="106"/>
      <c r="I59" s="106"/>
      <c r="J59" s="106"/>
      <c r="K59" s="106"/>
      <c r="L59" s="106"/>
      <c r="M59" s="106"/>
      <c r="N59" s="101"/>
      <c r="O59" s="101"/>
      <c r="P59" s="101"/>
      <c r="Q59" s="101"/>
      <c r="R59" s="101"/>
      <c r="S59" s="101"/>
      <c r="T59" s="101"/>
      <c r="U59" s="101"/>
      <c r="V59" s="101"/>
      <c r="AC59" s="101"/>
      <c r="AD59" s="101"/>
      <c r="AE59" s="101"/>
      <c r="AF59" s="101"/>
      <c r="AG59" s="101"/>
      <c r="AH59" s="101"/>
      <c r="AI59" s="101"/>
      <c r="AJ59" s="101"/>
    </row>
    <row r="60" spans="4:36" x14ac:dyDescent="0.35">
      <c r="D60" s="106"/>
      <c r="E60" s="106"/>
      <c r="F60" s="106"/>
      <c r="G60" s="106"/>
      <c r="H60" s="106"/>
      <c r="I60" s="106"/>
      <c r="J60" s="106"/>
      <c r="K60" s="106"/>
      <c r="L60" s="106"/>
      <c r="M60" s="106"/>
      <c r="N60" s="101"/>
      <c r="O60" s="101"/>
      <c r="P60" s="101"/>
      <c r="Q60" s="101"/>
      <c r="R60" s="101"/>
      <c r="S60" s="101"/>
      <c r="T60" s="101"/>
      <c r="U60" s="101"/>
      <c r="V60" s="101"/>
      <c r="AC60" s="101"/>
      <c r="AD60" s="101"/>
      <c r="AE60" s="101"/>
      <c r="AF60" s="101"/>
      <c r="AG60" s="101"/>
      <c r="AH60" s="101"/>
      <c r="AI60" s="101"/>
      <c r="AJ60" s="101"/>
    </row>
    <row r="61" spans="4:36" x14ac:dyDescent="0.35">
      <c r="D61" s="106"/>
      <c r="E61" s="106"/>
      <c r="F61" s="106"/>
      <c r="G61" s="106"/>
      <c r="H61" s="106"/>
      <c r="I61" s="106"/>
      <c r="J61" s="106"/>
      <c r="K61" s="106"/>
      <c r="L61" s="106"/>
      <c r="M61" s="106"/>
      <c r="N61" s="101"/>
      <c r="O61" s="101"/>
      <c r="P61" s="101"/>
      <c r="Q61" s="101"/>
      <c r="R61" s="101"/>
      <c r="S61" s="101"/>
      <c r="T61" s="101"/>
      <c r="U61" s="101"/>
      <c r="V61" s="101"/>
      <c r="AC61" s="101"/>
      <c r="AD61" s="101"/>
      <c r="AE61" s="101"/>
      <c r="AF61" s="101"/>
      <c r="AG61" s="101"/>
      <c r="AH61" s="101"/>
      <c r="AI61" s="101"/>
      <c r="AJ61" s="101"/>
    </row>
    <row r="62" spans="4:36" x14ac:dyDescent="0.35">
      <c r="D62" s="106"/>
      <c r="E62" s="106"/>
      <c r="F62" s="106"/>
      <c r="G62" s="106"/>
      <c r="H62" s="106"/>
      <c r="I62" s="106"/>
      <c r="J62" s="106"/>
      <c r="K62" s="106"/>
      <c r="L62" s="106"/>
      <c r="M62" s="106"/>
      <c r="N62" s="101"/>
      <c r="O62" s="101"/>
      <c r="P62" s="101"/>
      <c r="Q62" s="101"/>
      <c r="R62" s="101"/>
      <c r="S62" s="101"/>
      <c r="T62" s="101"/>
      <c r="U62" s="101"/>
      <c r="V62" s="101"/>
      <c r="AC62" s="101"/>
      <c r="AD62" s="101"/>
      <c r="AE62" s="101"/>
      <c r="AF62" s="101"/>
      <c r="AG62" s="101"/>
      <c r="AH62" s="101"/>
      <c r="AI62" s="101"/>
      <c r="AJ62" s="101"/>
    </row>
    <row r="63" spans="4:36" x14ac:dyDescent="0.35">
      <c r="D63" s="106"/>
      <c r="E63" s="106"/>
      <c r="F63" s="106"/>
      <c r="G63" s="106"/>
      <c r="H63" s="106"/>
      <c r="I63" s="106"/>
      <c r="J63" s="106"/>
      <c r="K63" s="106"/>
      <c r="L63" s="106"/>
      <c r="M63" s="106"/>
      <c r="N63" s="101"/>
      <c r="O63" s="101"/>
      <c r="P63" s="101"/>
      <c r="Q63" s="101"/>
      <c r="R63" s="101"/>
      <c r="S63" s="101"/>
      <c r="T63" s="101"/>
      <c r="U63" s="101"/>
      <c r="V63" s="101"/>
      <c r="AC63" s="101"/>
      <c r="AD63" s="101"/>
      <c r="AE63" s="101"/>
      <c r="AF63" s="101"/>
      <c r="AG63" s="101"/>
      <c r="AH63" s="101"/>
      <c r="AI63" s="101"/>
      <c r="AJ63" s="101"/>
    </row>
    <row r="64" spans="4:36" x14ac:dyDescent="0.35">
      <c r="D64" s="106"/>
      <c r="E64" s="106"/>
      <c r="F64" s="106"/>
      <c r="G64" s="106"/>
      <c r="H64" s="106"/>
      <c r="I64" s="106"/>
      <c r="J64" s="106"/>
      <c r="K64" s="106"/>
      <c r="L64" s="106"/>
      <c r="M64" s="106"/>
      <c r="N64" s="101"/>
      <c r="O64" s="101"/>
      <c r="P64" s="101"/>
      <c r="Q64" s="101"/>
      <c r="R64" s="101"/>
      <c r="S64" s="101"/>
      <c r="T64" s="101"/>
      <c r="U64" s="101"/>
      <c r="V64" s="101"/>
      <c r="AC64" s="101"/>
      <c r="AD64" s="101"/>
      <c r="AE64" s="101"/>
      <c r="AF64" s="101"/>
      <c r="AG64" s="101"/>
      <c r="AH64" s="101"/>
      <c r="AI64" s="101"/>
      <c r="AJ64" s="101"/>
    </row>
    <row r="65" spans="4:36" x14ac:dyDescent="0.35">
      <c r="D65" s="106"/>
      <c r="E65" s="106"/>
      <c r="F65" s="106"/>
      <c r="G65" s="106"/>
      <c r="H65" s="106"/>
      <c r="I65" s="106"/>
      <c r="J65" s="106"/>
      <c r="K65" s="106"/>
      <c r="L65" s="106"/>
      <c r="M65" s="106"/>
      <c r="N65" s="101"/>
      <c r="O65" s="101"/>
      <c r="P65" s="101"/>
      <c r="Q65" s="101"/>
      <c r="R65" s="101"/>
      <c r="S65" s="101"/>
      <c r="T65" s="101"/>
      <c r="U65" s="101"/>
      <c r="V65" s="101"/>
      <c r="AC65" s="101"/>
      <c r="AD65" s="101"/>
      <c r="AE65" s="101"/>
      <c r="AF65" s="101"/>
      <c r="AG65" s="101"/>
      <c r="AH65" s="101"/>
      <c r="AI65" s="101"/>
      <c r="AJ65" s="101"/>
    </row>
    <row r="66" spans="4:36" x14ac:dyDescent="0.35">
      <c r="D66" s="106"/>
      <c r="E66" s="106"/>
      <c r="F66" s="106"/>
      <c r="G66" s="106"/>
      <c r="H66" s="106"/>
      <c r="I66" s="106"/>
      <c r="J66" s="106"/>
      <c r="K66" s="106"/>
      <c r="L66" s="106"/>
      <c r="M66" s="106"/>
      <c r="N66" s="101"/>
      <c r="O66" s="101"/>
      <c r="P66" s="101"/>
      <c r="Q66" s="101"/>
      <c r="R66" s="101"/>
      <c r="S66" s="101"/>
      <c r="T66" s="101"/>
      <c r="U66" s="101"/>
      <c r="V66" s="101"/>
      <c r="AC66" s="101"/>
      <c r="AD66" s="101"/>
      <c r="AE66" s="101"/>
      <c r="AF66" s="101"/>
      <c r="AG66" s="101"/>
      <c r="AH66" s="101"/>
      <c r="AI66" s="101"/>
      <c r="AJ66" s="101"/>
    </row>
    <row r="67" spans="4:36" x14ac:dyDescent="0.35">
      <c r="D67" s="106"/>
      <c r="E67" s="106"/>
      <c r="F67" s="106"/>
      <c r="G67" s="106"/>
      <c r="H67" s="106"/>
      <c r="I67" s="106"/>
      <c r="J67" s="106"/>
      <c r="K67" s="106"/>
      <c r="L67" s="106"/>
      <c r="M67" s="106"/>
      <c r="N67" s="101"/>
      <c r="O67" s="101"/>
      <c r="P67" s="101"/>
      <c r="Q67" s="101"/>
      <c r="R67" s="101"/>
      <c r="S67" s="101"/>
      <c r="T67" s="101"/>
      <c r="U67" s="101"/>
      <c r="V67" s="101"/>
      <c r="AC67" s="101"/>
      <c r="AD67" s="101"/>
      <c r="AE67" s="101"/>
      <c r="AF67" s="101"/>
      <c r="AG67" s="101"/>
      <c r="AH67" s="101"/>
      <c r="AI67" s="101"/>
      <c r="AJ67" s="101"/>
    </row>
    <row r="68" spans="4:36" x14ac:dyDescent="0.35">
      <c r="D68" s="106"/>
      <c r="E68" s="106"/>
      <c r="F68" s="106"/>
      <c r="G68" s="106"/>
      <c r="H68" s="106"/>
      <c r="I68" s="106"/>
      <c r="J68" s="106"/>
      <c r="K68" s="106"/>
      <c r="L68" s="106"/>
      <c r="M68" s="106"/>
      <c r="N68" s="101"/>
      <c r="O68" s="101"/>
      <c r="P68" s="101"/>
      <c r="Q68" s="101"/>
      <c r="R68" s="101"/>
      <c r="S68" s="101"/>
      <c r="T68" s="101"/>
      <c r="U68" s="101"/>
      <c r="V68" s="101"/>
      <c r="AC68" s="101"/>
      <c r="AD68" s="101"/>
      <c r="AE68" s="101"/>
      <c r="AF68" s="101"/>
      <c r="AG68" s="101"/>
      <c r="AH68" s="101"/>
      <c r="AI68" s="101"/>
      <c r="AJ68" s="101"/>
    </row>
    <row r="69" spans="4:36" x14ac:dyDescent="0.35">
      <c r="D69" s="106"/>
      <c r="E69" s="106"/>
      <c r="F69" s="106"/>
      <c r="G69" s="106"/>
      <c r="H69" s="106"/>
      <c r="I69" s="106"/>
      <c r="J69" s="106"/>
      <c r="K69" s="106"/>
      <c r="L69" s="106"/>
      <c r="M69" s="106"/>
      <c r="N69" s="101"/>
      <c r="O69" s="101"/>
      <c r="P69" s="101"/>
      <c r="Q69" s="101"/>
      <c r="R69" s="101"/>
      <c r="S69" s="101"/>
      <c r="T69" s="101"/>
      <c r="U69" s="101"/>
      <c r="V69" s="101"/>
      <c r="AC69" s="101"/>
      <c r="AD69" s="101"/>
      <c r="AE69" s="101"/>
      <c r="AF69" s="101"/>
      <c r="AG69" s="101"/>
      <c r="AH69" s="101"/>
      <c r="AI69" s="101"/>
      <c r="AJ69" s="101"/>
    </row>
    <row r="70" spans="4:36" x14ac:dyDescent="0.35">
      <c r="D70" s="106"/>
      <c r="E70" s="106"/>
      <c r="F70" s="106"/>
      <c r="G70" s="106"/>
      <c r="H70" s="106"/>
      <c r="I70" s="106"/>
      <c r="J70" s="106"/>
      <c r="K70" s="106"/>
      <c r="L70" s="106"/>
      <c r="M70" s="106"/>
      <c r="N70" s="101"/>
      <c r="O70" s="101"/>
      <c r="P70" s="101"/>
      <c r="Q70" s="101"/>
      <c r="R70" s="101"/>
      <c r="S70" s="101"/>
      <c r="T70" s="101"/>
      <c r="U70" s="101"/>
      <c r="V70" s="101"/>
      <c r="AC70" s="101"/>
      <c r="AD70" s="101"/>
      <c r="AE70" s="101"/>
      <c r="AF70" s="101"/>
      <c r="AG70" s="101"/>
      <c r="AH70" s="101"/>
      <c r="AI70" s="101"/>
      <c r="AJ70" s="101"/>
    </row>
    <row r="71" spans="4:36" x14ac:dyDescent="0.35">
      <c r="D71" s="106"/>
      <c r="E71" s="106"/>
      <c r="F71" s="106"/>
      <c r="G71" s="106"/>
      <c r="H71" s="106"/>
      <c r="I71" s="106"/>
      <c r="J71" s="106"/>
      <c r="K71" s="106"/>
      <c r="L71" s="106"/>
      <c r="M71" s="106"/>
      <c r="N71" s="101"/>
      <c r="O71" s="101"/>
      <c r="P71" s="101"/>
      <c r="Q71" s="101"/>
      <c r="R71" s="101"/>
      <c r="S71" s="101"/>
      <c r="T71" s="101"/>
      <c r="U71" s="101"/>
      <c r="V71" s="101"/>
      <c r="AC71" s="101"/>
      <c r="AD71" s="101"/>
      <c r="AE71" s="101"/>
      <c r="AF71" s="101"/>
      <c r="AG71" s="101"/>
      <c r="AH71" s="101"/>
      <c r="AI71" s="101"/>
      <c r="AJ71" s="101"/>
    </row>
    <row r="72" spans="4:36" x14ac:dyDescent="0.35">
      <c r="D72" s="106"/>
      <c r="E72" s="106"/>
      <c r="F72" s="106"/>
      <c r="G72" s="106"/>
      <c r="H72" s="106"/>
      <c r="I72" s="106"/>
      <c r="J72" s="106"/>
      <c r="K72" s="106"/>
      <c r="L72" s="106"/>
      <c r="M72" s="106"/>
      <c r="N72" s="101"/>
      <c r="O72" s="101"/>
      <c r="P72" s="101"/>
      <c r="Q72" s="101"/>
      <c r="R72" s="101"/>
      <c r="S72" s="101"/>
      <c r="T72" s="101"/>
      <c r="U72" s="101"/>
      <c r="V72" s="101"/>
      <c r="AC72" s="101"/>
      <c r="AD72" s="101"/>
      <c r="AE72" s="101"/>
      <c r="AF72" s="101"/>
      <c r="AG72" s="101"/>
      <c r="AH72" s="101"/>
      <c r="AI72" s="101"/>
      <c r="AJ72" s="101"/>
    </row>
    <row r="73" spans="4:36" x14ac:dyDescent="0.35">
      <c r="D73" s="106"/>
      <c r="E73" s="106"/>
      <c r="F73" s="106"/>
      <c r="G73" s="106"/>
      <c r="H73" s="106"/>
      <c r="I73" s="106"/>
      <c r="J73" s="106"/>
      <c r="K73" s="106"/>
      <c r="L73" s="106"/>
      <c r="M73" s="106"/>
      <c r="N73" s="101"/>
      <c r="O73" s="101"/>
      <c r="P73" s="101"/>
      <c r="Q73" s="101"/>
      <c r="R73" s="101"/>
      <c r="S73" s="101"/>
      <c r="T73" s="101"/>
      <c r="U73" s="101"/>
      <c r="V73" s="101"/>
      <c r="AC73" s="101"/>
      <c r="AD73" s="101"/>
      <c r="AE73" s="101"/>
      <c r="AF73" s="101"/>
      <c r="AG73" s="101"/>
      <c r="AH73" s="101"/>
      <c r="AI73" s="101"/>
      <c r="AJ73" s="101"/>
    </row>
    <row r="74" spans="4:36" x14ac:dyDescent="0.35">
      <c r="D74" s="106"/>
      <c r="E74" s="106"/>
      <c r="F74" s="106"/>
      <c r="G74" s="106"/>
      <c r="H74" s="106"/>
      <c r="I74" s="106"/>
      <c r="J74" s="106"/>
      <c r="K74" s="106"/>
      <c r="L74" s="106"/>
      <c r="M74" s="106"/>
      <c r="N74" s="101"/>
      <c r="O74" s="101"/>
      <c r="P74" s="101"/>
      <c r="Q74" s="101"/>
      <c r="R74" s="101"/>
      <c r="S74" s="101"/>
      <c r="T74" s="101"/>
      <c r="U74" s="101"/>
      <c r="V74" s="101"/>
      <c r="AC74" s="101"/>
      <c r="AD74" s="101"/>
      <c r="AE74" s="101"/>
      <c r="AF74" s="101"/>
      <c r="AG74" s="101"/>
      <c r="AH74" s="101"/>
      <c r="AI74" s="101"/>
      <c r="AJ74" s="101"/>
    </row>
    <row r="75" spans="4:36" x14ac:dyDescent="0.35">
      <c r="D75" s="106"/>
      <c r="E75" s="106"/>
      <c r="F75" s="106"/>
      <c r="G75" s="106"/>
      <c r="H75" s="106"/>
      <c r="I75" s="106"/>
      <c r="J75" s="106"/>
      <c r="K75" s="106"/>
      <c r="L75" s="106"/>
      <c r="M75" s="106"/>
      <c r="N75" s="101"/>
      <c r="O75" s="101"/>
      <c r="P75" s="101"/>
      <c r="Q75" s="101"/>
      <c r="R75" s="101"/>
      <c r="S75" s="101"/>
      <c r="T75" s="101"/>
      <c r="U75" s="101"/>
      <c r="V75" s="101"/>
      <c r="AC75" s="101"/>
      <c r="AD75" s="101"/>
      <c r="AE75" s="101"/>
      <c r="AF75" s="101"/>
      <c r="AG75" s="101"/>
      <c r="AH75" s="101"/>
      <c r="AI75" s="101"/>
      <c r="AJ75" s="101"/>
    </row>
    <row r="76" spans="4:36" x14ac:dyDescent="0.35">
      <c r="D76" s="106"/>
      <c r="E76" s="106"/>
      <c r="F76" s="106"/>
      <c r="G76" s="106"/>
      <c r="H76" s="106"/>
      <c r="I76" s="106"/>
      <c r="J76" s="106"/>
      <c r="K76" s="106"/>
      <c r="L76" s="106"/>
      <c r="M76" s="106"/>
      <c r="N76" s="101"/>
      <c r="O76" s="101"/>
      <c r="P76" s="101"/>
      <c r="Q76" s="101"/>
      <c r="R76" s="101"/>
      <c r="S76" s="101"/>
      <c r="T76" s="101"/>
      <c r="U76" s="101"/>
      <c r="V76" s="101"/>
      <c r="AC76" s="101"/>
      <c r="AD76" s="101"/>
      <c r="AE76" s="101"/>
      <c r="AF76" s="101"/>
      <c r="AG76" s="101"/>
      <c r="AH76" s="101"/>
      <c r="AI76" s="101"/>
      <c r="AJ76" s="101"/>
    </row>
    <row r="77" spans="4:36" x14ac:dyDescent="0.35">
      <c r="D77" s="106"/>
      <c r="E77" s="106"/>
      <c r="F77" s="106"/>
      <c r="G77" s="106"/>
      <c r="H77" s="106"/>
      <c r="I77" s="106"/>
      <c r="J77" s="106"/>
      <c r="K77" s="106"/>
      <c r="L77" s="106"/>
      <c r="M77" s="106"/>
      <c r="N77" s="101"/>
      <c r="O77" s="101"/>
      <c r="P77" s="101"/>
      <c r="Q77" s="101"/>
      <c r="R77" s="101"/>
      <c r="S77" s="101"/>
      <c r="T77" s="101"/>
      <c r="U77" s="101"/>
      <c r="V77" s="101"/>
      <c r="AC77" s="101"/>
      <c r="AD77" s="101"/>
      <c r="AE77" s="101"/>
      <c r="AF77" s="101"/>
      <c r="AG77" s="101"/>
      <c r="AH77" s="101"/>
      <c r="AI77" s="101"/>
      <c r="AJ77" s="101"/>
    </row>
    <row r="78" spans="4:36" x14ac:dyDescent="0.35">
      <c r="D78" s="106"/>
      <c r="E78" s="106"/>
      <c r="F78" s="106"/>
      <c r="G78" s="106"/>
      <c r="H78" s="106"/>
      <c r="I78" s="106"/>
      <c r="J78" s="106"/>
      <c r="K78" s="106"/>
      <c r="L78" s="106"/>
      <c r="M78" s="106"/>
      <c r="N78" s="101"/>
      <c r="O78" s="101"/>
      <c r="P78" s="101"/>
      <c r="Q78" s="101"/>
      <c r="R78" s="101"/>
      <c r="S78" s="101"/>
      <c r="T78" s="101"/>
      <c r="U78" s="101"/>
      <c r="V78" s="101"/>
      <c r="AC78" s="101"/>
      <c r="AD78" s="101"/>
      <c r="AE78" s="101"/>
      <c r="AF78" s="101"/>
      <c r="AG78" s="101"/>
      <c r="AH78" s="101"/>
      <c r="AI78" s="101"/>
      <c r="AJ78" s="101"/>
    </row>
    <row r="79" spans="4:36" x14ac:dyDescent="0.35">
      <c r="D79" s="106"/>
      <c r="E79" s="106"/>
      <c r="F79" s="106"/>
      <c r="G79" s="106"/>
      <c r="H79" s="106"/>
      <c r="I79" s="106"/>
      <c r="J79" s="106"/>
      <c r="K79" s="106"/>
      <c r="L79" s="106"/>
      <c r="M79" s="106"/>
      <c r="N79" s="101"/>
      <c r="O79" s="101"/>
      <c r="P79" s="101"/>
      <c r="Q79" s="101"/>
      <c r="R79" s="101"/>
      <c r="S79" s="101"/>
      <c r="T79" s="101"/>
      <c r="U79" s="101"/>
      <c r="V79" s="101"/>
      <c r="AC79" s="101"/>
      <c r="AD79" s="101"/>
      <c r="AE79" s="101"/>
      <c r="AF79" s="101"/>
      <c r="AG79" s="101"/>
      <c r="AH79" s="101"/>
      <c r="AI79" s="101"/>
      <c r="AJ79" s="101"/>
    </row>
    <row r="80" spans="4:36" x14ac:dyDescent="0.35">
      <c r="D80" s="106"/>
      <c r="E80" s="106"/>
      <c r="F80" s="106"/>
      <c r="G80" s="106"/>
      <c r="H80" s="106"/>
      <c r="I80" s="106"/>
      <c r="J80" s="106"/>
      <c r="K80" s="106"/>
      <c r="L80" s="106"/>
      <c r="M80" s="106"/>
      <c r="N80" s="101"/>
      <c r="O80" s="101"/>
      <c r="P80" s="101"/>
      <c r="Q80" s="101"/>
      <c r="R80" s="101"/>
      <c r="S80" s="101"/>
      <c r="T80" s="101"/>
      <c r="U80" s="101"/>
      <c r="V80" s="101"/>
      <c r="AC80" s="101"/>
      <c r="AD80" s="101"/>
      <c r="AE80" s="101"/>
      <c r="AF80" s="101"/>
      <c r="AG80" s="101"/>
      <c r="AH80" s="101"/>
      <c r="AI80" s="101"/>
      <c r="AJ80" s="101"/>
    </row>
    <row r="81" spans="4:36" x14ac:dyDescent="0.35">
      <c r="D81" s="106"/>
      <c r="E81" s="106"/>
      <c r="F81" s="106"/>
      <c r="G81" s="106"/>
      <c r="H81" s="106"/>
      <c r="I81" s="106"/>
      <c r="J81" s="106"/>
      <c r="K81" s="106"/>
      <c r="L81" s="106"/>
      <c r="M81" s="106"/>
      <c r="N81" s="101"/>
      <c r="O81" s="101"/>
      <c r="P81" s="101"/>
      <c r="Q81" s="101"/>
      <c r="R81" s="101"/>
      <c r="S81" s="101"/>
      <c r="T81" s="101"/>
      <c r="U81" s="101"/>
      <c r="V81" s="101"/>
      <c r="AC81" s="101"/>
      <c r="AD81" s="101"/>
      <c r="AE81" s="101"/>
      <c r="AF81" s="101"/>
      <c r="AG81" s="101"/>
      <c r="AH81" s="101"/>
      <c r="AI81" s="101"/>
      <c r="AJ81" s="101"/>
    </row>
    <row r="82" spans="4:36" x14ac:dyDescent="0.35">
      <c r="D82" s="106"/>
      <c r="E82" s="106"/>
      <c r="F82" s="106"/>
      <c r="G82" s="106"/>
      <c r="H82" s="106"/>
      <c r="I82" s="106"/>
      <c r="J82" s="106"/>
      <c r="K82" s="106"/>
      <c r="L82" s="106"/>
      <c r="M82" s="106"/>
      <c r="N82" s="101"/>
      <c r="O82" s="101"/>
      <c r="P82" s="101"/>
      <c r="Q82" s="101"/>
      <c r="R82" s="101"/>
      <c r="S82" s="101"/>
      <c r="T82" s="101"/>
      <c r="U82" s="101"/>
      <c r="V82" s="101"/>
      <c r="AC82" s="101"/>
      <c r="AD82" s="101"/>
      <c r="AE82" s="101"/>
      <c r="AF82" s="101"/>
      <c r="AG82" s="101"/>
      <c r="AH82" s="101"/>
      <c r="AI82" s="101"/>
      <c r="AJ82" s="101"/>
    </row>
    <row r="83" spans="4:36" x14ac:dyDescent="0.35">
      <c r="D83" s="106"/>
      <c r="E83" s="106"/>
      <c r="F83" s="106"/>
      <c r="G83" s="106"/>
      <c r="H83" s="106"/>
      <c r="I83" s="106"/>
      <c r="J83" s="106"/>
      <c r="K83" s="106"/>
      <c r="L83" s="106"/>
      <c r="M83" s="106"/>
      <c r="N83" s="101"/>
      <c r="O83" s="101"/>
      <c r="P83" s="101"/>
      <c r="Q83" s="101"/>
      <c r="R83" s="101"/>
      <c r="S83" s="101"/>
      <c r="T83" s="101"/>
      <c r="U83" s="101"/>
      <c r="V83" s="101"/>
      <c r="AC83" s="101"/>
      <c r="AD83" s="101"/>
      <c r="AE83" s="101"/>
      <c r="AF83" s="101"/>
      <c r="AG83" s="101"/>
      <c r="AH83" s="101"/>
      <c r="AI83" s="101"/>
      <c r="AJ83" s="101"/>
    </row>
    <row r="84" spans="4:36" x14ac:dyDescent="0.35">
      <c r="D84" s="106"/>
      <c r="E84" s="106"/>
      <c r="F84" s="106"/>
      <c r="G84" s="106"/>
      <c r="H84" s="106"/>
      <c r="I84" s="106"/>
      <c r="J84" s="106"/>
      <c r="K84" s="106"/>
      <c r="L84" s="106"/>
      <c r="M84" s="106"/>
      <c r="N84" s="101"/>
      <c r="O84" s="101"/>
      <c r="P84" s="101"/>
      <c r="Q84" s="101"/>
      <c r="R84" s="101"/>
      <c r="S84" s="101"/>
      <c r="T84" s="101"/>
      <c r="U84" s="101"/>
      <c r="V84" s="101"/>
      <c r="AC84" s="101"/>
      <c r="AD84" s="101"/>
      <c r="AE84" s="101"/>
      <c r="AF84" s="101"/>
      <c r="AG84" s="101"/>
      <c r="AH84" s="101"/>
      <c r="AI84" s="101"/>
      <c r="AJ84" s="101"/>
    </row>
    <row r="85" spans="4:36" x14ac:dyDescent="0.35">
      <c r="D85" s="106"/>
      <c r="E85" s="106"/>
      <c r="F85" s="106"/>
      <c r="G85" s="106"/>
      <c r="H85" s="106"/>
      <c r="I85" s="106"/>
      <c r="J85" s="106"/>
      <c r="K85" s="106"/>
      <c r="L85" s="106"/>
      <c r="M85" s="106"/>
      <c r="N85" s="101"/>
      <c r="O85" s="101"/>
      <c r="P85" s="101"/>
      <c r="Q85" s="101"/>
      <c r="R85" s="101"/>
      <c r="S85" s="101"/>
      <c r="T85" s="101"/>
      <c r="U85" s="101"/>
      <c r="V85" s="101"/>
      <c r="AC85" s="101"/>
      <c r="AD85" s="101"/>
      <c r="AE85" s="101"/>
      <c r="AF85" s="101"/>
      <c r="AG85" s="101"/>
      <c r="AH85" s="101"/>
      <c r="AI85" s="101"/>
      <c r="AJ85" s="101"/>
    </row>
    <row r="86" spans="4:36" x14ac:dyDescent="0.35">
      <c r="D86" s="106"/>
      <c r="E86" s="106"/>
      <c r="F86" s="106"/>
      <c r="G86" s="106"/>
      <c r="H86" s="106"/>
      <c r="I86" s="106"/>
      <c r="J86" s="106"/>
      <c r="K86" s="106"/>
      <c r="L86" s="106"/>
      <c r="M86" s="106"/>
      <c r="N86" s="101"/>
      <c r="O86" s="101"/>
      <c r="P86" s="101"/>
      <c r="Q86" s="101"/>
      <c r="R86" s="101"/>
      <c r="S86" s="101"/>
      <c r="T86" s="101"/>
      <c r="U86" s="101"/>
      <c r="V86" s="101"/>
      <c r="AC86" s="101"/>
      <c r="AD86" s="101"/>
      <c r="AE86" s="101"/>
      <c r="AF86" s="101"/>
      <c r="AG86" s="101"/>
      <c r="AH86" s="101"/>
      <c r="AI86" s="101"/>
      <c r="AJ86" s="101"/>
    </row>
    <row r="87" spans="4:36" x14ac:dyDescent="0.35">
      <c r="D87" s="106"/>
      <c r="E87" s="106"/>
      <c r="F87" s="106"/>
      <c r="G87" s="106"/>
      <c r="H87" s="106"/>
      <c r="I87" s="106"/>
      <c r="J87" s="106"/>
      <c r="K87" s="106"/>
      <c r="L87" s="106"/>
      <c r="M87" s="106"/>
      <c r="N87" s="101"/>
      <c r="O87" s="101"/>
      <c r="P87" s="101"/>
      <c r="Q87" s="101"/>
      <c r="R87" s="101"/>
      <c r="S87" s="101"/>
      <c r="T87" s="101"/>
      <c r="U87" s="101"/>
      <c r="V87" s="101"/>
      <c r="AC87" s="101"/>
      <c r="AD87" s="101"/>
      <c r="AE87" s="101"/>
      <c r="AF87" s="101"/>
      <c r="AG87" s="101"/>
      <c r="AH87" s="101"/>
      <c r="AI87" s="101"/>
      <c r="AJ87" s="101"/>
    </row>
    <row r="88" spans="4:36" x14ac:dyDescent="0.35">
      <c r="D88" s="106"/>
      <c r="E88" s="106"/>
      <c r="F88" s="106"/>
      <c r="G88" s="106"/>
      <c r="H88" s="106"/>
      <c r="I88" s="106"/>
      <c r="J88" s="106"/>
      <c r="K88" s="106"/>
      <c r="L88" s="106"/>
      <c r="M88" s="106"/>
      <c r="N88" s="101"/>
      <c r="O88" s="101"/>
      <c r="P88" s="101"/>
      <c r="Q88" s="101"/>
      <c r="R88" s="101"/>
      <c r="S88" s="101"/>
      <c r="T88" s="101"/>
      <c r="U88" s="101"/>
      <c r="V88" s="101"/>
      <c r="AC88" s="101"/>
      <c r="AD88" s="101"/>
      <c r="AE88" s="101"/>
      <c r="AF88" s="101"/>
      <c r="AG88" s="101"/>
      <c r="AH88" s="101"/>
      <c r="AI88" s="101"/>
      <c r="AJ88" s="101"/>
    </row>
    <row r="89" spans="4:36" x14ac:dyDescent="0.35">
      <c r="D89" s="106"/>
      <c r="E89" s="106"/>
      <c r="F89" s="106"/>
      <c r="G89" s="106"/>
      <c r="H89" s="106"/>
      <c r="I89" s="106"/>
      <c r="J89" s="106"/>
      <c r="K89" s="106"/>
      <c r="L89" s="106"/>
      <c r="M89" s="106"/>
      <c r="N89" s="101"/>
      <c r="O89" s="101"/>
      <c r="P89" s="101"/>
      <c r="Q89" s="101"/>
      <c r="R89" s="101"/>
      <c r="S89" s="101"/>
      <c r="T89" s="101"/>
      <c r="U89" s="101"/>
      <c r="V89" s="101"/>
      <c r="AC89" s="101"/>
      <c r="AD89" s="101"/>
      <c r="AE89" s="101"/>
      <c r="AF89" s="101"/>
      <c r="AG89" s="101"/>
      <c r="AH89" s="101"/>
      <c r="AI89" s="101"/>
      <c r="AJ89" s="101"/>
    </row>
    <row r="90" spans="4:36" x14ac:dyDescent="0.35">
      <c r="D90" s="106"/>
      <c r="E90" s="106"/>
      <c r="F90" s="106"/>
      <c r="G90" s="106"/>
      <c r="H90" s="106"/>
      <c r="I90" s="106"/>
      <c r="J90" s="106"/>
      <c r="K90" s="106"/>
      <c r="L90" s="106"/>
      <c r="M90" s="106"/>
      <c r="N90" s="101"/>
      <c r="O90" s="101"/>
      <c r="P90" s="101"/>
      <c r="Q90" s="101"/>
      <c r="R90" s="101"/>
      <c r="S90" s="101"/>
      <c r="T90" s="101"/>
      <c r="U90" s="101"/>
      <c r="V90" s="101"/>
      <c r="AC90" s="101"/>
      <c r="AD90" s="101"/>
      <c r="AE90" s="101"/>
      <c r="AF90" s="101"/>
      <c r="AG90" s="101"/>
      <c r="AH90" s="101"/>
      <c r="AI90" s="101"/>
      <c r="AJ90" s="101"/>
    </row>
    <row r="91" spans="4:36" x14ac:dyDescent="0.35">
      <c r="D91" s="106"/>
      <c r="E91" s="106"/>
      <c r="F91" s="106"/>
      <c r="G91" s="106"/>
      <c r="H91" s="106"/>
      <c r="I91" s="106"/>
      <c r="J91" s="106"/>
      <c r="K91" s="106"/>
      <c r="L91" s="106"/>
      <c r="M91" s="106"/>
      <c r="N91" s="101"/>
      <c r="O91" s="101"/>
      <c r="P91" s="101"/>
      <c r="Q91" s="101"/>
      <c r="R91" s="101"/>
      <c r="S91" s="101"/>
      <c r="T91" s="101"/>
      <c r="U91" s="101"/>
      <c r="V91" s="101"/>
      <c r="AC91" s="101"/>
      <c r="AD91" s="101"/>
      <c r="AE91" s="101"/>
      <c r="AF91" s="101"/>
      <c r="AG91" s="101"/>
      <c r="AH91" s="101"/>
      <c r="AI91" s="101"/>
      <c r="AJ91" s="101"/>
    </row>
    <row r="92" spans="4:36" x14ac:dyDescent="0.35">
      <c r="D92" s="106"/>
      <c r="E92" s="106"/>
      <c r="F92" s="106"/>
      <c r="G92" s="106"/>
      <c r="H92" s="106"/>
      <c r="I92" s="106"/>
      <c r="J92" s="106"/>
      <c r="K92" s="106"/>
      <c r="L92" s="106"/>
      <c r="M92" s="106"/>
      <c r="N92" s="101"/>
      <c r="O92" s="101"/>
      <c r="P92" s="101"/>
      <c r="Q92" s="101"/>
      <c r="R92" s="101"/>
      <c r="S92" s="101"/>
      <c r="T92" s="101"/>
      <c r="U92" s="101"/>
      <c r="V92" s="101"/>
      <c r="AC92" s="101"/>
      <c r="AD92" s="101"/>
      <c r="AE92" s="101"/>
      <c r="AF92" s="101"/>
      <c r="AG92" s="101"/>
      <c r="AH92" s="101"/>
      <c r="AI92" s="101"/>
      <c r="AJ92" s="101"/>
    </row>
    <row r="93" spans="4:36" x14ac:dyDescent="0.35">
      <c r="D93" s="106"/>
      <c r="E93" s="106"/>
      <c r="F93" s="106"/>
      <c r="G93" s="106"/>
      <c r="H93" s="106"/>
      <c r="I93" s="106"/>
      <c r="J93" s="106"/>
      <c r="K93" s="106"/>
      <c r="L93" s="106"/>
      <c r="M93" s="106"/>
      <c r="N93" s="101"/>
      <c r="O93" s="101"/>
      <c r="P93" s="101"/>
      <c r="Q93" s="101"/>
      <c r="R93" s="101"/>
      <c r="S93" s="101"/>
      <c r="T93" s="101"/>
      <c r="U93" s="101"/>
      <c r="V93" s="101"/>
      <c r="AC93" s="101"/>
      <c r="AD93" s="101"/>
      <c r="AE93" s="101"/>
      <c r="AF93" s="101"/>
      <c r="AG93" s="101"/>
      <c r="AH93" s="101"/>
      <c r="AI93" s="101"/>
      <c r="AJ93" s="101"/>
    </row>
    <row r="94" spans="4:36" x14ac:dyDescent="0.35">
      <c r="D94" s="106"/>
      <c r="E94" s="106"/>
      <c r="F94" s="106"/>
      <c r="G94" s="106"/>
      <c r="H94" s="106"/>
      <c r="I94" s="106"/>
      <c r="J94" s="106"/>
      <c r="K94" s="106"/>
      <c r="L94" s="106"/>
      <c r="M94" s="106"/>
      <c r="N94" s="101"/>
      <c r="O94" s="101"/>
      <c r="P94" s="101"/>
      <c r="Q94" s="101"/>
      <c r="R94" s="101"/>
      <c r="S94" s="101"/>
      <c r="T94" s="101"/>
      <c r="U94" s="101"/>
      <c r="V94" s="101"/>
      <c r="AC94" s="101"/>
      <c r="AD94" s="101"/>
      <c r="AE94" s="101"/>
      <c r="AF94" s="101"/>
      <c r="AG94" s="101"/>
      <c r="AH94" s="101"/>
      <c r="AI94" s="101"/>
      <c r="AJ94" s="101"/>
    </row>
    <row r="95" spans="4:36" x14ac:dyDescent="0.35">
      <c r="D95" s="106"/>
      <c r="E95" s="106"/>
      <c r="F95" s="106"/>
      <c r="G95" s="106"/>
      <c r="H95" s="106"/>
      <c r="I95" s="106"/>
      <c r="J95" s="106"/>
      <c r="K95" s="106"/>
      <c r="L95" s="106"/>
      <c r="M95" s="106"/>
      <c r="N95" s="101"/>
      <c r="O95" s="101"/>
      <c r="P95" s="101"/>
      <c r="Q95" s="101"/>
      <c r="R95" s="101"/>
      <c r="S95" s="101"/>
      <c r="T95" s="101"/>
      <c r="U95" s="101"/>
      <c r="V95" s="101"/>
      <c r="AC95" s="101"/>
      <c r="AD95" s="101"/>
      <c r="AE95" s="101"/>
      <c r="AF95" s="101"/>
      <c r="AG95" s="101"/>
      <c r="AH95" s="101"/>
      <c r="AI95" s="101"/>
      <c r="AJ95" s="101"/>
    </row>
    <row r="96" spans="4:36" x14ac:dyDescent="0.35">
      <c r="D96" s="106"/>
      <c r="E96" s="106"/>
      <c r="F96" s="106"/>
      <c r="G96" s="106"/>
      <c r="H96" s="106"/>
      <c r="I96" s="106"/>
      <c r="J96" s="106"/>
      <c r="K96" s="106"/>
      <c r="L96" s="106"/>
      <c r="M96" s="106"/>
      <c r="N96" s="101"/>
      <c r="O96" s="101"/>
      <c r="P96" s="101"/>
      <c r="Q96" s="101"/>
      <c r="R96" s="101"/>
      <c r="S96" s="101"/>
      <c r="T96" s="101"/>
      <c r="U96" s="101"/>
      <c r="V96" s="101"/>
      <c r="AC96" s="101"/>
      <c r="AD96" s="101"/>
      <c r="AE96" s="101"/>
      <c r="AF96" s="101"/>
      <c r="AG96" s="101"/>
      <c r="AH96" s="101"/>
      <c r="AI96" s="101"/>
      <c r="AJ96" s="101"/>
    </row>
    <row r="97" spans="4:36" x14ac:dyDescent="0.35">
      <c r="D97" s="106"/>
      <c r="E97" s="106"/>
      <c r="F97" s="106"/>
      <c r="G97" s="106"/>
      <c r="H97" s="106"/>
      <c r="I97" s="106"/>
      <c r="J97" s="106"/>
      <c r="K97" s="106"/>
      <c r="L97" s="106"/>
      <c r="M97" s="106"/>
      <c r="N97" s="101"/>
      <c r="O97" s="101"/>
      <c r="P97" s="101"/>
      <c r="Q97" s="101"/>
      <c r="R97" s="101"/>
      <c r="S97" s="101"/>
      <c r="T97" s="101"/>
      <c r="U97" s="101"/>
      <c r="V97" s="101"/>
      <c r="AC97" s="101"/>
      <c r="AD97" s="101"/>
      <c r="AE97" s="101"/>
      <c r="AF97" s="101"/>
      <c r="AG97" s="101"/>
      <c r="AH97" s="101"/>
      <c r="AI97" s="101"/>
      <c r="AJ97" s="101"/>
    </row>
    <row r="98" spans="4:36" x14ac:dyDescent="0.35">
      <c r="D98" s="106"/>
      <c r="E98" s="106"/>
      <c r="F98" s="106"/>
      <c r="G98" s="106"/>
      <c r="H98" s="106"/>
      <c r="I98" s="106"/>
      <c r="J98" s="106"/>
      <c r="K98" s="106"/>
      <c r="L98" s="106"/>
      <c r="M98" s="106"/>
      <c r="N98" s="101"/>
      <c r="O98" s="101"/>
      <c r="P98" s="101"/>
      <c r="Q98" s="101"/>
      <c r="R98" s="101"/>
      <c r="S98" s="101"/>
      <c r="T98" s="101"/>
      <c r="U98" s="101"/>
      <c r="V98" s="101"/>
      <c r="AC98" s="101"/>
      <c r="AD98" s="101"/>
      <c r="AE98" s="101"/>
      <c r="AF98" s="101"/>
      <c r="AG98" s="101"/>
      <c r="AH98" s="101"/>
      <c r="AI98" s="101"/>
      <c r="AJ98" s="101"/>
    </row>
    <row r="99" spans="4:36" x14ac:dyDescent="0.35">
      <c r="D99" s="106"/>
      <c r="E99" s="106"/>
      <c r="F99" s="106"/>
      <c r="G99" s="106"/>
      <c r="H99" s="106"/>
      <c r="I99" s="106"/>
      <c r="J99" s="106"/>
      <c r="K99" s="106"/>
      <c r="L99" s="106"/>
      <c r="M99" s="106"/>
      <c r="N99" s="101"/>
      <c r="O99" s="101"/>
      <c r="P99" s="101"/>
      <c r="Q99" s="101"/>
      <c r="R99" s="101"/>
      <c r="S99" s="101"/>
      <c r="T99" s="101"/>
      <c r="U99" s="101"/>
      <c r="V99" s="101"/>
      <c r="AC99" s="101"/>
      <c r="AD99" s="101"/>
      <c r="AE99" s="101"/>
      <c r="AF99" s="101"/>
      <c r="AG99" s="101"/>
      <c r="AH99" s="101"/>
      <c r="AI99" s="101"/>
      <c r="AJ99" s="101"/>
    </row>
    <row r="100" spans="4:36" x14ac:dyDescent="0.35">
      <c r="D100" s="106"/>
      <c r="E100" s="106"/>
      <c r="F100" s="106"/>
      <c r="G100" s="106"/>
      <c r="H100" s="106"/>
      <c r="I100" s="106"/>
      <c r="J100" s="106"/>
      <c r="K100" s="106"/>
      <c r="L100" s="106"/>
      <c r="M100" s="106"/>
      <c r="N100" s="101"/>
      <c r="O100" s="101"/>
      <c r="P100" s="101"/>
      <c r="Q100" s="101"/>
      <c r="R100" s="101"/>
      <c r="S100" s="101"/>
      <c r="T100" s="101"/>
      <c r="U100" s="101"/>
      <c r="V100" s="101"/>
      <c r="AC100" s="101"/>
      <c r="AD100" s="101"/>
      <c r="AE100" s="101"/>
      <c r="AF100" s="101"/>
      <c r="AG100" s="101"/>
      <c r="AH100" s="101"/>
      <c r="AI100" s="101"/>
      <c r="AJ100" s="101"/>
    </row>
    <row r="101" spans="4:36" x14ac:dyDescent="0.35">
      <c r="D101" s="106"/>
      <c r="E101" s="106"/>
      <c r="F101" s="106"/>
      <c r="G101" s="106"/>
      <c r="H101" s="106"/>
      <c r="I101" s="106"/>
      <c r="J101" s="106"/>
      <c r="K101" s="106"/>
      <c r="L101" s="106"/>
      <c r="M101" s="106"/>
      <c r="N101" s="101"/>
      <c r="O101" s="101"/>
      <c r="P101" s="101"/>
      <c r="Q101" s="101"/>
      <c r="R101" s="101"/>
      <c r="S101" s="101"/>
      <c r="T101" s="101"/>
      <c r="U101" s="101"/>
      <c r="V101" s="101"/>
      <c r="AC101" s="101"/>
      <c r="AD101" s="101"/>
      <c r="AE101" s="101"/>
      <c r="AF101" s="101"/>
      <c r="AG101" s="101"/>
      <c r="AH101" s="101"/>
      <c r="AI101" s="101"/>
      <c r="AJ101" s="101"/>
    </row>
    <row r="102" spans="4:36" x14ac:dyDescent="0.35">
      <c r="D102" s="106"/>
      <c r="E102" s="106"/>
      <c r="F102" s="106"/>
      <c r="G102" s="106"/>
      <c r="H102" s="106"/>
      <c r="I102" s="106"/>
      <c r="J102" s="106"/>
      <c r="K102" s="106"/>
      <c r="L102" s="106"/>
      <c r="M102" s="106"/>
      <c r="N102" s="101"/>
      <c r="O102" s="101"/>
      <c r="P102" s="101"/>
      <c r="Q102" s="101"/>
      <c r="R102" s="101"/>
      <c r="S102" s="101"/>
      <c r="T102" s="101"/>
      <c r="U102" s="101"/>
      <c r="V102" s="101"/>
      <c r="AC102" s="101"/>
      <c r="AD102" s="101"/>
      <c r="AE102" s="101"/>
      <c r="AF102" s="101"/>
      <c r="AG102" s="101"/>
      <c r="AH102" s="101"/>
      <c r="AI102" s="101"/>
      <c r="AJ102" s="101"/>
    </row>
    <row r="103" spans="4:36" x14ac:dyDescent="0.35">
      <c r="D103" s="106"/>
      <c r="E103" s="106"/>
      <c r="F103" s="106"/>
      <c r="G103" s="106"/>
      <c r="H103" s="106"/>
      <c r="I103" s="106"/>
      <c r="J103" s="106"/>
      <c r="K103" s="106"/>
      <c r="L103" s="106"/>
      <c r="M103" s="106"/>
      <c r="N103" s="101"/>
      <c r="O103" s="101"/>
      <c r="P103" s="101"/>
      <c r="Q103" s="101"/>
      <c r="R103" s="101"/>
      <c r="S103" s="101"/>
      <c r="T103" s="101"/>
      <c r="U103" s="101"/>
      <c r="V103" s="101"/>
      <c r="AC103" s="101"/>
      <c r="AD103" s="101"/>
      <c r="AE103" s="101"/>
      <c r="AF103" s="101"/>
      <c r="AG103" s="101"/>
      <c r="AH103" s="101"/>
      <c r="AI103" s="101"/>
      <c r="AJ103" s="101"/>
    </row>
    <row r="104" spans="4:36" x14ac:dyDescent="0.35">
      <c r="D104" s="106"/>
      <c r="E104" s="106"/>
      <c r="F104" s="106"/>
      <c r="G104" s="106"/>
      <c r="H104" s="106"/>
      <c r="I104" s="106"/>
      <c r="J104" s="106"/>
      <c r="K104" s="106"/>
      <c r="L104" s="106"/>
      <c r="M104" s="106"/>
      <c r="N104" s="101"/>
      <c r="O104" s="101"/>
      <c r="P104" s="101"/>
      <c r="Q104" s="101"/>
      <c r="R104" s="101"/>
      <c r="S104" s="101"/>
      <c r="T104" s="101"/>
      <c r="U104" s="101"/>
      <c r="V104" s="101"/>
      <c r="AC104" s="101"/>
      <c r="AD104" s="101"/>
      <c r="AE104" s="101"/>
      <c r="AF104" s="101"/>
      <c r="AG104" s="101"/>
      <c r="AH104" s="101"/>
      <c r="AI104" s="101"/>
      <c r="AJ104" s="101"/>
    </row>
    <row r="105" spans="4:36" x14ac:dyDescent="0.35">
      <c r="D105" s="106"/>
      <c r="E105" s="106"/>
      <c r="F105" s="106"/>
      <c r="G105" s="106"/>
      <c r="H105" s="106"/>
      <c r="I105" s="106"/>
      <c r="J105" s="106"/>
      <c r="K105" s="106"/>
      <c r="L105" s="106"/>
      <c r="M105" s="106"/>
      <c r="N105" s="101"/>
      <c r="O105" s="101"/>
      <c r="P105" s="101"/>
      <c r="Q105" s="101"/>
      <c r="R105" s="101"/>
      <c r="S105" s="101"/>
      <c r="T105" s="101"/>
      <c r="U105" s="101"/>
      <c r="V105" s="101"/>
      <c r="AC105" s="101"/>
      <c r="AD105" s="101"/>
      <c r="AE105" s="101"/>
      <c r="AF105" s="101"/>
      <c r="AG105" s="101"/>
      <c r="AH105" s="101"/>
      <c r="AI105" s="101"/>
      <c r="AJ105" s="101"/>
    </row>
    <row r="106" spans="4:36" x14ac:dyDescent="0.35">
      <c r="D106" s="106"/>
      <c r="E106" s="106"/>
      <c r="F106" s="106"/>
      <c r="G106" s="106"/>
      <c r="H106" s="106"/>
      <c r="I106" s="106"/>
      <c r="J106" s="106"/>
      <c r="K106" s="106"/>
      <c r="L106" s="106"/>
      <c r="M106" s="106"/>
      <c r="N106" s="101"/>
      <c r="O106" s="101"/>
      <c r="P106" s="101"/>
      <c r="Q106" s="101"/>
      <c r="R106" s="101"/>
      <c r="S106" s="101"/>
      <c r="T106" s="101"/>
      <c r="U106" s="101"/>
      <c r="V106" s="101"/>
      <c r="AC106" s="101"/>
      <c r="AD106" s="101"/>
      <c r="AE106" s="101"/>
      <c r="AF106" s="101"/>
      <c r="AG106" s="101"/>
      <c r="AH106" s="101"/>
      <c r="AI106" s="101"/>
      <c r="AJ106" s="101"/>
    </row>
    <row r="107" spans="4:36" x14ac:dyDescent="0.35">
      <c r="D107" s="106"/>
      <c r="E107" s="106"/>
      <c r="F107" s="106"/>
      <c r="G107" s="106"/>
      <c r="H107" s="106"/>
      <c r="I107" s="106"/>
      <c r="J107" s="106"/>
      <c r="K107" s="106"/>
      <c r="L107" s="106"/>
      <c r="M107" s="106"/>
      <c r="N107" s="101"/>
      <c r="O107" s="101"/>
      <c r="P107" s="101"/>
      <c r="Q107" s="101"/>
      <c r="R107" s="101"/>
      <c r="S107" s="101"/>
      <c r="T107" s="101"/>
      <c r="U107" s="101"/>
      <c r="V107" s="101"/>
      <c r="AC107" s="101"/>
      <c r="AD107" s="101"/>
      <c r="AE107" s="101"/>
      <c r="AF107" s="101"/>
      <c r="AG107" s="101"/>
      <c r="AH107" s="101"/>
      <c r="AI107" s="101"/>
      <c r="AJ107" s="101"/>
    </row>
    <row r="108" spans="4:36" x14ac:dyDescent="0.35">
      <c r="D108" s="106"/>
      <c r="E108" s="106"/>
      <c r="F108" s="106"/>
      <c r="G108" s="106"/>
      <c r="H108" s="106"/>
      <c r="I108" s="106"/>
      <c r="J108" s="106"/>
      <c r="K108" s="106"/>
      <c r="L108" s="106"/>
      <c r="M108" s="106"/>
      <c r="N108" s="101"/>
      <c r="O108" s="101"/>
      <c r="P108" s="101"/>
      <c r="Q108" s="101"/>
      <c r="R108" s="101"/>
      <c r="S108" s="101"/>
      <c r="T108" s="101"/>
      <c r="U108" s="101"/>
      <c r="V108" s="101"/>
      <c r="AC108" s="101"/>
      <c r="AD108" s="101"/>
      <c r="AE108" s="101"/>
      <c r="AF108" s="101"/>
      <c r="AG108" s="101"/>
      <c r="AH108" s="101"/>
      <c r="AI108" s="101"/>
      <c r="AJ108" s="101"/>
    </row>
    <row r="109" spans="4:36" x14ac:dyDescent="0.35">
      <c r="D109" s="106"/>
      <c r="E109" s="106"/>
      <c r="F109" s="106"/>
      <c r="G109" s="106"/>
      <c r="H109" s="106"/>
      <c r="I109" s="106"/>
      <c r="J109" s="106"/>
      <c r="K109" s="106"/>
      <c r="L109" s="106"/>
      <c r="M109" s="106"/>
      <c r="N109" s="101"/>
      <c r="O109" s="101"/>
      <c r="P109" s="101"/>
      <c r="Q109" s="101"/>
      <c r="R109" s="101"/>
      <c r="S109" s="101"/>
      <c r="T109" s="101"/>
      <c r="U109" s="101"/>
      <c r="V109" s="101"/>
      <c r="AC109" s="101"/>
      <c r="AD109" s="101"/>
      <c r="AE109" s="101"/>
      <c r="AF109" s="101"/>
      <c r="AG109" s="101"/>
      <c r="AH109" s="101"/>
      <c r="AI109" s="101"/>
      <c r="AJ109" s="101"/>
    </row>
    <row r="110" spans="4:36" x14ac:dyDescent="0.35">
      <c r="D110" s="106"/>
      <c r="E110" s="106"/>
      <c r="F110" s="106"/>
      <c r="G110" s="106"/>
      <c r="H110" s="106"/>
      <c r="I110" s="106"/>
      <c r="J110" s="106"/>
      <c r="K110" s="106"/>
      <c r="L110" s="106"/>
      <c r="M110" s="106"/>
      <c r="N110" s="101"/>
      <c r="O110" s="101"/>
      <c r="P110" s="101"/>
      <c r="Q110" s="101"/>
      <c r="R110" s="101"/>
      <c r="S110" s="101"/>
      <c r="T110" s="101"/>
      <c r="U110" s="101"/>
      <c r="V110" s="101"/>
      <c r="AC110" s="101"/>
      <c r="AD110" s="101"/>
      <c r="AE110" s="101"/>
      <c r="AF110" s="101"/>
      <c r="AG110" s="101"/>
      <c r="AH110" s="101"/>
      <c r="AI110" s="101"/>
      <c r="AJ110" s="101"/>
    </row>
    <row r="111" spans="4:36" x14ac:dyDescent="0.35">
      <c r="D111" s="106"/>
      <c r="E111" s="106"/>
      <c r="F111" s="106"/>
      <c r="G111" s="106"/>
      <c r="H111" s="106"/>
      <c r="I111" s="106"/>
      <c r="J111" s="106"/>
      <c r="K111" s="106"/>
      <c r="L111" s="106"/>
      <c r="M111" s="106"/>
      <c r="N111" s="101"/>
      <c r="O111" s="101"/>
      <c r="P111" s="101"/>
      <c r="Q111" s="101"/>
      <c r="R111" s="101"/>
      <c r="S111" s="101"/>
      <c r="T111" s="101"/>
      <c r="U111" s="101"/>
      <c r="V111" s="101"/>
      <c r="AC111" s="101"/>
      <c r="AD111" s="101"/>
      <c r="AE111" s="101"/>
      <c r="AF111" s="101"/>
      <c r="AG111" s="101"/>
      <c r="AH111" s="101"/>
      <c r="AI111" s="101"/>
      <c r="AJ111" s="101"/>
    </row>
    <row r="112" spans="4:36" x14ac:dyDescent="0.35">
      <c r="D112" s="106"/>
      <c r="E112" s="106"/>
      <c r="F112" s="106"/>
      <c r="G112" s="106"/>
      <c r="H112" s="106"/>
      <c r="I112" s="106"/>
      <c r="J112" s="106"/>
      <c r="K112" s="106"/>
      <c r="L112" s="106"/>
      <c r="M112" s="106"/>
      <c r="N112" s="101"/>
      <c r="O112" s="101"/>
      <c r="P112" s="101"/>
      <c r="Q112" s="101"/>
      <c r="R112" s="101"/>
      <c r="S112" s="101"/>
      <c r="T112" s="101"/>
      <c r="U112" s="101"/>
      <c r="V112" s="101"/>
      <c r="AC112" s="101"/>
      <c r="AD112" s="101"/>
      <c r="AE112" s="101"/>
      <c r="AF112" s="101"/>
      <c r="AG112" s="101"/>
      <c r="AH112" s="101"/>
      <c r="AI112" s="101"/>
      <c r="AJ112" s="101"/>
    </row>
    <row r="113" spans="4:36" x14ac:dyDescent="0.35">
      <c r="D113" s="106"/>
      <c r="E113" s="106"/>
      <c r="F113" s="106"/>
      <c r="G113" s="106"/>
      <c r="H113" s="106"/>
      <c r="I113" s="106"/>
      <c r="J113" s="106"/>
      <c r="K113" s="106"/>
      <c r="L113" s="106"/>
      <c r="M113" s="106"/>
      <c r="N113" s="101"/>
      <c r="O113" s="101"/>
      <c r="P113" s="101"/>
      <c r="Q113" s="101"/>
      <c r="R113" s="101"/>
      <c r="S113" s="101"/>
      <c r="T113" s="101"/>
      <c r="U113" s="101"/>
      <c r="V113" s="101"/>
      <c r="AC113" s="101"/>
      <c r="AD113" s="101"/>
      <c r="AE113" s="101"/>
      <c r="AF113" s="101"/>
      <c r="AG113" s="101"/>
      <c r="AH113" s="101"/>
      <c r="AI113" s="101"/>
      <c r="AJ113" s="101"/>
    </row>
    <row r="114" spans="4:36" x14ac:dyDescent="0.35">
      <c r="D114" s="106"/>
      <c r="E114" s="106"/>
      <c r="F114" s="106"/>
      <c r="G114" s="106"/>
      <c r="H114" s="106"/>
      <c r="I114" s="106"/>
      <c r="J114" s="106"/>
      <c r="K114" s="106"/>
      <c r="L114" s="106"/>
      <c r="M114" s="106"/>
      <c r="N114" s="101"/>
      <c r="O114" s="101"/>
      <c r="P114" s="101"/>
      <c r="Q114" s="101"/>
      <c r="R114" s="101"/>
      <c r="S114" s="101"/>
      <c r="T114" s="101"/>
      <c r="U114" s="101"/>
      <c r="V114" s="101"/>
      <c r="AC114" s="101"/>
      <c r="AD114" s="101"/>
      <c r="AE114" s="101"/>
      <c r="AF114" s="101"/>
      <c r="AG114" s="101"/>
      <c r="AH114" s="101"/>
      <c r="AI114" s="101"/>
      <c r="AJ114" s="101"/>
    </row>
    <row r="115" spans="4:36" x14ac:dyDescent="0.35">
      <c r="D115" s="106"/>
      <c r="E115" s="106"/>
      <c r="F115" s="106"/>
      <c r="G115" s="106"/>
      <c r="H115" s="106"/>
      <c r="I115" s="106"/>
      <c r="J115" s="106"/>
      <c r="K115" s="106"/>
      <c r="L115" s="106"/>
      <c r="M115" s="106"/>
      <c r="N115" s="101"/>
      <c r="O115" s="101"/>
      <c r="P115" s="101"/>
      <c r="Q115" s="101"/>
      <c r="R115" s="101"/>
      <c r="S115" s="101"/>
      <c r="T115" s="101"/>
      <c r="U115" s="101"/>
      <c r="V115" s="101"/>
      <c r="AC115" s="101"/>
      <c r="AD115" s="101"/>
      <c r="AE115" s="101"/>
      <c r="AF115" s="101"/>
      <c r="AG115" s="101"/>
      <c r="AH115" s="101"/>
      <c r="AI115" s="101"/>
      <c r="AJ115" s="101"/>
    </row>
    <row r="116" spans="4:36" x14ac:dyDescent="0.35">
      <c r="D116" s="106"/>
      <c r="E116" s="106"/>
      <c r="F116" s="106"/>
      <c r="G116" s="106"/>
      <c r="H116" s="106"/>
      <c r="I116" s="106"/>
      <c r="J116" s="106"/>
      <c r="K116" s="106"/>
      <c r="L116" s="106"/>
      <c r="M116" s="106"/>
      <c r="N116" s="101"/>
      <c r="O116" s="101"/>
      <c r="P116" s="101"/>
      <c r="Q116" s="101"/>
      <c r="R116" s="101"/>
      <c r="S116" s="101"/>
      <c r="T116" s="101"/>
      <c r="U116" s="101"/>
      <c r="V116" s="101"/>
      <c r="AC116" s="101"/>
      <c r="AD116" s="101"/>
      <c r="AE116" s="101"/>
      <c r="AF116" s="101"/>
      <c r="AG116" s="101"/>
      <c r="AH116" s="101"/>
      <c r="AI116" s="101"/>
      <c r="AJ116" s="101"/>
    </row>
    <row r="117" spans="4:36" x14ac:dyDescent="0.35">
      <c r="D117" s="106"/>
      <c r="E117" s="106"/>
      <c r="F117" s="106"/>
      <c r="G117" s="106"/>
      <c r="H117" s="106"/>
      <c r="I117" s="106"/>
      <c r="J117" s="106"/>
      <c r="K117" s="106"/>
      <c r="L117" s="106"/>
      <c r="M117" s="106"/>
      <c r="N117" s="101"/>
      <c r="O117" s="101"/>
      <c r="P117" s="101"/>
      <c r="Q117" s="101"/>
      <c r="R117" s="101"/>
      <c r="S117" s="101"/>
      <c r="T117" s="101"/>
      <c r="U117" s="101"/>
      <c r="V117" s="101"/>
      <c r="AC117" s="101"/>
      <c r="AD117" s="101"/>
      <c r="AE117" s="101"/>
      <c r="AF117" s="101"/>
      <c r="AG117" s="101"/>
      <c r="AH117" s="101"/>
      <c r="AI117" s="101"/>
      <c r="AJ117" s="101"/>
    </row>
    <row r="118" spans="4:36" x14ac:dyDescent="0.35">
      <c r="D118" s="106"/>
      <c r="E118" s="106"/>
      <c r="F118" s="106"/>
      <c r="G118" s="106"/>
      <c r="H118" s="106"/>
      <c r="I118" s="106"/>
      <c r="J118" s="106"/>
      <c r="K118" s="106"/>
      <c r="L118" s="106"/>
      <c r="M118" s="106"/>
      <c r="N118" s="101"/>
      <c r="O118" s="101"/>
      <c r="P118" s="101"/>
      <c r="Q118" s="101"/>
      <c r="R118" s="101"/>
      <c r="S118" s="101"/>
      <c r="T118" s="101"/>
      <c r="U118" s="101"/>
      <c r="V118" s="101"/>
      <c r="AC118" s="101"/>
      <c r="AD118" s="101"/>
      <c r="AE118" s="101"/>
      <c r="AF118" s="101"/>
      <c r="AG118" s="101"/>
      <c r="AH118" s="101"/>
      <c r="AI118" s="101"/>
      <c r="AJ118" s="101"/>
    </row>
    <row r="119" spans="4:36" x14ac:dyDescent="0.35">
      <c r="D119" s="106"/>
      <c r="E119" s="106"/>
      <c r="F119" s="106"/>
      <c r="G119" s="106"/>
      <c r="H119" s="106"/>
      <c r="I119" s="106"/>
      <c r="J119" s="106"/>
      <c r="K119" s="106"/>
      <c r="L119" s="106"/>
      <c r="M119" s="106"/>
      <c r="N119" s="101"/>
      <c r="O119" s="101"/>
      <c r="P119" s="101"/>
      <c r="Q119" s="101"/>
      <c r="R119" s="101"/>
      <c r="S119" s="101"/>
      <c r="T119" s="101"/>
      <c r="U119" s="101"/>
      <c r="V119" s="101"/>
      <c r="AC119" s="101"/>
      <c r="AD119" s="101"/>
      <c r="AE119" s="101"/>
      <c r="AF119" s="101"/>
      <c r="AG119" s="101"/>
      <c r="AH119" s="101"/>
      <c r="AI119" s="101"/>
      <c r="AJ119" s="101"/>
    </row>
    <row r="120" spans="4:36" x14ac:dyDescent="0.35">
      <c r="D120" s="106"/>
      <c r="E120" s="106"/>
      <c r="F120" s="106"/>
      <c r="G120" s="106"/>
      <c r="H120" s="106"/>
      <c r="I120" s="106"/>
      <c r="J120" s="106"/>
      <c r="K120" s="106"/>
      <c r="L120" s="106"/>
      <c r="M120" s="106"/>
      <c r="N120" s="101"/>
      <c r="O120" s="101"/>
      <c r="P120" s="101"/>
      <c r="Q120" s="101"/>
      <c r="R120" s="101"/>
      <c r="S120" s="101"/>
      <c r="T120" s="101"/>
      <c r="U120" s="101"/>
      <c r="V120" s="101"/>
      <c r="AC120" s="101"/>
      <c r="AD120" s="101"/>
      <c r="AE120" s="101"/>
      <c r="AF120" s="101"/>
      <c r="AG120" s="101"/>
      <c r="AH120" s="101"/>
      <c r="AI120" s="101"/>
      <c r="AJ120" s="101"/>
    </row>
    <row r="121" spans="4:36" x14ac:dyDescent="0.35">
      <c r="D121" s="106"/>
      <c r="E121" s="106"/>
      <c r="F121" s="106"/>
      <c r="G121" s="106"/>
      <c r="H121" s="106"/>
      <c r="I121" s="106"/>
      <c r="J121" s="106"/>
      <c r="K121" s="106"/>
      <c r="L121" s="106"/>
      <c r="M121" s="106"/>
      <c r="N121" s="101"/>
      <c r="O121" s="101"/>
      <c r="P121" s="101"/>
      <c r="Q121" s="101"/>
      <c r="R121" s="101"/>
      <c r="S121" s="101"/>
      <c r="T121" s="101"/>
      <c r="U121" s="101"/>
      <c r="V121" s="101"/>
      <c r="AC121" s="101"/>
      <c r="AD121" s="101"/>
      <c r="AE121" s="101"/>
      <c r="AF121" s="101"/>
      <c r="AG121" s="101"/>
      <c r="AH121" s="101"/>
      <c r="AI121" s="101"/>
      <c r="AJ121" s="101"/>
    </row>
    <row r="122" spans="4:36" x14ac:dyDescent="0.35">
      <c r="D122" s="106"/>
      <c r="E122" s="106"/>
      <c r="F122" s="106"/>
      <c r="G122" s="106"/>
      <c r="H122" s="106"/>
      <c r="I122" s="106"/>
      <c r="J122" s="106"/>
      <c r="K122" s="106"/>
      <c r="L122" s="106"/>
      <c r="M122" s="106"/>
      <c r="N122" s="101"/>
      <c r="O122" s="101"/>
      <c r="P122" s="101"/>
      <c r="Q122" s="101"/>
      <c r="R122" s="101"/>
      <c r="S122" s="101"/>
      <c r="T122" s="101"/>
      <c r="U122" s="101"/>
      <c r="V122" s="101"/>
      <c r="AC122" s="101"/>
      <c r="AD122" s="101"/>
      <c r="AE122" s="101"/>
      <c r="AF122" s="101"/>
      <c r="AG122" s="101"/>
      <c r="AH122" s="101"/>
      <c r="AI122" s="101"/>
      <c r="AJ122" s="101"/>
    </row>
    <row r="123" spans="4:36" x14ac:dyDescent="0.35">
      <c r="D123" s="106"/>
      <c r="E123" s="106"/>
      <c r="F123" s="106"/>
      <c r="G123" s="106"/>
      <c r="H123" s="106"/>
      <c r="I123" s="106"/>
      <c r="J123" s="106"/>
      <c r="K123" s="106"/>
      <c r="L123" s="106"/>
      <c r="M123" s="106"/>
      <c r="N123" s="101"/>
      <c r="O123" s="101"/>
      <c r="P123" s="101"/>
      <c r="Q123" s="101"/>
      <c r="R123" s="101"/>
      <c r="S123" s="101"/>
      <c r="T123" s="101"/>
      <c r="U123" s="101"/>
      <c r="V123" s="101"/>
      <c r="AC123" s="101"/>
      <c r="AD123" s="101"/>
      <c r="AE123" s="101"/>
      <c r="AF123" s="101"/>
      <c r="AG123" s="101"/>
      <c r="AH123" s="101"/>
      <c r="AI123" s="101"/>
      <c r="AJ123" s="101"/>
    </row>
    <row r="124" spans="4:36" x14ac:dyDescent="0.35">
      <c r="D124" s="106"/>
      <c r="E124" s="106"/>
      <c r="F124" s="106"/>
      <c r="G124" s="106"/>
      <c r="H124" s="106"/>
      <c r="I124" s="106"/>
      <c r="J124" s="106"/>
      <c r="K124" s="106"/>
      <c r="L124" s="106"/>
      <c r="M124" s="106"/>
      <c r="N124" s="101"/>
      <c r="O124" s="101"/>
      <c r="P124" s="101"/>
      <c r="Q124" s="101"/>
      <c r="R124" s="101"/>
      <c r="S124" s="101"/>
      <c r="T124" s="101"/>
      <c r="U124" s="101"/>
      <c r="V124" s="101"/>
      <c r="AC124" s="101"/>
      <c r="AD124" s="101"/>
      <c r="AE124" s="101"/>
      <c r="AF124" s="101"/>
      <c r="AG124" s="101"/>
      <c r="AH124" s="101"/>
      <c r="AI124" s="101"/>
      <c r="AJ124" s="101"/>
    </row>
    <row r="125" spans="4:36" x14ac:dyDescent="0.35">
      <c r="D125" s="106"/>
      <c r="E125" s="106"/>
      <c r="F125" s="106"/>
      <c r="G125" s="106"/>
      <c r="H125" s="106"/>
      <c r="I125" s="106"/>
      <c r="J125" s="106"/>
      <c r="K125" s="106"/>
      <c r="L125" s="106"/>
      <c r="M125" s="106"/>
      <c r="N125" s="101"/>
      <c r="O125" s="101"/>
      <c r="P125" s="101"/>
      <c r="Q125" s="101"/>
      <c r="R125" s="101"/>
      <c r="S125" s="101"/>
      <c r="T125" s="101"/>
      <c r="U125" s="101"/>
      <c r="V125" s="101"/>
      <c r="AC125" s="101"/>
      <c r="AD125" s="101"/>
      <c r="AE125" s="101"/>
      <c r="AF125" s="101"/>
      <c r="AG125" s="101"/>
      <c r="AH125" s="101"/>
      <c r="AI125" s="101"/>
      <c r="AJ125" s="101"/>
    </row>
    <row r="126" spans="4:36" x14ac:dyDescent="0.35">
      <c r="D126" s="106"/>
      <c r="E126" s="106"/>
      <c r="F126" s="106"/>
      <c r="G126" s="106"/>
      <c r="H126" s="106"/>
      <c r="I126" s="106"/>
      <c r="J126" s="106"/>
      <c r="K126" s="106"/>
      <c r="L126" s="106"/>
      <c r="M126" s="106"/>
      <c r="N126" s="101"/>
      <c r="O126" s="101"/>
      <c r="P126" s="101"/>
      <c r="Q126" s="101"/>
      <c r="R126" s="101"/>
      <c r="S126" s="101"/>
      <c r="T126" s="101"/>
      <c r="U126" s="101"/>
      <c r="V126" s="101"/>
      <c r="AC126" s="101"/>
      <c r="AD126" s="101"/>
      <c r="AE126" s="101"/>
      <c r="AF126" s="101"/>
      <c r="AG126" s="101"/>
      <c r="AH126" s="101"/>
      <c r="AI126" s="101"/>
      <c r="AJ126" s="101"/>
    </row>
    <row r="127" spans="4:36" x14ac:dyDescent="0.35">
      <c r="D127" s="106"/>
      <c r="E127" s="106"/>
      <c r="F127" s="106"/>
      <c r="G127" s="106"/>
      <c r="H127" s="106"/>
      <c r="I127" s="106"/>
      <c r="J127" s="106"/>
      <c r="K127" s="106"/>
      <c r="L127" s="106"/>
      <c r="M127" s="106"/>
      <c r="N127" s="101"/>
      <c r="O127" s="101"/>
      <c r="P127" s="101"/>
      <c r="Q127" s="101"/>
      <c r="R127" s="101"/>
      <c r="S127" s="101"/>
      <c r="T127" s="101"/>
      <c r="U127" s="101"/>
      <c r="V127" s="101"/>
      <c r="AC127" s="101"/>
      <c r="AD127" s="101"/>
      <c r="AE127" s="101"/>
      <c r="AF127" s="101"/>
      <c r="AG127" s="101"/>
      <c r="AH127" s="101"/>
      <c r="AI127" s="101"/>
      <c r="AJ127" s="101"/>
    </row>
    <row r="128" spans="4:36" x14ac:dyDescent="0.35">
      <c r="D128" s="106"/>
      <c r="E128" s="106"/>
      <c r="F128" s="106"/>
      <c r="G128" s="106"/>
      <c r="H128" s="106"/>
      <c r="I128" s="106"/>
      <c r="J128" s="106"/>
      <c r="K128" s="106"/>
      <c r="L128" s="106"/>
      <c r="M128" s="106"/>
      <c r="N128" s="101"/>
      <c r="O128" s="101"/>
      <c r="P128" s="101"/>
      <c r="Q128" s="101"/>
      <c r="R128" s="101"/>
      <c r="S128" s="101"/>
      <c r="T128" s="101"/>
      <c r="U128" s="101"/>
      <c r="V128" s="101"/>
      <c r="AC128" s="101"/>
      <c r="AD128" s="101"/>
      <c r="AE128" s="101"/>
      <c r="AF128" s="101"/>
      <c r="AG128" s="101"/>
      <c r="AH128" s="101"/>
      <c r="AI128" s="101"/>
      <c r="AJ128" s="101"/>
    </row>
    <row r="129" spans="4:36" x14ac:dyDescent="0.35">
      <c r="D129" s="106"/>
      <c r="E129" s="106"/>
      <c r="F129" s="106"/>
      <c r="G129" s="106"/>
      <c r="H129" s="106"/>
      <c r="I129" s="106"/>
      <c r="J129" s="106"/>
      <c r="K129" s="106"/>
      <c r="L129" s="106"/>
      <c r="M129" s="106"/>
      <c r="N129" s="101"/>
      <c r="O129" s="101"/>
      <c r="P129" s="101"/>
      <c r="Q129" s="101"/>
      <c r="R129" s="101"/>
      <c r="S129" s="101"/>
      <c r="T129" s="101"/>
      <c r="U129" s="101"/>
      <c r="V129" s="101"/>
      <c r="AC129" s="101"/>
      <c r="AD129" s="101"/>
      <c r="AE129" s="101"/>
      <c r="AF129" s="101"/>
      <c r="AG129" s="101"/>
      <c r="AH129" s="101"/>
      <c r="AI129" s="101"/>
      <c r="AJ129" s="101"/>
    </row>
    <row r="130" spans="4:36" x14ac:dyDescent="0.35">
      <c r="D130" s="106"/>
      <c r="E130" s="106"/>
      <c r="F130" s="106"/>
      <c r="G130" s="106"/>
      <c r="H130" s="106"/>
      <c r="I130" s="106"/>
      <c r="J130" s="106"/>
      <c r="K130" s="106"/>
      <c r="L130" s="106"/>
      <c r="M130" s="106"/>
      <c r="N130" s="101"/>
      <c r="O130" s="101"/>
      <c r="P130" s="101"/>
      <c r="Q130" s="101"/>
      <c r="R130" s="101"/>
      <c r="S130" s="101"/>
      <c r="T130" s="101"/>
      <c r="U130" s="101"/>
      <c r="V130" s="101"/>
      <c r="AC130" s="101"/>
      <c r="AD130" s="101"/>
      <c r="AE130" s="101"/>
      <c r="AF130" s="101"/>
      <c r="AG130" s="101"/>
      <c r="AH130" s="101"/>
      <c r="AI130" s="101"/>
      <c r="AJ130" s="101"/>
    </row>
    <row r="131" spans="4:36" x14ac:dyDescent="0.35">
      <c r="D131" s="106"/>
      <c r="E131" s="106"/>
      <c r="F131" s="106"/>
      <c r="G131" s="106"/>
      <c r="H131" s="106"/>
      <c r="I131" s="106"/>
      <c r="J131" s="106"/>
      <c r="K131" s="106"/>
      <c r="L131" s="106"/>
      <c r="M131" s="106"/>
      <c r="N131" s="101"/>
      <c r="O131" s="101"/>
      <c r="P131" s="101"/>
      <c r="Q131" s="101"/>
      <c r="R131" s="101"/>
      <c r="S131" s="101"/>
      <c r="T131" s="101"/>
      <c r="U131" s="101"/>
      <c r="V131" s="101"/>
      <c r="AC131" s="101"/>
      <c r="AD131" s="101"/>
      <c r="AE131" s="101"/>
      <c r="AF131" s="101"/>
      <c r="AG131" s="101"/>
      <c r="AH131" s="101"/>
      <c r="AI131" s="101"/>
      <c r="AJ131" s="101"/>
    </row>
    <row r="132" spans="4:36" x14ac:dyDescent="0.35">
      <c r="D132" s="106"/>
      <c r="E132" s="106"/>
      <c r="F132" s="106"/>
      <c r="G132" s="106"/>
      <c r="H132" s="106"/>
      <c r="I132" s="106"/>
      <c r="J132" s="106"/>
      <c r="K132" s="106"/>
      <c r="L132" s="106"/>
      <c r="M132" s="106"/>
      <c r="N132" s="101"/>
      <c r="O132" s="101"/>
      <c r="P132" s="101"/>
      <c r="Q132" s="101"/>
      <c r="R132" s="101"/>
      <c r="S132" s="101"/>
      <c r="T132" s="101"/>
      <c r="U132" s="101"/>
      <c r="V132" s="101"/>
      <c r="AC132" s="101"/>
      <c r="AD132" s="101"/>
      <c r="AE132" s="101"/>
      <c r="AF132" s="101"/>
      <c r="AG132" s="101"/>
      <c r="AH132" s="101"/>
      <c r="AI132" s="101"/>
      <c r="AJ132" s="101"/>
    </row>
    <row r="133" spans="4:36" x14ac:dyDescent="0.35">
      <c r="D133" s="106"/>
      <c r="E133" s="106"/>
      <c r="F133" s="106"/>
      <c r="G133" s="106"/>
      <c r="H133" s="106"/>
      <c r="I133" s="106"/>
      <c r="J133" s="106"/>
      <c r="K133" s="106"/>
      <c r="L133" s="106"/>
      <c r="M133" s="106"/>
      <c r="N133" s="101"/>
      <c r="O133" s="101"/>
      <c r="P133" s="101"/>
      <c r="Q133" s="101"/>
      <c r="R133" s="101"/>
      <c r="S133" s="101"/>
      <c r="T133" s="101"/>
      <c r="U133" s="101"/>
      <c r="V133" s="101"/>
      <c r="AC133" s="101"/>
      <c r="AD133" s="101"/>
      <c r="AE133" s="101"/>
      <c r="AF133" s="101"/>
      <c r="AG133" s="101"/>
      <c r="AH133" s="101"/>
      <c r="AI133" s="101"/>
      <c r="AJ133" s="101"/>
    </row>
    <row r="134" spans="4:36" x14ac:dyDescent="0.35">
      <c r="D134" s="106"/>
      <c r="E134" s="106"/>
      <c r="F134" s="106"/>
      <c r="G134" s="106"/>
      <c r="H134" s="106"/>
      <c r="I134" s="106"/>
      <c r="J134" s="106"/>
      <c r="K134" s="106"/>
      <c r="L134" s="106"/>
      <c r="M134" s="106"/>
      <c r="N134" s="101"/>
      <c r="O134" s="101"/>
      <c r="P134" s="101"/>
      <c r="Q134" s="101"/>
      <c r="R134" s="101"/>
      <c r="S134" s="101"/>
      <c r="T134" s="101"/>
      <c r="U134" s="101"/>
      <c r="V134" s="101"/>
      <c r="AC134" s="101"/>
      <c r="AD134" s="101"/>
      <c r="AE134" s="101"/>
      <c r="AF134" s="101"/>
      <c r="AG134" s="101"/>
      <c r="AH134" s="101"/>
      <c r="AI134" s="101"/>
      <c r="AJ134" s="101"/>
    </row>
    <row r="135" spans="4:36" x14ac:dyDescent="0.35">
      <c r="D135" s="106"/>
      <c r="E135" s="106"/>
      <c r="F135" s="106"/>
      <c r="G135" s="106"/>
      <c r="H135" s="106"/>
      <c r="I135" s="106"/>
      <c r="J135" s="106"/>
      <c r="K135" s="106"/>
      <c r="L135" s="106"/>
      <c r="M135" s="106"/>
      <c r="N135" s="101"/>
      <c r="O135" s="101"/>
      <c r="P135" s="101"/>
      <c r="Q135" s="101"/>
      <c r="R135" s="101"/>
      <c r="S135" s="101"/>
      <c r="T135" s="101"/>
      <c r="U135" s="101"/>
      <c r="V135" s="101"/>
      <c r="AC135" s="101"/>
      <c r="AD135" s="101"/>
      <c r="AE135" s="101"/>
      <c r="AF135" s="101"/>
      <c r="AG135" s="101"/>
      <c r="AH135" s="101"/>
      <c r="AI135" s="101"/>
      <c r="AJ135" s="101"/>
    </row>
  </sheetData>
  <mergeCells count="6">
    <mergeCell ref="Z2:AB2"/>
    <mergeCell ref="S1:T1"/>
    <mergeCell ref="R2:R4"/>
    <mergeCell ref="R5:R7"/>
    <mergeCell ref="R8:R10"/>
    <mergeCell ref="X2:Y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6DCF2-E779-4734-8C1E-9ED51CC7C109}">
  <dimension ref="A2:AX86"/>
  <sheetViews>
    <sheetView zoomScale="70" zoomScaleNormal="70" workbookViewId="0">
      <selection activeCell="F12" sqref="F12"/>
    </sheetView>
  </sheetViews>
  <sheetFormatPr baseColWidth="10" defaultColWidth="11.453125" defaultRowHeight="14.5" x14ac:dyDescent="0.35"/>
  <cols>
    <col min="1" max="1" width="21.81640625" style="91" customWidth="1"/>
    <col min="2" max="2" width="32.453125" style="94" customWidth="1"/>
    <col min="3" max="4" width="16.7265625" style="91" customWidth="1"/>
    <col min="5" max="5" width="15.81640625" style="91" customWidth="1"/>
    <col min="6" max="48" width="11.453125" style="91"/>
    <col min="49" max="49" width="11.453125" style="3"/>
    <col min="50" max="16384" width="11.453125" style="91"/>
  </cols>
  <sheetData>
    <row r="2" spans="1:49" ht="40.5" customHeight="1" x14ac:dyDescent="0.35">
      <c r="A2" s="333" t="s">
        <v>446</v>
      </c>
      <c r="B2" s="93" t="s">
        <v>459</v>
      </c>
      <c r="C2" s="91" t="s">
        <v>472</v>
      </c>
      <c r="D2" s="91" t="s">
        <v>479</v>
      </c>
      <c r="E2" s="91">
        <v>15</v>
      </c>
      <c r="F2" s="91">
        <v>0</v>
      </c>
    </row>
    <row r="3" spans="1:49" ht="39" x14ac:dyDescent="0.35">
      <c r="A3" s="333"/>
      <c r="B3" s="93" t="s">
        <v>460</v>
      </c>
      <c r="C3" s="91" t="s">
        <v>473</v>
      </c>
      <c r="D3" s="91" t="s">
        <v>480</v>
      </c>
      <c r="E3" s="91">
        <v>15</v>
      </c>
      <c r="F3" s="91">
        <v>0</v>
      </c>
    </row>
    <row r="4" spans="1:49" ht="52" x14ac:dyDescent="0.35">
      <c r="A4" s="92" t="s">
        <v>447</v>
      </c>
      <c r="B4" s="93" t="s">
        <v>461</v>
      </c>
      <c r="C4" s="91" t="s">
        <v>474</v>
      </c>
      <c r="D4" s="91" t="s">
        <v>481</v>
      </c>
      <c r="E4" s="91">
        <v>15</v>
      </c>
      <c r="F4" s="91">
        <v>0</v>
      </c>
    </row>
    <row r="5" spans="1:49" ht="52" x14ac:dyDescent="0.35">
      <c r="A5" s="92" t="s">
        <v>482</v>
      </c>
      <c r="B5" s="93" t="s">
        <v>462</v>
      </c>
      <c r="C5" s="91" t="s">
        <v>475</v>
      </c>
      <c r="D5" s="91" t="s">
        <v>483</v>
      </c>
      <c r="E5" s="91" t="s">
        <v>484</v>
      </c>
      <c r="F5" s="91">
        <v>15</v>
      </c>
      <c r="G5" s="91">
        <v>10</v>
      </c>
      <c r="H5" s="91">
        <v>0</v>
      </c>
    </row>
    <row r="6" spans="1:49" ht="52" x14ac:dyDescent="0.35">
      <c r="A6" s="92" t="s">
        <v>449</v>
      </c>
      <c r="B6" s="93" t="s">
        <v>463</v>
      </c>
      <c r="C6" s="91" t="s">
        <v>476</v>
      </c>
      <c r="D6" s="91" t="s">
        <v>485</v>
      </c>
      <c r="E6" s="91">
        <v>15</v>
      </c>
      <c r="F6" s="91">
        <v>0</v>
      </c>
    </row>
    <row r="7" spans="1:49" ht="55.5" x14ac:dyDescent="0.35">
      <c r="A7" s="92" t="s">
        <v>450</v>
      </c>
      <c r="B7" s="93" t="s">
        <v>464</v>
      </c>
      <c r="C7" s="91" t="s">
        <v>477</v>
      </c>
      <c r="D7" s="91" t="s">
        <v>486</v>
      </c>
      <c r="E7" s="91">
        <v>15</v>
      </c>
      <c r="F7" s="91">
        <v>0</v>
      </c>
    </row>
    <row r="8" spans="1:49" ht="55.5" x14ac:dyDescent="0.35">
      <c r="A8" s="92" t="s">
        <v>487</v>
      </c>
      <c r="B8" s="93" t="s">
        <v>465</v>
      </c>
      <c r="C8" s="91" t="s">
        <v>478</v>
      </c>
      <c r="D8" s="91" t="s">
        <v>488</v>
      </c>
      <c r="E8" s="91" t="s">
        <v>489</v>
      </c>
      <c r="F8" s="91">
        <v>10</v>
      </c>
      <c r="G8" s="91">
        <v>5</v>
      </c>
      <c r="H8" s="91">
        <v>0</v>
      </c>
    </row>
    <row r="9" spans="1:49" ht="58" x14ac:dyDescent="0.35">
      <c r="O9" s="167"/>
      <c r="P9" s="167"/>
      <c r="Q9" s="167"/>
      <c r="R9" s="167"/>
      <c r="T9" s="170"/>
      <c r="U9" s="170"/>
      <c r="V9" s="170"/>
      <c r="W9" s="170"/>
      <c r="X9" s="170"/>
      <c r="Y9" s="170"/>
      <c r="Z9" s="170"/>
      <c r="AA9" s="170"/>
      <c r="AB9" s="170"/>
      <c r="AC9" s="170"/>
      <c r="AD9" s="170"/>
      <c r="AE9" s="170"/>
      <c r="AF9" s="170"/>
      <c r="AG9" s="170"/>
      <c r="AH9" s="170"/>
      <c r="AI9" s="170"/>
      <c r="AJ9" s="170"/>
      <c r="AK9" s="170"/>
      <c r="AL9" s="170"/>
      <c r="AR9" s="91" t="s">
        <v>1058</v>
      </c>
    </row>
    <row r="10" spans="1:49" ht="58" x14ac:dyDescent="0.35">
      <c r="O10" s="167"/>
      <c r="P10" s="167"/>
      <c r="Q10" s="167"/>
      <c r="R10" s="167"/>
      <c r="T10" s="170"/>
      <c r="U10" s="170"/>
      <c r="V10" s="170"/>
      <c r="W10" s="170"/>
      <c r="X10" s="170"/>
      <c r="Y10" s="170"/>
      <c r="Z10" s="170"/>
      <c r="AA10" s="170"/>
      <c r="AB10" s="170"/>
      <c r="AC10" s="170"/>
      <c r="AD10" s="170"/>
      <c r="AE10" s="170"/>
      <c r="AF10" s="170"/>
      <c r="AG10" s="170"/>
      <c r="AH10" s="170"/>
      <c r="AI10" s="170"/>
      <c r="AJ10" s="170"/>
      <c r="AK10" s="170"/>
      <c r="AL10" s="170"/>
      <c r="AR10" s="91" t="s">
        <v>1058</v>
      </c>
    </row>
    <row r="11" spans="1:49" ht="76" customHeight="1" x14ac:dyDescent="0.35">
      <c r="O11" s="167"/>
      <c r="P11" s="167"/>
      <c r="Q11" s="167"/>
      <c r="R11" s="167"/>
      <c r="T11" s="170"/>
      <c r="U11" s="170"/>
      <c r="V11" s="170"/>
      <c r="W11" s="170"/>
      <c r="X11" s="170"/>
      <c r="Y11" s="170"/>
      <c r="Z11" s="170"/>
      <c r="AA11" s="170"/>
      <c r="AB11" s="170"/>
      <c r="AC11" s="170"/>
      <c r="AD11" s="170"/>
      <c r="AE11" s="170"/>
      <c r="AF11" s="170"/>
      <c r="AG11" s="170"/>
      <c r="AH11" s="170"/>
      <c r="AI11" s="170"/>
      <c r="AJ11" s="170"/>
      <c r="AK11" s="170"/>
      <c r="AL11" s="170"/>
      <c r="AR11" s="91" t="s">
        <v>1058</v>
      </c>
    </row>
    <row r="12" spans="1:49" ht="116" x14ac:dyDescent="0.35">
      <c r="O12" s="167"/>
      <c r="P12" s="167"/>
      <c r="Q12" s="167"/>
      <c r="R12" s="167"/>
      <c r="T12" s="170"/>
      <c r="U12" s="170"/>
      <c r="V12" s="170"/>
      <c r="W12" s="170"/>
      <c r="X12" s="170"/>
      <c r="Y12" s="170"/>
      <c r="Z12" s="170"/>
      <c r="AA12" s="170"/>
      <c r="AB12" s="170"/>
      <c r="AC12" s="170"/>
      <c r="AD12" s="170"/>
      <c r="AE12" s="170"/>
      <c r="AF12" s="170"/>
      <c r="AG12" s="170"/>
      <c r="AH12" s="170"/>
      <c r="AI12" s="170"/>
      <c r="AJ12" s="170"/>
      <c r="AK12" s="170"/>
      <c r="AL12" s="170"/>
      <c r="AR12" s="91" t="s">
        <v>1059</v>
      </c>
    </row>
    <row r="13" spans="1:49" ht="43.5" x14ac:dyDescent="0.35">
      <c r="O13" s="167"/>
      <c r="P13" s="167"/>
      <c r="Q13" s="167"/>
      <c r="R13" s="167"/>
      <c r="T13" s="170"/>
      <c r="U13" s="170"/>
      <c r="V13" s="170"/>
      <c r="W13" s="170"/>
      <c r="X13" s="170"/>
      <c r="Y13" s="170"/>
      <c r="Z13" s="170"/>
      <c r="AA13" s="170"/>
      <c r="AB13" s="170"/>
      <c r="AC13" s="170"/>
      <c r="AD13" s="170"/>
      <c r="AE13" s="170"/>
      <c r="AF13" s="170"/>
      <c r="AG13" s="170"/>
      <c r="AH13" s="170"/>
      <c r="AI13" s="170"/>
      <c r="AJ13" s="170"/>
      <c r="AK13" s="170"/>
      <c r="AL13" s="170"/>
      <c r="AR13" s="91" t="s">
        <v>1060</v>
      </c>
    </row>
    <row r="14" spans="1:49" ht="116" x14ac:dyDescent="0.35">
      <c r="O14" s="167"/>
      <c r="P14" s="167"/>
      <c r="Q14" s="167"/>
      <c r="R14" s="167"/>
      <c r="T14" s="170"/>
      <c r="U14" s="170"/>
      <c r="V14" s="170"/>
      <c r="W14" s="170"/>
      <c r="X14" s="170"/>
      <c r="Y14" s="170"/>
      <c r="Z14" s="170"/>
      <c r="AA14" s="170"/>
      <c r="AB14" s="170"/>
      <c r="AC14" s="170"/>
      <c r="AD14" s="170"/>
      <c r="AE14" s="170"/>
      <c r="AF14" s="170"/>
      <c r="AG14" s="170"/>
      <c r="AH14" s="170"/>
      <c r="AI14" s="170"/>
      <c r="AJ14" s="170"/>
      <c r="AK14" s="170"/>
      <c r="AL14" s="170"/>
      <c r="AR14" s="91" t="s">
        <v>1059</v>
      </c>
    </row>
    <row r="15" spans="1:49" ht="116" x14ac:dyDescent="0.35">
      <c r="O15" s="167"/>
      <c r="P15" s="167"/>
      <c r="Q15" s="167"/>
      <c r="R15" s="168"/>
      <c r="T15" s="170"/>
      <c r="U15" s="170"/>
      <c r="V15" s="170"/>
      <c r="W15" s="170"/>
      <c r="X15" s="170"/>
      <c r="Y15" s="170"/>
      <c r="Z15" s="170"/>
      <c r="AA15" s="170"/>
      <c r="AB15" s="170"/>
      <c r="AC15" s="170"/>
      <c r="AD15" s="170"/>
      <c r="AE15" s="170"/>
      <c r="AF15" s="170"/>
      <c r="AG15" s="170"/>
      <c r="AH15" s="170"/>
      <c r="AI15" s="170"/>
      <c r="AJ15" s="170"/>
      <c r="AK15" s="170"/>
      <c r="AL15" s="170"/>
      <c r="AR15" s="91" t="s">
        <v>1061</v>
      </c>
      <c r="AW15" s="3" t="s">
        <v>1128</v>
      </c>
    </row>
    <row r="16" spans="1:49" ht="87" x14ac:dyDescent="0.35">
      <c r="O16" s="167"/>
      <c r="P16" s="167"/>
      <c r="Q16" s="167"/>
      <c r="R16" s="168"/>
      <c r="T16" s="170"/>
      <c r="U16" s="170"/>
      <c r="V16" s="170"/>
      <c r="W16" s="170"/>
      <c r="X16" s="170"/>
      <c r="Y16" s="170"/>
      <c r="Z16" s="170"/>
      <c r="AA16" s="170"/>
      <c r="AB16" s="170"/>
      <c r="AC16" s="170"/>
      <c r="AD16" s="170"/>
      <c r="AE16" s="170"/>
      <c r="AF16" s="170"/>
      <c r="AG16" s="170"/>
      <c r="AH16" s="170"/>
      <c r="AI16" s="170"/>
      <c r="AJ16" s="170"/>
      <c r="AK16" s="170"/>
      <c r="AL16" s="170"/>
      <c r="AR16" s="91" t="s">
        <v>1062</v>
      </c>
      <c r="AW16" s="3" t="s">
        <v>1127</v>
      </c>
    </row>
    <row r="17" spans="15:49" ht="217.5" x14ac:dyDescent="0.35">
      <c r="O17" s="167"/>
      <c r="P17" s="167"/>
      <c r="Q17" s="167"/>
      <c r="R17" s="168"/>
      <c r="T17" s="170"/>
      <c r="U17" s="170"/>
      <c r="V17" s="170"/>
      <c r="W17" s="170"/>
      <c r="X17" s="170"/>
      <c r="Y17" s="170"/>
      <c r="Z17" s="170"/>
      <c r="AA17" s="170"/>
      <c r="AB17" s="170"/>
      <c r="AC17" s="170"/>
      <c r="AD17" s="170"/>
      <c r="AE17" s="170"/>
      <c r="AF17" s="170"/>
      <c r="AG17" s="170"/>
      <c r="AH17" s="170"/>
      <c r="AI17" s="170"/>
      <c r="AJ17" s="170"/>
      <c r="AK17" s="170"/>
      <c r="AL17" s="170"/>
      <c r="AW17" s="3" t="s">
        <v>1126</v>
      </c>
    </row>
    <row r="18" spans="15:49" ht="72.5" x14ac:dyDescent="0.35">
      <c r="O18" s="167"/>
      <c r="P18" s="167"/>
      <c r="Q18" s="167"/>
      <c r="R18" s="168"/>
      <c r="T18" s="170"/>
      <c r="U18" s="170"/>
      <c r="V18" s="170"/>
      <c r="W18" s="170"/>
      <c r="X18" s="170"/>
      <c r="Y18" s="170"/>
      <c r="Z18" s="170"/>
      <c r="AA18" s="170"/>
      <c r="AB18" s="170"/>
      <c r="AC18" s="170"/>
      <c r="AD18" s="170"/>
      <c r="AE18" s="170"/>
      <c r="AF18" s="170"/>
      <c r="AG18" s="170"/>
      <c r="AH18" s="170"/>
      <c r="AI18" s="170"/>
      <c r="AJ18" s="170"/>
      <c r="AK18" s="170"/>
      <c r="AL18" s="170"/>
      <c r="AW18" s="3" t="s">
        <v>1125</v>
      </c>
    </row>
    <row r="19" spans="15:49" ht="264" customHeight="1" x14ac:dyDescent="0.35">
      <c r="O19" s="167"/>
      <c r="P19" s="167"/>
      <c r="Q19" s="167"/>
      <c r="R19" s="168"/>
      <c r="T19" s="170"/>
      <c r="U19" s="170"/>
      <c r="V19" s="170"/>
      <c r="W19" s="170"/>
      <c r="X19" s="170"/>
      <c r="Y19" s="170"/>
      <c r="Z19" s="170"/>
      <c r="AA19" s="170"/>
      <c r="AB19" s="170"/>
      <c r="AC19" s="170"/>
      <c r="AD19" s="170"/>
      <c r="AE19" s="170"/>
      <c r="AF19" s="170"/>
      <c r="AG19" s="170"/>
      <c r="AH19" s="170"/>
      <c r="AI19" s="170"/>
      <c r="AJ19" s="170"/>
      <c r="AK19" s="170"/>
      <c r="AL19" s="170"/>
      <c r="AW19" s="3" t="s">
        <v>1124</v>
      </c>
    </row>
    <row r="20" spans="15:49" ht="43.5" x14ac:dyDescent="0.35">
      <c r="O20" s="167"/>
      <c r="P20" s="167"/>
      <c r="Q20" s="167"/>
      <c r="R20" s="167"/>
      <c r="T20" s="170"/>
      <c r="U20" s="170"/>
      <c r="V20" s="170"/>
      <c r="W20" s="170"/>
      <c r="X20" s="170"/>
      <c r="Y20" s="170"/>
      <c r="Z20" s="170"/>
      <c r="AA20" s="170"/>
      <c r="AB20" s="170"/>
      <c r="AC20" s="170"/>
      <c r="AD20" s="170"/>
      <c r="AE20" s="170"/>
      <c r="AF20" s="170"/>
      <c r="AG20" s="170"/>
      <c r="AH20" s="170"/>
      <c r="AI20" s="170"/>
      <c r="AJ20" s="170"/>
      <c r="AK20" s="170"/>
      <c r="AL20" s="170"/>
      <c r="AW20" s="3" t="s">
        <v>1123</v>
      </c>
    </row>
    <row r="21" spans="15:49" ht="43.5" x14ac:dyDescent="0.35">
      <c r="O21" s="167"/>
      <c r="P21" s="167"/>
      <c r="Q21" s="167"/>
      <c r="R21" s="167"/>
      <c r="T21" s="170"/>
      <c r="U21" s="170"/>
      <c r="V21" s="170"/>
      <c r="W21" s="170"/>
      <c r="X21" s="170"/>
      <c r="Y21" s="170"/>
      <c r="Z21" s="170"/>
      <c r="AA21" s="170"/>
      <c r="AB21" s="170"/>
      <c r="AC21" s="170"/>
      <c r="AD21" s="170"/>
      <c r="AE21" s="170"/>
      <c r="AF21" s="170"/>
      <c r="AG21" s="170"/>
      <c r="AH21" s="170"/>
      <c r="AI21" s="170"/>
      <c r="AJ21" s="170"/>
      <c r="AK21" s="170"/>
      <c r="AL21" s="170"/>
      <c r="AW21" s="3" t="s">
        <v>1123</v>
      </c>
    </row>
    <row r="22" spans="15:49" ht="87" x14ac:dyDescent="0.35">
      <c r="O22" s="167"/>
      <c r="P22" s="167"/>
      <c r="Q22" s="167"/>
      <c r="R22" s="167"/>
      <c r="T22" s="170"/>
      <c r="U22" s="170"/>
      <c r="V22" s="170"/>
      <c r="W22" s="170"/>
      <c r="X22" s="170"/>
      <c r="Y22" s="170"/>
      <c r="Z22" s="170"/>
      <c r="AA22" s="170"/>
      <c r="AB22" s="170"/>
      <c r="AC22" s="170"/>
      <c r="AD22" s="170"/>
      <c r="AE22" s="170"/>
      <c r="AF22" s="170"/>
      <c r="AG22" s="170"/>
      <c r="AH22" s="170"/>
      <c r="AI22" s="170"/>
      <c r="AJ22" s="170"/>
      <c r="AK22" s="170"/>
      <c r="AL22" s="170"/>
      <c r="AR22" s="91" t="s">
        <v>1063</v>
      </c>
      <c r="AW22" s="3" t="s">
        <v>1122</v>
      </c>
    </row>
    <row r="23" spans="15:49" ht="174" x14ac:dyDescent="0.35">
      <c r="O23" s="167"/>
      <c r="P23" s="167"/>
      <c r="Q23" s="167"/>
      <c r="R23" s="167"/>
      <c r="T23" s="170"/>
      <c r="U23" s="170"/>
      <c r="V23" s="170"/>
      <c r="W23" s="170"/>
      <c r="X23" s="170"/>
      <c r="Y23" s="170"/>
      <c r="Z23" s="170"/>
      <c r="AA23" s="170"/>
      <c r="AB23" s="170"/>
      <c r="AC23" s="170"/>
      <c r="AD23" s="170"/>
      <c r="AE23" s="170"/>
      <c r="AF23" s="170"/>
      <c r="AG23" s="170"/>
      <c r="AH23" s="170"/>
      <c r="AI23" s="170"/>
      <c r="AJ23" s="170"/>
      <c r="AK23" s="170"/>
      <c r="AL23" s="170"/>
      <c r="AW23" s="3" t="s">
        <v>1118</v>
      </c>
    </row>
    <row r="24" spans="15:49" ht="174" x14ac:dyDescent="0.35">
      <c r="O24" s="167"/>
      <c r="P24" s="167"/>
      <c r="Q24" s="167"/>
      <c r="R24" s="167"/>
      <c r="T24" s="170"/>
      <c r="U24" s="170"/>
      <c r="V24" s="170"/>
      <c r="W24" s="170"/>
      <c r="X24" s="170"/>
      <c r="Y24" s="170"/>
      <c r="Z24" s="170"/>
      <c r="AA24" s="170"/>
      <c r="AB24" s="170"/>
      <c r="AC24" s="170"/>
      <c r="AD24" s="170"/>
      <c r="AE24" s="170"/>
      <c r="AF24" s="170"/>
      <c r="AG24" s="170"/>
      <c r="AH24" s="170"/>
      <c r="AI24" s="170"/>
      <c r="AJ24" s="170"/>
      <c r="AK24" s="170"/>
      <c r="AL24" s="170"/>
      <c r="AW24" s="3" t="s">
        <v>1118</v>
      </c>
    </row>
    <row r="25" spans="15:49" ht="125.5" customHeight="1" x14ac:dyDescent="0.35">
      <c r="O25" s="167"/>
      <c r="P25" s="167"/>
      <c r="Q25" s="167"/>
      <c r="R25" s="167"/>
      <c r="T25" s="170"/>
      <c r="U25" s="170"/>
      <c r="V25" s="170"/>
      <c r="W25" s="170"/>
      <c r="X25" s="170"/>
      <c r="Y25" s="170"/>
      <c r="Z25" s="170"/>
      <c r="AA25" s="170"/>
      <c r="AB25" s="170"/>
      <c r="AC25" s="170"/>
      <c r="AD25" s="170"/>
      <c r="AE25" s="170"/>
      <c r="AF25" s="170"/>
      <c r="AG25" s="170"/>
      <c r="AH25" s="170"/>
      <c r="AI25" s="170"/>
      <c r="AJ25" s="170"/>
      <c r="AK25" s="170"/>
      <c r="AL25" s="170"/>
      <c r="AW25" s="3" t="s">
        <v>1121</v>
      </c>
    </row>
    <row r="26" spans="15:49" ht="159.5" x14ac:dyDescent="0.35">
      <c r="O26" s="167"/>
      <c r="P26" s="167"/>
      <c r="Q26" s="167"/>
      <c r="R26" s="167" t="s">
        <v>1012</v>
      </c>
      <c r="T26" s="170"/>
      <c r="U26" s="170"/>
      <c r="V26" s="170"/>
      <c r="W26" s="170"/>
      <c r="X26" s="170"/>
      <c r="Y26" s="170"/>
      <c r="Z26" s="170"/>
      <c r="AA26" s="170"/>
      <c r="AB26" s="170"/>
      <c r="AC26" s="170"/>
      <c r="AD26" s="170"/>
      <c r="AE26" s="170"/>
      <c r="AF26" s="170"/>
      <c r="AG26" s="170"/>
      <c r="AH26" s="170"/>
      <c r="AI26" s="170"/>
      <c r="AJ26" s="170"/>
      <c r="AK26" s="170"/>
      <c r="AL26" s="170"/>
      <c r="AR26" s="91" t="s">
        <v>1064</v>
      </c>
    </row>
    <row r="27" spans="15:49" ht="117.5" x14ac:dyDescent="0.35">
      <c r="O27" s="167"/>
      <c r="P27" s="167"/>
      <c r="Q27" s="167"/>
      <c r="R27" s="167" t="s">
        <v>1013</v>
      </c>
      <c r="T27" s="170"/>
      <c r="U27" s="170"/>
      <c r="V27" s="170"/>
      <c r="W27" s="170"/>
      <c r="X27" s="170"/>
      <c r="Y27" s="170"/>
      <c r="Z27" s="170"/>
      <c r="AA27" s="170"/>
      <c r="AB27" s="170"/>
      <c r="AC27" s="170"/>
      <c r="AD27" s="170"/>
      <c r="AE27" s="170"/>
      <c r="AF27" s="170"/>
      <c r="AG27" s="170"/>
      <c r="AH27" s="170"/>
      <c r="AI27" s="170"/>
      <c r="AJ27" s="170"/>
      <c r="AK27" s="170"/>
      <c r="AL27" s="170"/>
      <c r="AR27" s="91" t="s">
        <v>1065</v>
      </c>
    </row>
    <row r="28" spans="15:49" ht="130.5" x14ac:dyDescent="0.35">
      <c r="O28" s="167"/>
      <c r="P28" s="167"/>
      <c r="Q28" s="167"/>
      <c r="R28" s="167"/>
      <c r="T28" s="170"/>
      <c r="U28" s="170"/>
      <c r="V28" s="170"/>
      <c r="W28" s="170"/>
      <c r="X28" s="170"/>
      <c r="Y28" s="170"/>
      <c r="Z28" s="170"/>
      <c r="AA28" s="170"/>
      <c r="AB28" s="170"/>
      <c r="AC28" s="170"/>
      <c r="AD28" s="170"/>
      <c r="AE28" s="170"/>
      <c r="AF28" s="170"/>
      <c r="AG28" s="170"/>
      <c r="AH28" s="170"/>
      <c r="AI28" s="170"/>
      <c r="AJ28" s="170"/>
      <c r="AK28" s="170"/>
      <c r="AL28" s="170"/>
      <c r="AR28" s="91" t="s">
        <v>1066</v>
      </c>
    </row>
    <row r="29" spans="15:49" ht="203" x14ac:dyDescent="0.35">
      <c r="O29" s="167"/>
      <c r="P29" s="167"/>
      <c r="Q29" s="167"/>
      <c r="R29" s="167"/>
      <c r="T29" s="170"/>
      <c r="U29" s="170"/>
      <c r="V29" s="170"/>
      <c r="W29" s="170"/>
      <c r="X29" s="170"/>
      <c r="Y29" s="170"/>
      <c r="Z29" s="170"/>
      <c r="AA29" s="170"/>
      <c r="AB29" s="170"/>
      <c r="AC29" s="170"/>
      <c r="AD29" s="170"/>
      <c r="AE29" s="170"/>
      <c r="AF29" s="170"/>
      <c r="AG29" s="170"/>
      <c r="AH29" s="170"/>
      <c r="AI29" s="170"/>
      <c r="AJ29" s="170"/>
      <c r="AK29" s="170"/>
      <c r="AL29" s="170"/>
      <c r="AR29" s="91" t="s">
        <v>1067</v>
      </c>
    </row>
    <row r="30" spans="15:49" ht="159.5" x14ac:dyDescent="0.35">
      <c r="O30" s="167"/>
      <c r="P30" s="167"/>
      <c r="Q30" s="167"/>
      <c r="R30" s="167" t="s">
        <v>1014</v>
      </c>
      <c r="T30" s="170"/>
      <c r="U30" s="170"/>
      <c r="V30" s="170"/>
      <c r="W30" s="170"/>
      <c r="X30" s="170"/>
      <c r="Y30" s="170"/>
      <c r="Z30" s="170"/>
      <c r="AA30" s="170"/>
      <c r="AB30" s="170"/>
      <c r="AC30" s="170"/>
      <c r="AD30" s="170"/>
      <c r="AE30" s="170"/>
      <c r="AF30" s="170"/>
      <c r="AG30" s="170"/>
      <c r="AH30" s="170"/>
      <c r="AI30" s="170"/>
      <c r="AJ30" s="170"/>
      <c r="AK30" s="170"/>
      <c r="AL30" s="170"/>
      <c r="AR30" s="91" t="s">
        <v>1068</v>
      </c>
    </row>
    <row r="31" spans="15:49" ht="58" x14ac:dyDescent="0.35">
      <c r="O31" s="167"/>
      <c r="P31" s="167"/>
      <c r="Q31" s="167"/>
      <c r="R31" s="167"/>
      <c r="T31" s="170"/>
      <c r="U31" s="170"/>
      <c r="V31" s="170"/>
      <c r="W31" s="170"/>
      <c r="X31" s="170"/>
      <c r="Y31" s="170"/>
      <c r="Z31" s="170"/>
      <c r="AA31" s="170"/>
      <c r="AB31" s="170"/>
      <c r="AC31" s="170"/>
      <c r="AD31" s="170"/>
      <c r="AE31" s="170"/>
      <c r="AF31" s="170"/>
      <c r="AG31" s="170"/>
      <c r="AH31" s="170"/>
      <c r="AI31" s="170"/>
      <c r="AJ31" s="170"/>
      <c r="AK31" s="170"/>
      <c r="AL31" s="170"/>
      <c r="AR31" s="91" t="s">
        <v>1069</v>
      </c>
    </row>
    <row r="32" spans="15:49" ht="174" x14ac:dyDescent="0.35">
      <c r="O32" s="167"/>
      <c r="P32" s="167"/>
      <c r="Q32" s="167"/>
      <c r="R32" s="167"/>
      <c r="T32" s="170"/>
      <c r="U32" s="170"/>
      <c r="V32" s="170"/>
      <c r="W32" s="170"/>
      <c r="X32" s="170"/>
      <c r="Y32" s="170"/>
      <c r="Z32" s="170"/>
      <c r="AA32" s="170"/>
      <c r="AB32" s="170"/>
      <c r="AC32" s="170"/>
      <c r="AD32" s="170"/>
      <c r="AE32" s="170"/>
      <c r="AF32" s="170"/>
      <c r="AG32" s="170"/>
      <c r="AH32" s="170"/>
      <c r="AI32" s="170"/>
      <c r="AJ32" s="170"/>
      <c r="AK32" s="170"/>
      <c r="AL32" s="170"/>
      <c r="AW32" s="3" t="s">
        <v>1120</v>
      </c>
    </row>
    <row r="33" spans="15:49" ht="247.5" x14ac:dyDescent="0.35">
      <c r="O33" s="167"/>
      <c r="P33" s="167"/>
      <c r="Q33" s="167"/>
      <c r="R33" s="167" t="s">
        <v>1015</v>
      </c>
      <c r="T33" s="170"/>
      <c r="U33" s="170"/>
      <c r="V33" s="170"/>
      <c r="W33" s="170"/>
      <c r="X33" s="170"/>
      <c r="Y33" s="170"/>
      <c r="Z33" s="170"/>
      <c r="AA33" s="170"/>
      <c r="AB33" s="170"/>
      <c r="AC33" s="170"/>
      <c r="AD33" s="170"/>
      <c r="AE33" s="170"/>
      <c r="AF33" s="170"/>
      <c r="AG33" s="170"/>
      <c r="AH33" s="170"/>
      <c r="AI33" s="170"/>
      <c r="AJ33" s="170"/>
      <c r="AK33" s="170"/>
      <c r="AL33" s="170"/>
      <c r="AR33" s="91" t="s">
        <v>1064</v>
      </c>
    </row>
    <row r="34" spans="15:49" ht="182.5" x14ac:dyDescent="0.35">
      <c r="O34" s="167"/>
      <c r="P34" s="167"/>
      <c r="Q34" s="167"/>
      <c r="R34" s="167" t="s">
        <v>1016</v>
      </c>
      <c r="T34" s="170"/>
      <c r="U34" s="170"/>
      <c r="V34" s="170"/>
      <c r="W34" s="170"/>
      <c r="X34" s="170"/>
      <c r="Y34" s="170"/>
      <c r="Z34" s="170"/>
      <c r="AA34" s="170"/>
      <c r="AB34" s="170"/>
      <c r="AC34" s="170"/>
      <c r="AD34" s="170"/>
      <c r="AE34" s="170"/>
      <c r="AF34" s="170"/>
      <c r="AG34" s="170"/>
      <c r="AH34" s="170"/>
      <c r="AI34" s="170"/>
      <c r="AJ34" s="170"/>
      <c r="AK34" s="170"/>
      <c r="AL34" s="170"/>
      <c r="AR34" s="91" t="s">
        <v>1070</v>
      </c>
    </row>
    <row r="35" spans="15:49" ht="377.5" x14ac:dyDescent="0.35">
      <c r="O35" s="167"/>
      <c r="P35" s="167"/>
      <c r="Q35" s="167"/>
      <c r="R35" s="167" t="s">
        <v>1017</v>
      </c>
      <c r="T35" s="170"/>
      <c r="U35" s="170"/>
      <c r="V35" s="170"/>
      <c r="W35" s="170"/>
      <c r="X35" s="170"/>
      <c r="Y35" s="170"/>
      <c r="Z35" s="170"/>
      <c r="AA35" s="170"/>
      <c r="AB35" s="170"/>
      <c r="AC35" s="170"/>
      <c r="AD35" s="170"/>
      <c r="AE35" s="170"/>
      <c r="AF35" s="170"/>
      <c r="AG35" s="170"/>
      <c r="AH35" s="170"/>
      <c r="AI35" s="170"/>
      <c r="AJ35" s="170"/>
      <c r="AK35" s="170"/>
      <c r="AL35" s="170"/>
      <c r="AR35" s="91" t="s">
        <v>1071</v>
      </c>
      <c r="AW35" s="3" t="s">
        <v>1119</v>
      </c>
    </row>
    <row r="36" spans="15:49" ht="174" x14ac:dyDescent="0.35">
      <c r="O36" s="167"/>
      <c r="P36" s="167"/>
      <c r="Q36" s="167"/>
      <c r="R36" s="167"/>
      <c r="T36" s="170"/>
      <c r="U36" s="170"/>
      <c r="V36" s="170"/>
      <c r="W36" s="170"/>
      <c r="X36" s="170"/>
      <c r="Y36" s="170"/>
      <c r="Z36" s="170"/>
      <c r="AA36" s="170"/>
      <c r="AB36" s="170"/>
      <c r="AC36" s="170"/>
      <c r="AD36" s="170"/>
      <c r="AE36" s="170"/>
      <c r="AF36" s="170"/>
      <c r="AG36" s="170"/>
      <c r="AH36" s="170"/>
      <c r="AI36" s="170"/>
      <c r="AJ36" s="170"/>
      <c r="AK36" s="170"/>
      <c r="AL36" s="170"/>
      <c r="AW36" s="3" t="s">
        <v>1118</v>
      </c>
    </row>
    <row r="37" spans="15:49" ht="232" x14ac:dyDescent="0.35">
      <c r="O37" s="167"/>
      <c r="P37" s="167"/>
      <c r="Q37" s="167"/>
      <c r="R37" s="167"/>
      <c r="T37" s="170"/>
      <c r="U37" s="170"/>
      <c r="V37" s="170"/>
      <c r="W37" s="170"/>
      <c r="X37" s="170"/>
      <c r="Y37" s="170"/>
      <c r="Z37" s="170"/>
      <c r="AA37" s="170"/>
      <c r="AB37" s="170"/>
      <c r="AC37" s="170"/>
      <c r="AD37" s="170"/>
      <c r="AE37" s="170"/>
      <c r="AF37" s="170"/>
      <c r="AG37" s="170"/>
      <c r="AH37" s="170"/>
      <c r="AI37" s="170"/>
      <c r="AJ37" s="170"/>
      <c r="AK37" s="170"/>
      <c r="AL37" s="170"/>
      <c r="AR37" s="91" t="s">
        <v>1072</v>
      </c>
    </row>
    <row r="38" spans="15:49" ht="43.5" x14ac:dyDescent="0.35">
      <c r="O38" s="167"/>
      <c r="P38" s="167"/>
      <c r="Q38" s="167"/>
      <c r="R38" s="167"/>
      <c r="T38" s="170"/>
      <c r="U38" s="170"/>
      <c r="V38" s="170"/>
      <c r="W38" s="170"/>
      <c r="X38" s="170"/>
      <c r="Y38" s="170"/>
      <c r="Z38" s="170"/>
      <c r="AA38" s="170"/>
      <c r="AB38" s="170"/>
      <c r="AC38" s="170"/>
      <c r="AD38" s="170"/>
      <c r="AE38" s="170"/>
      <c r="AF38" s="170"/>
      <c r="AG38" s="170"/>
      <c r="AH38" s="170"/>
      <c r="AI38" s="170"/>
      <c r="AJ38" s="170"/>
      <c r="AK38" s="170"/>
      <c r="AL38" s="170"/>
      <c r="AR38" s="91" t="s">
        <v>1073</v>
      </c>
    </row>
    <row r="39" spans="15:49" ht="72.5" x14ac:dyDescent="0.35">
      <c r="O39" s="167"/>
      <c r="P39" s="167"/>
      <c r="Q39" s="167"/>
      <c r="R39" s="167"/>
      <c r="T39" s="170"/>
      <c r="U39" s="170"/>
      <c r="V39" s="170"/>
      <c r="W39" s="170"/>
      <c r="X39" s="170"/>
      <c r="Y39" s="170"/>
      <c r="Z39" s="170"/>
      <c r="AA39" s="170"/>
      <c r="AB39" s="170"/>
      <c r="AC39" s="170"/>
      <c r="AD39" s="170"/>
      <c r="AE39" s="170"/>
      <c r="AF39" s="170"/>
      <c r="AG39" s="170"/>
      <c r="AH39" s="170"/>
      <c r="AI39" s="170"/>
      <c r="AJ39" s="170"/>
      <c r="AK39" s="170"/>
      <c r="AL39" s="170"/>
      <c r="AR39" s="91" t="s">
        <v>1074</v>
      </c>
    </row>
    <row r="40" spans="15:49" x14ac:dyDescent="0.35">
      <c r="O40" s="167"/>
      <c r="P40" s="167"/>
      <c r="Q40" s="167"/>
      <c r="R40" s="167"/>
      <c r="T40" s="170"/>
      <c r="U40" s="170"/>
      <c r="V40" s="170"/>
      <c r="W40" s="170"/>
      <c r="X40" s="170"/>
      <c r="Y40" s="170"/>
      <c r="Z40" s="170"/>
      <c r="AA40" s="170"/>
      <c r="AB40" s="170"/>
      <c r="AC40" s="170"/>
      <c r="AD40" s="170"/>
      <c r="AE40" s="170"/>
      <c r="AF40" s="170"/>
      <c r="AG40" s="170"/>
      <c r="AH40" s="170"/>
      <c r="AI40" s="170"/>
      <c r="AJ40" s="170"/>
      <c r="AK40" s="170"/>
      <c r="AL40" s="170"/>
      <c r="AR40" s="91" t="s">
        <v>1075</v>
      </c>
    </row>
    <row r="41" spans="15:49" x14ac:dyDescent="0.35">
      <c r="O41" s="167"/>
      <c r="P41" s="167"/>
      <c r="Q41" s="167"/>
      <c r="R41" s="167"/>
      <c r="T41" s="170"/>
      <c r="U41" s="170"/>
      <c r="V41" s="170"/>
      <c r="W41" s="170"/>
      <c r="X41" s="170"/>
      <c r="Y41" s="170"/>
      <c r="Z41" s="170"/>
      <c r="AA41" s="170"/>
      <c r="AB41" s="170"/>
      <c r="AC41" s="170"/>
      <c r="AD41" s="170"/>
      <c r="AE41" s="170"/>
      <c r="AF41" s="170"/>
      <c r="AG41" s="170"/>
      <c r="AH41" s="170"/>
      <c r="AI41" s="170"/>
      <c r="AJ41" s="170"/>
      <c r="AK41" s="170"/>
      <c r="AL41" s="170"/>
    </row>
    <row r="42" spans="15:49" x14ac:dyDescent="0.35">
      <c r="O42" s="167"/>
      <c r="P42" s="167"/>
      <c r="Q42" s="167"/>
      <c r="R42" s="167"/>
      <c r="T42" s="170"/>
      <c r="U42" s="170"/>
      <c r="V42" s="170"/>
      <c r="W42" s="170"/>
      <c r="X42" s="170"/>
      <c r="Y42" s="170"/>
      <c r="Z42" s="170"/>
      <c r="AA42" s="170"/>
      <c r="AB42" s="170"/>
      <c r="AC42" s="170"/>
      <c r="AD42" s="170"/>
      <c r="AE42" s="170"/>
      <c r="AF42" s="170"/>
      <c r="AG42" s="170"/>
      <c r="AH42" s="170"/>
      <c r="AI42" s="170"/>
      <c r="AJ42" s="170"/>
      <c r="AK42" s="170"/>
      <c r="AL42" s="170"/>
    </row>
    <row r="43" spans="15:49" ht="29" x14ac:dyDescent="0.35">
      <c r="O43" s="167"/>
      <c r="P43" s="167"/>
      <c r="Q43" s="167"/>
      <c r="R43" s="167"/>
      <c r="T43" s="170"/>
      <c r="U43" s="170"/>
      <c r="V43" s="170"/>
      <c r="W43" s="170"/>
      <c r="X43" s="170"/>
      <c r="Y43" s="170"/>
      <c r="Z43" s="170"/>
      <c r="AA43" s="170"/>
      <c r="AB43" s="170"/>
      <c r="AC43" s="170"/>
      <c r="AD43" s="170"/>
      <c r="AE43" s="170"/>
      <c r="AF43" s="170"/>
      <c r="AG43" s="170"/>
      <c r="AH43" s="170"/>
      <c r="AI43" s="170"/>
      <c r="AJ43" s="170"/>
      <c r="AK43" s="170"/>
      <c r="AL43" s="170"/>
      <c r="AR43" s="91" t="s">
        <v>1076</v>
      </c>
    </row>
    <row r="44" spans="15:49" ht="117.5" x14ac:dyDescent="0.35">
      <c r="O44" s="167"/>
      <c r="P44" s="167"/>
      <c r="Q44" s="167"/>
      <c r="R44" s="167" t="s">
        <v>1018</v>
      </c>
      <c r="T44" s="170"/>
      <c r="U44" s="170"/>
      <c r="V44" s="170"/>
      <c r="W44" s="170"/>
      <c r="X44" s="170"/>
      <c r="Y44" s="170"/>
      <c r="Z44" s="170"/>
      <c r="AA44" s="170"/>
      <c r="AB44" s="170"/>
      <c r="AC44" s="170"/>
      <c r="AD44" s="170"/>
      <c r="AE44" s="170"/>
      <c r="AF44" s="170"/>
      <c r="AG44" s="170"/>
      <c r="AH44" s="170"/>
      <c r="AI44" s="170"/>
      <c r="AJ44" s="170"/>
      <c r="AK44" s="170"/>
      <c r="AL44" s="170"/>
      <c r="AR44" s="91" t="s">
        <v>1077</v>
      </c>
    </row>
    <row r="45" spans="15:49" ht="145" x14ac:dyDescent="0.35">
      <c r="O45" s="167"/>
      <c r="P45" s="167"/>
      <c r="Q45" s="167"/>
      <c r="R45" s="167"/>
      <c r="T45" s="170"/>
      <c r="U45" s="170"/>
      <c r="V45" s="170"/>
      <c r="W45" s="170"/>
      <c r="X45" s="170"/>
      <c r="Y45" s="170"/>
      <c r="Z45" s="170"/>
      <c r="AA45" s="170"/>
      <c r="AB45" s="170"/>
      <c r="AC45" s="170"/>
      <c r="AD45" s="170"/>
      <c r="AE45" s="170"/>
      <c r="AF45" s="170"/>
      <c r="AG45" s="170"/>
      <c r="AH45" s="170"/>
      <c r="AI45" s="170"/>
      <c r="AJ45" s="170"/>
      <c r="AK45" s="170"/>
      <c r="AL45" s="170"/>
      <c r="AR45" s="91" t="s">
        <v>1078</v>
      </c>
    </row>
    <row r="46" spans="15:49" ht="156.5" x14ac:dyDescent="0.35">
      <c r="O46" s="167"/>
      <c r="P46" s="167"/>
      <c r="Q46" s="167"/>
      <c r="R46" s="167" t="s">
        <v>1019</v>
      </c>
      <c r="T46" s="170"/>
      <c r="U46" s="170"/>
      <c r="V46" s="170"/>
      <c r="W46" s="170"/>
      <c r="X46" s="170"/>
      <c r="Y46" s="170"/>
      <c r="Z46" s="170"/>
      <c r="AA46" s="170"/>
      <c r="AB46" s="170"/>
      <c r="AC46" s="170"/>
      <c r="AD46" s="170"/>
      <c r="AE46" s="170"/>
      <c r="AF46" s="170"/>
      <c r="AG46" s="170"/>
      <c r="AH46" s="170"/>
      <c r="AI46" s="170"/>
      <c r="AJ46" s="170"/>
      <c r="AK46" s="170"/>
      <c r="AL46" s="170"/>
      <c r="AR46" s="91" t="s">
        <v>1079</v>
      </c>
    </row>
    <row r="47" spans="15:49" ht="91.5" x14ac:dyDescent="0.35">
      <c r="O47" s="167"/>
      <c r="P47" s="167"/>
      <c r="Q47" s="167"/>
      <c r="R47" s="167" t="s">
        <v>1020</v>
      </c>
      <c r="T47" s="170"/>
      <c r="U47" s="170"/>
      <c r="V47" s="170"/>
      <c r="W47" s="170"/>
      <c r="X47" s="170"/>
      <c r="Y47" s="170"/>
      <c r="Z47" s="170"/>
      <c r="AA47" s="170"/>
      <c r="AB47" s="170"/>
      <c r="AC47" s="170"/>
      <c r="AD47" s="170"/>
      <c r="AE47" s="170"/>
      <c r="AF47" s="170"/>
      <c r="AG47" s="170"/>
      <c r="AH47" s="170"/>
      <c r="AI47" s="170"/>
      <c r="AJ47" s="170"/>
      <c r="AK47" s="170"/>
      <c r="AL47" s="170"/>
      <c r="AR47" s="91" t="s">
        <v>1080</v>
      </c>
    </row>
    <row r="48" spans="15:49" ht="78.5" x14ac:dyDescent="0.35">
      <c r="O48" s="167"/>
      <c r="P48" s="167"/>
      <c r="Q48" s="167"/>
      <c r="R48" s="167" t="s">
        <v>1022</v>
      </c>
      <c r="T48" s="170"/>
      <c r="U48" s="170"/>
      <c r="V48" s="170"/>
      <c r="W48" s="170"/>
      <c r="X48" s="170"/>
      <c r="Y48" s="170"/>
      <c r="Z48" s="170"/>
      <c r="AA48" s="170"/>
      <c r="AB48" s="170"/>
      <c r="AC48" s="170"/>
      <c r="AD48" s="170"/>
      <c r="AE48" s="170"/>
      <c r="AF48" s="170"/>
      <c r="AG48" s="170"/>
      <c r="AH48" s="170"/>
      <c r="AI48" s="170"/>
      <c r="AJ48" s="170"/>
      <c r="AK48" s="170"/>
      <c r="AL48" s="170"/>
      <c r="AR48" s="91" t="s">
        <v>1081</v>
      </c>
    </row>
    <row r="49" spans="15:49" ht="143.5" x14ac:dyDescent="0.35">
      <c r="O49" s="167"/>
      <c r="P49" s="167"/>
      <c r="Q49" s="167"/>
      <c r="R49" s="167" t="s">
        <v>1021</v>
      </c>
      <c r="T49" s="170"/>
      <c r="U49" s="170"/>
      <c r="V49" s="170"/>
      <c r="W49" s="170"/>
      <c r="X49" s="170"/>
      <c r="Y49" s="170"/>
      <c r="Z49" s="170"/>
      <c r="AA49" s="170"/>
      <c r="AB49" s="170"/>
      <c r="AC49" s="170"/>
      <c r="AD49" s="170"/>
      <c r="AE49" s="170"/>
      <c r="AF49" s="170"/>
      <c r="AG49" s="170"/>
      <c r="AH49" s="170"/>
      <c r="AI49" s="170"/>
      <c r="AJ49" s="170"/>
      <c r="AK49" s="170"/>
      <c r="AL49" s="170"/>
      <c r="AR49" s="91" t="s">
        <v>1082</v>
      </c>
    </row>
    <row r="50" spans="15:49" ht="78.5" x14ac:dyDescent="0.35">
      <c r="O50" s="167"/>
      <c r="P50" s="167"/>
      <c r="Q50" s="167"/>
      <c r="R50" s="167" t="s">
        <v>1022</v>
      </c>
      <c r="T50" s="170"/>
      <c r="U50" s="170"/>
      <c r="V50" s="170"/>
      <c r="W50" s="170"/>
      <c r="X50" s="170"/>
      <c r="Y50" s="170"/>
      <c r="Z50" s="170"/>
      <c r="AA50" s="170"/>
      <c r="AB50" s="170"/>
      <c r="AC50" s="170"/>
      <c r="AD50" s="170"/>
      <c r="AE50" s="170"/>
      <c r="AF50" s="170"/>
      <c r="AG50" s="170"/>
      <c r="AH50" s="170"/>
      <c r="AI50" s="170"/>
      <c r="AJ50" s="170"/>
      <c r="AK50" s="170"/>
      <c r="AL50" s="170"/>
      <c r="AR50" s="91" t="s">
        <v>1083</v>
      </c>
    </row>
    <row r="51" spans="15:49" ht="104.5" x14ac:dyDescent="0.35">
      <c r="O51" s="167"/>
      <c r="P51" s="167"/>
      <c r="Q51" s="167"/>
      <c r="R51" s="167" t="s">
        <v>1023</v>
      </c>
      <c r="T51" s="170"/>
      <c r="U51" s="170"/>
      <c r="V51" s="170"/>
      <c r="W51" s="170"/>
      <c r="X51" s="170"/>
      <c r="Y51" s="170"/>
      <c r="Z51" s="170"/>
      <c r="AA51" s="170"/>
      <c r="AB51" s="170"/>
      <c r="AC51" s="170"/>
      <c r="AD51" s="170"/>
      <c r="AE51" s="170"/>
      <c r="AF51" s="170"/>
      <c r="AG51" s="170"/>
      <c r="AH51" s="170"/>
      <c r="AI51" s="170"/>
      <c r="AJ51" s="170"/>
      <c r="AK51" s="170"/>
      <c r="AL51" s="170"/>
      <c r="AR51" s="91" t="s">
        <v>1084</v>
      </c>
    </row>
    <row r="52" spans="15:49" ht="101.5" x14ac:dyDescent="0.35">
      <c r="O52" s="167"/>
      <c r="P52" s="167"/>
      <c r="Q52" s="167"/>
      <c r="R52" s="167" t="s">
        <v>1024</v>
      </c>
      <c r="T52" s="170"/>
      <c r="U52" s="170"/>
      <c r="V52" s="170"/>
      <c r="W52" s="170"/>
      <c r="X52" s="170"/>
      <c r="Y52" s="170"/>
      <c r="Z52" s="170"/>
      <c r="AA52" s="170"/>
      <c r="AB52" s="170"/>
      <c r="AC52" s="170"/>
      <c r="AD52" s="170"/>
      <c r="AE52" s="170"/>
      <c r="AF52" s="170"/>
      <c r="AG52" s="170"/>
      <c r="AH52" s="170"/>
      <c r="AI52" s="170"/>
      <c r="AJ52" s="170"/>
      <c r="AK52" s="170"/>
      <c r="AL52" s="170"/>
      <c r="AR52" s="91" t="s">
        <v>1084</v>
      </c>
    </row>
    <row r="53" spans="15:49" ht="78.5" x14ac:dyDescent="0.35">
      <c r="O53" s="167"/>
      <c r="P53" s="167"/>
      <c r="Q53" s="167"/>
      <c r="R53" s="167" t="s">
        <v>1022</v>
      </c>
      <c r="T53" s="170"/>
      <c r="U53" s="170"/>
      <c r="V53" s="170"/>
      <c r="W53" s="170"/>
      <c r="X53" s="170"/>
      <c r="Y53" s="170"/>
      <c r="Z53" s="170"/>
      <c r="AA53" s="170"/>
      <c r="AB53" s="170"/>
      <c r="AC53" s="170"/>
      <c r="AD53" s="170"/>
      <c r="AE53" s="170"/>
      <c r="AF53" s="170"/>
      <c r="AG53" s="170"/>
      <c r="AH53" s="170"/>
      <c r="AI53" s="170"/>
      <c r="AJ53" s="170"/>
      <c r="AK53" s="170"/>
      <c r="AL53" s="170"/>
      <c r="AR53" s="91" t="s">
        <v>1085</v>
      </c>
    </row>
    <row r="54" spans="15:49" ht="104.5" x14ac:dyDescent="0.35">
      <c r="O54" s="167"/>
      <c r="P54" s="167"/>
      <c r="Q54" s="167"/>
      <c r="R54" s="167" t="s">
        <v>1025</v>
      </c>
      <c r="T54" s="170"/>
      <c r="U54" s="170"/>
      <c r="V54" s="170"/>
      <c r="W54" s="170"/>
      <c r="X54" s="170"/>
      <c r="Y54" s="170"/>
      <c r="Z54" s="170"/>
      <c r="AA54" s="170"/>
      <c r="AB54" s="170"/>
      <c r="AC54" s="170"/>
      <c r="AD54" s="170"/>
      <c r="AE54" s="170"/>
      <c r="AF54" s="170"/>
      <c r="AG54" s="170"/>
      <c r="AH54" s="170"/>
      <c r="AI54" s="170"/>
      <c r="AJ54" s="170"/>
      <c r="AK54" s="170"/>
      <c r="AL54" s="170"/>
      <c r="AR54" s="91" t="s">
        <v>1086</v>
      </c>
    </row>
    <row r="55" spans="15:49" ht="104.5" x14ac:dyDescent="0.35">
      <c r="O55" s="167"/>
      <c r="P55" s="167"/>
      <c r="Q55" s="167"/>
      <c r="R55" s="167" t="s">
        <v>1026</v>
      </c>
      <c r="T55" s="170"/>
      <c r="U55" s="170"/>
      <c r="V55" s="170"/>
      <c r="W55" s="170"/>
      <c r="X55" s="170"/>
      <c r="Y55" s="170"/>
      <c r="Z55" s="170"/>
      <c r="AA55" s="170"/>
      <c r="AB55" s="170"/>
      <c r="AC55" s="170"/>
      <c r="AD55" s="170"/>
      <c r="AE55" s="170"/>
      <c r="AF55" s="170"/>
      <c r="AG55" s="170"/>
      <c r="AH55" s="170"/>
      <c r="AI55" s="170"/>
      <c r="AJ55" s="170"/>
      <c r="AK55" s="170"/>
      <c r="AL55" s="170"/>
      <c r="AR55" s="91" t="s">
        <v>1087</v>
      </c>
    </row>
    <row r="56" spans="15:49" ht="91.5" x14ac:dyDescent="0.35">
      <c r="O56" s="167"/>
      <c r="P56" s="167"/>
      <c r="Q56" s="167"/>
      <c r="R56" s="167" t="s">
        <v>1027</v>
      </c>
      <c r="T56" s="170"/>
      <c r="U56" s="170"/>
      <c r="V56" s="170"/>
      <c r="W56" s="170"/>
      <c r="X56" s="170"/>
      <c r="Y56" s="170"/>
      <c r="Z56" s="170"/>
      <c r="AA56" s="170"/>
      <c r="AB56" s="170"/>
      <c r="AC56" s="170"/>
      <c r="AD56" s="170"/>
      <c r="AE56" s="170"/>
      <c r="AF56" s="170"/>
      <c r="AG56" s="170"/>
      <c r="AH56" s="170"/>
      <c r="AI56" s="170"/>
      <c r="AJ56" s="170"/>
      <c r="AK56" s="170"/>
      <c r="AL56" s="170"/>
      <c r="AR56" s="91" t="s">
        <v>1088</v>
      </c>
    </row>
    <row r="57" spans="15:49" ht="104.5" x14ac:dyDescent="0.35">
      <c r="O57" s="167"/>
      <c r="P57" s="167"/>
      <c r="Q57" s="167"/>
      <c r="R57" s="167" t="s">
        <v>1028</v>
      </c>
      <c r="T57" s="170"/>
      <c r="U57" s="170"/>
      <c r="V57" s="170"/>
      <c r="W57" s="170"/>
      <c r="X57" s="170"/>
      <c r="Y57" s="170"/>
      <c r="Z57" s="170"/>
      <c r="AA57" s="170"/>
      <c r="AB57" s="170"/>
      <c r="AC57" s="170"/>
      <c r="AD57" s="170"/>
      <c r="AE57" s="170"/>
      <c r="AF57" s="170"/>
      <c r="AG57" s="170"/>
      <c r="AH57" s="170"/>
      <c r="AI57" s="170"/>
      <c r="AJ57" s="170"/>
      <c r="AK57" s="170"/>
      <c r="AL57" s="170"/>
      <c r="AR57" s="91" t="s">
        <v>1089</v>
      </c>
    </row>
    <row r="58" spans="15:49" ht="221.5" x14ac:dyDescent="0.35">
      <c r="O58" s="167"/>
      <c r="P58" s="167"/>
      <c r="Q58" s="167"/>
      <c r="R58" s="167" t="s">
        <v>1029</v>
      </c>
      <c r="T58" s="170"/>
      <c r="U58" s="170"/>
      <c r="V58" s="170"/>
      <c r="W58" s="170"/>
      <c r="X58" s="170"/>
      <c r="Y58" s="170"/>
      <c r="Z58" s="170"/>
      <c r="AA58" s="170"/>
      <c r="AB58" s="170"/>
      <c r="AC58" s="170"/>
      <c r="AD58" s="170"/>
      <c r="AE58" s="170"/>
      <c r="AF58" s="170"/>
      <c r="AG58" s="170"/>
      <c r="AH58" s="170"/>
      <c r="AI58" s="170"/>
      <c r="AJ58" s="170"/>
      <c r="AK58" s="170"/>
      <c r="AL58" s="170"/>
      <c r="AR58" s="91" t="s">
        <v>1090</v>
      </c>
    </row>
    <row r="59" spans="15:49" ht="247.5" x14ac:dyDescent="0.35">
      <c r="O59" s="167"/>
      <c r="P59" s="167"/>
      <c r="Q59" s="167"/>
      <c r="R59" s="167" t="s">
        <v>1030</v>
      </c>
      <c r="T59" s="170"/>
      <c r="U59" s="170"/>
      <c r="V59" s="170"/>
      <c r="W59" s="170"/>
      <c r="X59" s="170"/>
      <c r="Y59" s="170"/>
      <c r="Z59" s="170"/>
      <c r="AA59" s="170"/>
      <c r="AB59" s="170"/>
      <c r="AC59" s="170"/>
      <c r="AD59" s="170"/>
      <c r="AE59" s="170"/>
      <c r="AF59" s="170"/>
      <c r="AG59" s="170"/>
      <c r="AH59" s="170"/>
      <c r="AI59" s="170"/>
      <c r="AJ59" s="170"/>
      <c r="AK59" s="170"/>
      <c r="AL59" s="170"/>
      <c r="AR59" s="91" t="s">
        <v>1091</v>
      </c>
    </row>
    <row r="60" spans="15:49" ht="208.5" x14ac:dyDescent="0.35">
      <c r="O60" s="167"/>
      <c r="P60" s="167"/>
      <c r="Q60" s="167"/>
      <c r="R60" s="167" t="s">
        <v>1031</v>
      </c>
      <c r="T60" s="170"/>
      <c r="U60" s="170"/>
      <c r="V60" s="170"/>
      <c r="W60" s="170"/>
      <c r="X60" s="170"/>
      <c r="Y60" s="170"/>
      <c r="Z60" s="170"/>
      <c r="AA60" s="170"/>
      <c r="AB60" s="170"/>
      <c r="AC60" s="170"/>
      <c r="AD60" s="170"/>
      <c r="AE60" s="170"/>
      <c r="AF60" s="170"/>
      <c r="AG60" s="170"/>
      <c r="AH60" s="170"/>
      <c r="AI60" s="170"/>
      <c r="AJ60" s="170"/>
      <c r="AK60" s="170"/>
      <c r="AL60" s="170"/>
      <c r="AR60" s="91" t="s">
        <v>1092</v>
      </c>
    </row>
    <row r="61" spans="15:49" ht="58" x14ac:dyDescent="0.35">
      <c r="O61" s="167"/>
      <c r="P61" s="167"/>
      <c r="Q61" s="167"/>
      <c r="R61" s="167"/>
      <c r="T61" s="170"/>
      <c r="U61" s="170"/>
      <c r="V61" s="170"/>
      <c r="W61" s="170"/>
      <c r="X61" s="170"/>
      <c r="Y61" s="170"/>
      <c r="Z61" s="170"/>
      <c r="AA61" s="170"/>
      <c r="AB61" s="170"/>
      <c r="AC61" s="170"/>
      <c r="AD61" s="170"/>
      <c r="AE61" s="170"/>
      <c r="AF61" s="170"/>
      <c r="AG61" s="170"/>
      <c r="AH61" s="170"/>
      <c r="AI61" s="170"/>
      <c r="AJ61" s="170"/>
      <c r="AK61" s="170"/>
      <c r="AL61" s="170"/>
      <c r="AW61" s="3" t="s">
        <v>1117</v>
      </c>
    </row>
    <row r="62" spans="15:49" ht="247.5" x14ac:dyDescent="0.35">
      <c r="O62" s="167"/>
      <c r="P62" s="167"/>
      <c r="Q62" s="167"/>
      <c r="R62" s="167" t="s">
        <v>1032</v>
      </c>
      <c r="T62" s="170"/>
      <c r="U62" s="170"/>
      <c r="V62" s="170"/>
      <c r="W62" s="170"/>
      <c r="X62" s="170"/>
      <c r="Y62" s="170"/>
      <c r="Z62" s="170"/>
      <c r="AA62" s="170"/>
      <c r="AB62" s="170"/>
      <c r="AC62" s="170"/>
      <c r="AD62" s="170"/>
      <c r="AE62" s="170"/>
      <c r="AF62" s="170"/>
      <c r="AG62" s="170"/>
      <c r="AH62" s="170"/>
      <c r="AI62" s="170"/>
      <c r="AJ62" s="170"/>
      <c r="AK62" s="170"/>
      <c r="AL62" s="170"/>
    </row>
    <row r="63" spans="15:49" ht="174" x14ac:dyDescent="0.35">
      <c r="O63" s="167"/>
      <c r="P63" s="167"/>
      <c r="Q63" s="167"/>
      <c r="R63" s="167" t="s">
        <v>1033</v>
      </c>
      <c r="T63" s="170"/>
      <c r="U63" s="170"/>
      <c r="V63" s="170"/>
      <c r="W63" s="170"/>
      <c r="X63" s="170"/>
      <c r="Y63" s="170"/>
      <c r="Z63" s="170"/>
      <c r="AA63" s="170"/>
      <c r="AB63" s="170"/>
      <c r="AC63" s="170"/>
      <c r="AD63" s="170"/>
      <c r="AE63" s="170"/>
      <c r="AF63" s="170"/>
      <c r="AG63" s="170"/>
      <c r="AH63" s="170"/>
      <c r="AI63" s="170"/>
      <c r="AJ63" s="170"/>
      <c r="AK63" s="170"/>
      <c r="AL63" s="170"/>
      <c r="AR63" s="91" t="s">
        <v>1093</v>
      </c>
    </row>
    <row r="64" spans="15:49" ht="286.5" x14ac:dyDescent="0.35">
      <c r="O64" s="167"/>
      <c r="P64" s="167"/>
      <c r="Q64" s="167"/>
      <c r="R64" s="167" t="s">
        <v>1034</v>
      </c>
      <c r="T64" s="170"/>
      <c r="U64" s="170"/>
      <c r="V64" s="170"/>
      <c r="W64" s="170"/>
      <c r="X64" s="170"/>
      <c r="Y64" s="170"/>
      <c r="Z64" s="170"/>
      <c r="AA64" s="170"/>
      <c r="AB64" s="170"/>
      <c r="AC64" s="170"/>
      <c r="AD64" s="170"/>
      <c r="AE64" s="170"/>
      <c r="AF64" s="170"/>
      <c r="AG64" s="170"/>
      <c r="AH64" s="170"/>
      <c r="AI64" s="170"/>
      <c r="AJ64" s="170"/>
      <c r="AK64" s="170"/>
      <c r="AL64" s="170"/>
      <c r="AR64" s="91" t="s">
        <v>1094</v>
      </c>
    </row>
    <row r="65" spans="15:49" ht="29" x14ac:dyDescent="0.35">
      <c r="O65" s="167"/>
      <c r="P65" s="167"/>
      <c r="Q65" s="167"/>
      <c r="R65" s="167"/>
      <c r="T65" s="170"/>
      <c r="U65" s="170"/>
      <c r="V65" s="170"/>
      <c r="W65" s="170"/>
      <c r="X65" s="170"/>
      <c r="Y65" s="170"/>
      <c r="Z65" s="170"/>
      <c r="AA65" s="170"/>
      <c r="AB65" s="170"/>
      <c r="AC65" s="170"/>
      <c r="AD65" s="170"/>
      <c r="AE65" s="170"/>
      <c r="AF65" s="170"/>
      <c r="AG65" s="170"/>
      <c r="AH65" s="170"/>
      <c r="AI65" s="170"/>
      <c r="AJ65" s="170"/>
      <c r="AK65" s="170"/>
      <c r="AL65" s="170"/>
      <c r="AR65" s="91" t="s">
        <v>1095</v>
      </c>
    </row>
    <row r="66" spans="15:49" ht="116" x14ac:dyDescent="0.35">
      <c r="O66" s="167"/>
      <c r="P66" s="167"/>
      <c r="Q66" s="167"/>
      <c r="R66" s="167" t="s">
        <v>1035</v>
      </c>
      <c r="T66" s="170"/>
      <c r="U66" s="170"/>
      <c r="V66" s="170"/>
      <c r="W66" s="170"/>
      <c r="X66" s="170"/>
      <c r="Y66" s="170"/>
      <c r="Z66" s="170"/>
      <c r="AA66" s="170"/>
      <c r="AB66" s="170"/>
      <c r="AC66" s="170"/>
      <c r="AD66" s="170"/>
      <c r="AE66" s="170"/>
      <c r="AF66" s="170"/>
      <c r="AG66" s="170"/>
      <c r="AH66" s="170"/>
      <c r="AI66" s="170"/>
      <c r="AJ66" s="170"/>
      <c r="AK66" s="170"/>
      <c r="AL66" s="170"/>
      <c r="AQ66" s="91" t="s">
        <v>1047</v>
      </c>
      <c r="AR66" s="91" t="s">
        <v>1096</v>
      </c>
    </row>
    <row r="67" spans="15:49" ht="174" x14ac:dyDescent="0.35">
      <c r="O67" s="167"/>
      <c r="P67" s="167"/>
      <c r="Q67" s="167"/>
      <c r="R67" s="167" t="s">
        <v>1036</v>
      </c>
      <c r="T67" s="170"/>
      <c r="U67" s="170"/>
      <c r="V67" s="170"/>
      <c r="W67" s="170"/>
      <c r="X67" s="170"/>
      <c r="Y67" s="170"/>
      <c r="Z67" s="170"/>
      <c r="AA67" s="170"/>
      <c r="AB67" s="170"/>
      <c r="AC67" s="170"/>
      <c r="AD67" s="170"/>
      <c r="AE67" s="170"/>
      <c r="AF67" s="170"/>
      <c r="AG67" s="170"/>
      <c r="AH67" s="170"/>
      <c r="AI67" s="170"/>
      <c r="AJ67" s="170"/>
      <c r="AK67" s="170"/>
      <c r="AL67" s="170"/>
      <c r="AQ67" s="91" t="s">
        <v>1048</v>
      </c>
      <c r="AR67" s="91" t="s">
        <v>1097</v>
      </c>
    </row>
    <row r="68" spans="15:49" ht="333.5" x14ac:dyDescent="0.35">
      <c r="O68" s="167"/>
      <c r="P68" s="167"/>
      <c r="Q68" s="167"/>
      <c r="R68" s="167" t="s">
        <v>1037</v>
      </c>
      <c r="T68" s="170"/>
      <c r="U68" s="170"/>
      <c r="V68" s="170"/>
      <c r="W68" s="170"/>
      <c r="X68" s="170"/>
      <c r="Y68" s="170"/>
      <c r="Z68" s="170"/>
      <c r="AA68" s="170"/>
      <c r="AB68" s="170"/>
      <c r="AC68" s="170"/>
      <c r="AD68" s="170"/>
      <c r="AE68" s="170"/>
      <c r="AF68" s="170"/>
      <c r="AG68" s="170"/>
      <c r="AH68" s="170"/>
      <c r="AI68" s="170"/>
      <c r="AJ68" s="170"/>
      <c r="AK68" s="170"/>
      <c r="AL68" s="170"/>
      <c r="AQ68" s="91" t="s">
        <v>1049</v>
      </c>
      <c r="AR68" s="91" t="s">
        <v>1098</v>
      </c>
    </row>
    <row r="69" spans="15:49" ht="232" x14ac:dyDescent="0.35">
      <c r="O69" s="167"/>
      <c r="P69" s="167"/>
      <c r="Q69" s="167"/>
      <c r="R69" s="167" t="s">
        <v>1038</v>
      </c>
      <c r="T69" s="170"/>
      <c r="U69" s="170"/>
      <c r="V69" s="170"/>
      <c r="W69" s="170"/>
      <c r="X69" s="170"/>
      <c r="Y69" s="170"/>
      <c r="Z69" s="170"/>
      <c r="AA69" s="170"/>
      <c r="AB69" s="170"/>
      <c r="AC69" s="170"/>
      <c r="AD69" s="170"/>
      <c r="AE69" s="170"/>
      <c r="AF69" s="170"/>
      <c r="AG69" s="170"/>
      <c r="AH69" s="170"/>
      <c r="AI69" s="170"/>
      <c r="AJ69" s="170"/>
      <c r="AK69" s="170"/>
      <c r="AL69" s="170"/>
      <c r="AQ69" s="91" t="s">
        <v>1050</v>
      </c>
      <c r="AR69" s="91" t="s">
        <v>1099</v>
      </c>
    </row>
    <row r="70" spans="15:49" ht="188.5" x14ac:dyDescent="0.35">
      <c r="O70" s="167"/>
      <c r="P70" s="167"/>
      <c r="Q70" s="167"/>
      <c r="R70" s="167" t="s">
        <v>1039</v>
      </c>
      <c r="T70" s="170"/>
      <c r="U70" s="170"/>
      <c r="V70" s="170"/>
      <c r="W70" s="170"/>
      <c r="X70" s="170"/>
      <c r="Y70" s="170"/>
      <c r="Z70" s="170"/>
      <c r="AA70" s="170"/>
      <c r="AB70" s="170"/>
      <c r="AC70" s="170"/>
      <c r="AD70" s="170"/>
      <c r="AE70" s="170"/>
      <c r="AF70" s="170"/>
      <c r="AG70" s="170"/>
      <c r="AH70" s="170"/>
      <c r="AI70" s="170"/>
      <c r="AJ70" s="170"/>
      <c r="AK70" s="170"/>
      <c r="AL70" s="170"/>
      <c r="AQ70" s="91" t="s">
        <v>1051</v>
      </c>
      <c r="AR70" s="91" t="s">
        <v>1100</v>
      </c>
    </row>
    <row r="71" spans="15:49" ht="169.5" x14ac:dyDescent="0.35">
      <c r="O71" s="167"/>
      <c r="P71" s="167"/>
      <c r="Q71" s="167"/>
      <c r="R71" s="167" t="s">
        <v>1040</v>
      </c>
      <c r="T71" s="170"/>
      <c r="U71" s="170"/>
      <c r="V71" s="170"/>
      <c r="W71" s="170"/>
      <c r="X71" s="170"/>
      <c r="Y71" s="170"/>
      <c r="Z71" s="170"/>
      <c r="AA71" s="170"/>
      <c r="AB71" s="170"/>
      <c r="AC71" s="170"/>
      <c r="AD71" s="170"/>
      <c r="AE71" s="170"/>
      <c r="AF71" s="170"/>
      <c r="AG71" s="170"/>
      <c r="AH71" s="170"/>
      <c r="AI71" s="170"/>
      <c r="AJ71" s="170"/>
      <c r="AK71" s="170"/>
      <c r="AL71" s="170"/>
      <c r="AQ71" s="91" t="s">
        <v>1052</v>
      </c>
      <c r="AR71" s="91" t="s">
        <v>1101</v>
      </c>
    </row>
    <row r="72" spans="15:49" ht="182.5" x14ac:dyDescent="0.35">
      <c r="O72" s="167"/>
      <c r="P72" s="167"/>
      <c r="Q72" s="167"/>
      <c r="R72" s="167" t="s">
        <v>1041</v>
      </c>
      <c r="T72" s="170"/>
      <c r="U72" s="170"/>
      <c r="V72" s="170"/>
      <c r="W72" s="170"/>
      <c r="X72" s="170"/>
      <c r="Y72" s="170"/>
      <c r="Z72" s="170"/>
      <c r="AA72" s="170"/>
      <c r="AB72" s="170"/>
      <c r="AC72" s="170"/>
      <c r="AD72" s="170"/>
      <c r="AE72" s="170"/>
      <c r="AF72" s="170"/>
      <c r="AG72" s="170"/>
      <c r="AH72" s="170"/>
      <c r="AI72" s="170"/>
      <c r="AJ72" s="170"/>
      <c r="AK72" s="170"/>
      <c r="AL72" s="170"/>
      <c r="AQ72" s="91" t="s">
        <v>1053</v>
      </c>
      <c r="AR72" s="91" t="s">
        <v>1102</v>
      </c>
    </row>
    <row r="73" spans="15:49" ht="156.5" x14ac:dyDescent="0.35">
      <c r="O73" s="167"/>
      <c r="P73" s="167"/>
      <c r="Q73" s="167"/>
      <c r="R73" s="167" t="s">
        <v>766</v>
      </c>
      <c r="T73" s="170"/>
      <c r="U73" s="170"/>
      <c r="V73" s="170"/>
      <c r="W73" s="170"/>
      <c r="X73" s="170"/>
      <c r="Y73" s="170"/>
      <c r="Z73" s="170"/>
      <c r="AA73" s="170"/>
      <c r="AB73" s="170"/>
      <c r="AC73" s="170"/>
      <c r="AD73" s="170"/>
      <c r="AE73" s="170"/>
      <c r="AF73" s="170"/>
      <c r="AG73" s="170"/>
      <c r="AH73" s="170"/>
      <c r="AI73" s="170"/>
      <c r="AJ73" s="170"/>
      <c r="AK73" s="170"/>
      <c r="AL73" s="170"/>
      <c r="AW73" s="3" t="s">
        <v>1116</v>
      </c>
    </row>
    <row r="74" spans="15:49" ht="246.5" x14ac:dyDescent="0.35">
      <c r="O74" s="167"/>
      <c r="P74" s="167"/>
      <c r="Q74" s="167"/>
      <c r="R74" s="167" t="s">
        <v>1042</v>
      </c>
      <c r="T74" s="170"/>
      <c r="U74" s="170"/>
      <c r="V74" s="170"/>
      <c r="W74" s="170"/>
      <c r="X74" s="170"/>
      <c r="Y74" s="170"/>
      <c r="Z74" s="170"/>
      <c r="AA74" s="170"/>
      <c r="AB74" s="170"/>
      <c r="AC74" s="170"/>
      <c r="AD74" s="170"/>
      <c r="AE74" s="170"/>
      <c r="AF74" s="170"/>
      <c r="AG74" s="170"/>
      <c r="AH74" s="170"/>
      <c r="AI74" s="170"/>
      <c r="AJ74" s="170"/>
      <c r="AK74" s="170"/>
      <c r="AL74" s="170"/>
      <c r="AQ74" s="91" t="s">
        <v>1054</v>
      </c>
      <c r="AR74" s="91" t="s">
        <v>1103</v>
      </c>
    </row>
    <row r="75" spans="15:49" ht="304.5" x14ac:dyDescent="0.35">
      <c r="O75" s="167"/>
      <c r="P75" s="167"/>
      <c r="Q75" s="167"/>
      <c r="R75" s="167" t="s">
        <v>1043</v>
      </c>
      <c r="T75" s="170"/>
      <c r="U75" s="170"/>
      <c r="V75" s="170"/>
      <c r="W75" s="170"/>
      <c r="X75" s="170"/>
      <c r="Y75" s="170"/>
      <c r="Z75" s="170"/>
      <c r="AA75" s="170"/>
      <c r="AB75" s="170"/>
      <c r="AC75" s="170"/>
      <c r="AD75" s="170"/>
      <c r="AE75" s="170"/>
      <c r="AF75" s="170"/>
      <c r="AG75" s="170"/>
      <c r="AH75" s="170"/>
      <c r="AI75" s="170"/>
      <c r="AJ75" s="170"/>
      <c r="AK75" s="170"/>
      <c r="AL75" s="170"/>
      <c r="AQ75" s="91" t="s">
        <v>1055</v>
      </c>
      <c r="AR75" s="91" t="s">
        <v>1104</v>
      </c>
    </row>
    <row r="76" spans="15:49" ht="72.5" x14ac:dyDescent="0.35">
      <c r="O76" s="167"/>
      <c r="P76" s="167"/>
      <c r="Q76" s="167"/>
      <c r="R76" s="167"/>
      <c r="T76" s="170"/>
      <c r="U76" s="170"/>
      <c r="V76" s="170"/>
      <c r="W76" s="170"/>
      <c r="X76" s="170"/>
      <c r="Y76" s="170"/>
      <c r="Z76" s="170"/>
      <c r="AA76" s="170"/>
      <c r="AB76" s="170"/>
      <c r="AC76" s="170"/>
      <c r="AD76" s="170"/>
      <c r="AE76" s="170"/>
      <c r="AF76" s="170"/>
      <c r="AG76" s="170"/>
      <c r="AH76" s="170"/>
      <c r="AI76" s="170"/>
      <c r="AJ76" s="170"/>
      <c r="AK76" s="170"/>
      <c r="AL76" s="170"/>
      <c r="AQ76" s="91" t="s">
        <v>1056</v>
      </c>
      <c r="AR76" s="91" t="s">
        <v>1105</v>
      </c>
    </row>
    <row r="77" spans="15:49" ht="232" x14ac:dyDescent="0.35">
      <c r="O77" s="167"/>
      <c r="P77" s="167"/>
      <c r="Q77" s="167"/>
      <c r="R77" s="167"/>
      <c r="T77" s="170"/>
      <c r="U77" s="170"/>
      <c r="V77" s="170"/>
      <c r="W77" s="170"/>
      <c r="X77" s="170"/>
      <c r="Y77" s="170"/>
      <c r="Z77" s="170"/>
      <c r="AA77" s="170"/>
      <c r="AB77" s="170"/>
      <c r="AC77" s="170"/>
      <c r="AD77" s="170"/>
      <c r="AE77" s="170"/>
      <c r="AF77" s="170"/>
      <c r="AG77" s="170"/>
      <c r="AH77" s="170"/>
      <c r="AI77" s="170"/>
      <c r="AJ77" s="170"/>
      <c r="AK77" s="170"/>
      <c r="AL77" s="170"/>
      <c r="AQ77" s="91" t="s">
        <v>1057</v>
      </c>
      <c r="AR77" s="91" t="s">
        <v>1106</v>
      </c>
    </row>
    <row r="78" spans="15:49" ht="116" x14ac:dyDescent="0.35">
      <c r="O78" s="167"/>
      <c r="P78" s="167"/>
      <c r="Q78" s="167"/>
      <c r="R78" s="167"/>
      <c r="T78" s="170"/>
      <c r="U78" s="170"/>
      <c r="V78" s="170"/>
      <c r="W78" s="170"/>
      <c r="X78" s="170"/>
      <c r="Y78" s="170"/>
      <c r="Z78" s="170"/>
      <c r="AA78" s="170"/>
      <c r="AB78" s="170"/>
      <c r="AC78" s="170"/>
      <c r="AD78" s="170"/>
      <c r="AE78" s="170"/>
      <c r="AF78" s="170"/>
      <c r="AG78" s="170"/>
      <c r="AH78" s="170"/>
      <c r="AI78" s="170"/>
      <c r="AJ78" s="170"/>
      <c r="AK78" s="170"/>
      <c r="AL78" s="170"/>
      <c r="AR78" s="91" t="s">
        <v>1107</v>
      </c>
    </row>
    <row r="79" spans="15:49" ht="87" x14ac:dyDescent="0.35">
      <c r="O79" s="167"/>
      <c r="P79" s="167"/>
      <c r="Q79" s="167"/>
      <c r="R79" s="167"/>
      <c r="T79" s="170"/>
      <c r="U79" s="170"/>
      <c r="V79" s="170"/>
      <c r="W79" s="170"/>
      <c r="X79" s="170"/>
      <c r="Y79" s="170"/>
      <c r="Z79" s="170"/>
      <c r="AA79" s="170"/>
      <c r="AB79" s="170"/>
      <c r="AC79" s="170"/>
      <c r="AD79" s="170"/>
      <c r="AE79" s="170"/>
      <c r="AF79" s="170"/>
      <c r="AG79" s="170"/>
      <c r="AH79" s="170"/>
      <c r="AI79" s="170"/>
      <c r="AJ79" s="170"/>
      <c r="AK79" s="170"/>
      <c r="AL79" s="170"/>
      <c r="AR79" s="91" t="s">
        <v>1108</v>
      </c>
      <c r="AW79" s="171" t="s">
        <v>539</v>
      </c>
    </row>
    <row r="80" spans="15:49" ht="87" x14ac:dyDescent="0.35">
      <c r="O80" s="167"/>
      <c r="P80" s="167"/>
      <c r="Q80" s="167"/>
      <c r="R80" s="167"/>
      <c r="T80" s="170"/>
      <c r="U80" s="170"/>
      <c r="V80" s="170"/>
      <c r="W80" s="170"/>
      <c r="X80" s="170"/>
      <c r="Y80" s="170"/>
      <c r="Z80" s="170"/>
      <c r="AA80" s="170"/>
      <c r="AB80" s="170"/>
      <c r="AC80" s="170"/>
      <c r="AD80" s="170"/>
      <c r="AE80" s="170"/>
      <c r="AF80" s="170"/>
      <c r="AG80" s="170"/>
      <c r="AH80" s="170"/>
      <c r="AI80" s="170"/>
      <c r="AJ80" s="170"/>
      <c r="AK80" s="170"/>
      <c r="AL80" s="170"/>
      <c r="AR80" s="91" t="s">
        <v>1109</v>
      </c>
      <c r="AW80" s="171" t="s">
        <v>543</v>
      </c>
    </row>
    <row r="81" spans="15:50" ht="87" x14ac:dyDescent="0.35">
      <c r="O81" s="167"/>
      <c r="P81" s="167"/>
      <c r="Q81" s="167"/>
      <c r="R81" s="167"/>
      <c r="T81" s="170"/>
      <c r="U81" s="170"/>
      <c r="V81" s="170"/>
      <c r="W81" s="170"/>
      <c r="X81" s="170"/>
      <c r="Y81" s="170"/>
      <c r="Z81" s="170"/>
      <c r="AA81" s="170"/>
      <c r="AB81" s="170"/>
      <c r="AC81" s="170"/>
      <c r="AD81" s="170"/>
      <c r="AE81" s="170"/>
      <c r="AF81" s="170"/>
      <c r="AG81" s="170"/>
      <c r="AH81" s="170"/>
      <c r="AI81" s="170"/>
      <c r="AJ81" s="170"/>
      <c r="AK81" s="170"/>
      <c r="AL81" s="170"/>
      <c r="AR81" s="91" t="s">
        <v>1110</v>
      </c>
      <c r="AW81" s="171" t="s">
        <v>545</v>
      </c>
    </row>
    <row r="82" spans="15:50" ht="409.6" x14ac:dyDescent="0.35">
      <c r="O82" s="167"/>
      <c r="P82" s="167"/>
      <c r="Q82" s="167"/>
      <c r="R82" s="168" t="s">
        <v>1045</v>
      </c>
      <c r="T82" s="170"/>
      <c r="U82" s="170"/>
      <c r="V82" s="170"/>
      <c r="W82" s="170"/>
      <c r="X82" s="170"/>
      <c r="Y82" s="170"/>
      <c r="Z82" s="170"/>
      <c r="AA82" s="170"/>
      <c r="AB82" s="170"/>
      <c r="AC82" s="170"/>
      <c r="AD82" s="170"/>
      <c r="AE82" s="170"/>
      <c r="AF82" s="170"/>
      <c r="AG82" s="170"/>
      <c r="AH82" s="170"/>
      <c r="AI82" s="170"/>
      <c r="AJ82" s="170"/>
      <c r="AK82" s="170"/>
      <c r="AL82" s="170"/>
      <c r="AR82" s="91" t="s">
        <v>1112</v>
      </c>
      <c r="AX82" s="172"/>
    </row>
    <row r="83" spans="15:50" ht="409.6" x14ac:dyDescent="0.35">
      <c r="O83" s="167"/>
      <c r="P83" s="167"/>
      <c r="Q83" s="167"/>
      <c r="R83" s="168" t="s">
        <v>1044</v>
      </c>
      <c r="T83" s="170"/>
      <c r="U83" s="170"/>
      <c r="V83" s="170"/>
      <c r="W83" s="170"/>
      <c r="X83" s="170"/>
      <c r="Y83" s="170"/>
      <c r="Z83" s="170"/>
      <c r="AA83" s="170"/>
      <c r="AB83" s="170"/>
      <c r="AC83" s="170"/>
      <c r="AD83" s="170"/>
      <c r="AE83" s="170"/>
      <c r="AF83" s="170"/>
      <c r="AG83" s="170"/>
      <c r="AH83" s="170"/>
      <c r="AI83" s="170"/>
      <c r="AJ83" s="170"/>
      <c r="AK83" s="170"/>
      <c r="AL83" s="170"/>
      <c r="AR83" s="91" t="s">
        <v>1111</v>
      </c>
      <c r="AX83" s="172"/>
    </row>
    <row r="84" spans="15:50" ht="130.5" x14ac:dyDescent="0.35">
      <c r="O84" s="167"/>
      <c r="P84" s="167"/>
      <c r="Q84" s="167"/>
      <c r="R84" s="167"/>
      <c r="T84" s="170"/>
      <c r="U84" s="170"/>
      <c r="V84" s="170"/>
      <c r="W84" s="170"/>
      <c r="X84" s="170"/>
      <c r="Y84" s="170"/>
      <c r="Z84" s="170"/>
      <c r="AA84" s="170"/>
      <c r="AB84" s="170"/>
      <c r="AC84" s="170"/>
      <c r="AD84" s="170"/>
      <c r="AE84" s="170"/>
      <c r="AF84" s="170"/>
      <c r="AG84" s="170"/>
      <c r="AH84" s="170"/>
      <c r="AI84" s="170"/>
      <c r="AJ84" s="170"/>
      <c r="AK84" s="170"/>
      <c r="AL84" s="170"/>
      <c r="AR84" s="91" t="s">
        <v>1113</v>
      </c>
      <c r="AX84" s="172"/>
    </row>
    <row r="85" spans="15:50" ht="215.5" customHeight="1" x14ac:dyDescent="0.35">
      <c r="O85" s="167"/>
      <c r="P85" s="167"/>
      <c r="Q85" s="167"/>
      <c r="R85" s="168" t="s">
        <v>1046</v>
      </c>
      <c r="T85" s="170"/>
      <c r="U85" s="170"/>
      <c r="V85" s="170"/>
      <c r="W85" s="170"/>
      <c r="X85" s="170"/>
      <c r="Y85" s="170"/>
      <c r="Z85" s="170"/>
      <c r="AA85" s="170"/>
      <c r="AB85" s="170"/>
      <c r="AC85" s="170"/>
      <c r="AD85" s="170"/>
      <c r="AE85" s="170"/>
      <c r="AF85" s="170"/>
      <c r="AG85" s="170"/>
      <c r="AH85" s="170"/>
      <c r="AI85" s="170"/>
      <c r="AJ85" s="170"/>
      <c r="AK85" s="170"/>
      <c r="AL85" s="170"/>
      <c r="AR85" s="91" t="s">
        <v>1114</v>
      </c>
      <c r="AX85" s="172"/>
    </row>
    <row r="86" spans="15:50" ht="72.5" x14ac:dyDescent="0.35">
      <c r="O86" s="167"/>
      <c r="P86" s="167"/>
      <c r="Q86" s="167"/>
      <c r="R86" s="167"/>
      <c r="T86" s="170"/>
      <c r="U86" s="170"/>
      <c r="V86" s="170"/>
      <c r="W86" s="170"/>
      <c r="X86" s="170"/>
      <c r="Y86" s="170"/>
      <c r="Z86" s="170"/>
      <c r="AA86" s="170"/>
      <c r="AB86" s="170"/>
      <c r="AC86" s="170"/>
      <c r="AD86" s="170"/>
      <c r="AE86" s="170"/>
      <c r="AF86" s="170"/>
      <c r="AG86" s="170"/>
      <c r="AH86" s="170"/>
      <c r="AI86" s="170"/>
      <c r="AJ86" s="170"/>
      <c r="AK86" s="170"/>
      <c r="AL86" s="170"/>
      <c r="AW86" s="3" t="s">
        <v>1115</v>
      </c>
    </row>
  </sheetData>
  <mergeCells count="1">
    <mergeCell ref="A2:A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9C37A-253A-42E1-B3B7-EEB2AD7126CC}">
  <sheetPr>
    <pageSetUpPr fitToPage="1"/>
  </sheetPr>
  <dimension ref="B1:E10"/>
  <sheetViews>
    <sheetView showGridLines="0" zoomScale="85" zoomScaleNormal="85" zoomScaleSheetLayoutView="100" workbookViewId="0">
      <selection activeCell="E20" sqref="E20"/>
    </sheetView>
  </sheetViews>
  <sheetFormatPr baseColWidth="10" defaultColWidth="11.453125" defaultRowHeight="14.5" x14ac:dyDescent="0.35"/>
  <cols>
    <col min="1" max="1" width="2.1796875" style="9" customWidth="1"/>
    <col min="2" max="2" width="9.26953125" style="9" customWidth="1"/>
    <col min="3" max="3" width="21.7265625" style="9" customWidth="1"/>
    <col min="4" max="4" width="35.81640625" style="9" customWidth="1"/>
    <col min="5" max="5" width="41.453125" style="9" customWidth="1"/>
    <col min="6" max="6" width="1.81640625" style="9" customWidth="1"/>
    <col min="7" max="7" width="11.453125" style="9" customWidth="1"/>
    <col min="8" max="16384" width="11.453125" style="9"/>
  </cols>
  <sheetData>
    <row r="1" spans="2:5" ht="10.5" customHeight="1" x14ac:dyDescent="0.35"/>
    <row r="2" spans="2:5" ht="19.5" customHeight="1" x14ac:dyDescent="0.35">
      <c r="B2" s="334" t="s">
        <v>63</v>
      </c>
      <c r="C2" s="334"/>
      <c r="D2" s="334"/>
      <c r="E2" s="334"/>
    </row>
    <row r="3" spans="2:5" ht="15.75" customHeight="1" x14ac:dyDescent="0.35">
      <c r="B3" s="19" t="s">
        <v>62</v>
      </c>
      <c r="C3" s="19" t="s">
        <v>61</v>
      </c>
      <c r="D3" s="19" t="s">
        <v>60</v>
      </c>
      <c r="E3" s="19" t="s">
        <v>59</v>
      </c>
    </row>
    <row r="4" spans="2:5" ht="57" customHeight="1" x14ac:dyDescent="0.35">
      <c r="B4" s="20">
        <v>5</v>
      </c>
      <c r="C4" s="26" t="s">
        <v>13</v>
      </c>
      <c r="D4" s="187" t="s">
        <v>54</v>
      </c>
      <c r="E4" s="187" t="s">
        <v>1151</v>
      </c>
    </row>
    <row r="5" spans="2:5" ht="57" customHeight="1" x14ac:dyDescent="0.35">
      <c r="B5" s="20">
        <v>4</v>
      </c>
      <c r="C5" s="25" t="s">
        <v>14</v>
      </c>
      <c r="D5" s="187" t="s">
        <v>56</v>
      </c>
      <c r="E5" s="187" t="s">
        <v>55</v>
      </c>
    </row>
    <row r="6" spans="2:5" ht="57" customHeight="1" x14ac:dyDescent="0.35">
      <c r="B6" s="20">
        <v>3</v>
      </c>
      <c r="C6" s="24" t="s">
        <v>16</v>
      </c>
      <c r="D6" s="187" t="s">
        <v>57</v>
      </c>
      <c r="E6" s="187" t="s">
        <v>1150</v>
      </c>
    </row>
    <row r="7" spans="2:5" ht="57" customHeight="1" x14ac:dyDescent="0.35">
      <c r="B7" s="20">
        <v>2</v>
      </c>
      <c r="C7" s="23" t="s">
        <v>18</v>
      </c>
      <c r="D7" s="187" t="s">
        <v>58</v>
      </c>
      <c r="E7" s="187" t="s">
        <v>1149</v>
      </c>
    </row>
    <row r="8" spans="2:5" ht="57" customHeight="1" x14ac:dyDescent="0.35">
      <c r="B8" s="20">
        <v>1</v>
      </c>
      <c r="C8" s="21" t="s">
        <v>233</v>
      </c>
      <c r="D8" s="187" t="s">
        <v>1147</v>
      </c>
      <c r="E8" s="187" t="s">
        <v>1148</v>
      </c>
    </row>
    <row r="10" spans="2:5" ht="72.5" x14ac:dyDescent="0.35">
      <c r="C10" s="9" t="s">
        <v>53</v>
      </c>
    </row>
  </sheetData>
  <mergeCells count="1">
    <mergeCell ref="B2:E2"/>
  </mergeCells>
  <printOptions horizontalCentered="1"/>
  <pageMargins left="0.25" right="0.25" top="0.75" bottom="0.75" header="0.3" footer="0.3"/>
  <pageSetup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B3051-E627-4C39-8FEF-F66994A228DD}">
  <sheetPr>
    <pageSetUpPr fitToPage="1"/>
  </sheetPr>
  <dimension ref="B1:E28"/>
  <sheetViews>
    <sheetView showGridLines="0" zoomScale="85" zoomScaleNormal="85" zoomScaleSheetLayoutView="80" workbookViewId="0">
      <selection activeCell="C24" sqref="C24:C27"/>
    </sheetView>
  </sheetViews>
  <sheetFormatPr baseColWidth="10" defaultColWidth="11.453125" defaultRowHeight="14.5" x14ac:dyDescent="0.35"/>
  <cols>
    <col min="1" max="1" width="1.54296875" style="9" customWidth="1"/>
    <col min="2" max="2" width="8.453125" style="9" customWidth="1"/>
    <col min="3" max="3" width="15" style="9" customWidth="1"/>
    <col min="4" max="4" width="52.1796875" style="9" customWidth="1"/>
    <col min="5" max="5" width="55.54296875" style="9" customWidth="1"/>
    <col min="6" max="6" width="1.54296875" style="9" customWidth="1"/>
    <col min="7" max="7" width="13.1796875" style="9" customWidth="1"/>
    <col min="8" max="11" width="11.453125" style="9"/>
    <col min="12" max="12" width="11.453125" style="9" customWidth="1"/>
    <col min="13" max="16384" width="11.453125" style="9"/>
  </cols>
  <sheetData>
    <row r="1" spans="2:5" ht="9" customHeight="1" thickBot="1" x14ac:dyDescent="0.4"/>
    <row r="2" spans="2:5" ht="25.5" customHeight="1" x14ac:dyDescent="0.35">
      <c r="B2" s="335" t="s">
        <v>88</v>
      </c>
      <c r="C2" s="336"/>
      <c r="D2" s="336"/>
      <c r="E2" s="337"/>
    </row>
    <row r="3" spans="2:5" ht="47.25" customHeight="1" thickBot="1" x14ac:dyDescent="0.4">
      <c r="B3" s="338" t="s">
        <v>89</v>
      </c>
      <c r="C3" s="339"/>
      <c r="D3" s="34" t="s">
        <v>90</v>
      </c>
      <c r="E3" s="35" t="s">
        <v>91</v>
      </c>
    </row>
    <row r="4" spans="2:5" ht="26" x14ac:dyDescent="0.35">
      <c r="B4" s="344">
        <v>5</v>
      </c>
      <c r="C4" s="354" t="s">
        <v>118</v>
      </c>
      <c r="D4" s="27" t="s">
        <v>1152</v>
      </c>
      <c r="E4" s="33" t="s">
        <v>195</v>
      </c>
    </row>
    <row r="5" spans="2:5" ht="26" x14ac:dyDescent="0.35">
      <c r="B5" s="340"/>
      <c r="C5" s="355"/>
      <c r="D5" s="27" t="s">
        <v>1153</v>
      </c>
      <c r="E5" s="27" t="s">
        <v>120</v>
      </c>
    </row>
    <row r="6" spans="2:5" ht="39" x14ac:dyDescent="0.35">
      <c r="B6" s="340"/>
      <c r="C6" s="355"/>
      <c r="D6" s="27" t="s">
        <v>119</v>
      </c>
      <c r="E6" s="27" t="s">
        <v>122</v>
      </c>
    </row>
    <row r="7" spans="2:5" ht="52" x14ac:dyDescent="0.35">
      <c r="B7" s="340"/>
      <c r="C7" s="355"/>
      <c r="D7" s="188" t="s">
        <v>121</v>
      </c>
      <c r="E7" s="27" t="s">
        <v>123</v>
      </c>
    </row>
    <row r="8" spans="2:5" ht="26.5" thickBot="1" x14ac:dyDescent="0.4">
      <c r="B8" s="341"/>
      <c r="C8" s="356"/>
      <c r="D8" s="30"/>
      <c r="E8" s="29" t="s">
        <v>124</v>
      </c>
    </row>
    <row r="9" spans="2:5" ht="38.25" customHeight="1" x14ac:dyDescent="0.35">
      <c r="B9" s="344" t="s">
        <v>109</v>
      </c>
      <c r="C9" s="351" t="s">
        <v>15</v>
      </c>
      <c r="D9" s="28" t="s">
        <v>110</v>
      </c>
      <c r="E9" s="28" t="s">
        <v>111</v>
      </c>
    </row>
    <row r="10" spans="2:5" ht="26" x14ac:dyDescent="0.35">
      <c r="B10" s="340"/>
      <c r="C10" s="352"/>
      <c r="D10" s="28" t="s">
        <v>112</v>
      </c>
      <c r="E10" s="28" t="s">
        <v>113</v>
      </c>
    </row>
    <row r="11" spans="2:5" ht="39" x14ac:dyDescent="0.35">
      <c r="B11" s="340"/>
      <c r="C11" s="352"/>
      <c r="D11" s="28" t="s">
        <v>114</v>
      </c>
      <c r="E11" s="28" t="s">
        <v>395</v>
      </c>
    </row>
    <row r="12" spans="2:5" ht="52" x14ac:dyDescent="0.35">
      <c r="B12" s="340"/>
      <c r="C12" s="352"/>
      <c r="D12" s="28" t="s">
        <v>115</v>
      </c>
      <c r="E12" s="28" t="s">
        <v>116</v>
      </c>
    </row>
    <row r="13" spans="2:5" ht="39.5" thickBot="1" x14ac:dyDescent="0.4">
      <c r="B13" s="341"/>
      <c r="C13" s="353"/>
      <c r="D13" s="30"/>
      <c r="E13" s="32" t="s">
        <v>117</v>
      </c>
    </row>
    <row r="14" spans="2:5" ht="27" customHeight="1" x14ac:dyDescent="0.35">
      <c r="B14" s="344">
        <v>3</v>
      </c>
      <c r="C14" s="348" t="s">
        <v>17</v>
      </c>
      <c r="D14" s="27" t="s">
        <v>1154</v>
      </c>
      <c r="E14" s="27" t="s">
        <v>100</v>
      </c>
    </row>
    <row r="15" spans="2:5" ht="39" x14ac:dyDescent="0.35">
      <c r="B15" s="340"/>
      <c r="C15" s="349"/>
      <c r="D15" s="27" t="s">
        <v>101</v>
      </c>
      <c r="E15" s="27" t="s">
        <v>102</v>
      </c>
    </row>
    <row r="16" spans="2:5" ht="39" x14ac:dyDescent="0.35">
      <c r="B16" s="340"/>
      <c r="C16" s="349"/>
      <c r="D16" s="27" t="s">
        <v>103</v>
      </c>
      <c r="E16" s="27" t="s">
        <v>104</v>
      </c>
    </row>
    <row r="17" spans="2:5" ht="52" x14ac:dyDescent="0.35">
      <c r="B17" s="340"/>
      <c r="C17" s="349"/>
      <c r="D17" s="27" t="s">
        <v>105</v>
      </c>
      <c r="E17" s="27" t="s">
        <v>106</v>
      </c>
    </row>
    <row r="18" spans="2:5" ht="39" x14ac:dyDescent="0.35">
      <c r="B18" s="340"/>
      <c r="C18" s="349"/>
      <c r="D18" s="28"/>
      <c r="E18" s="27" t="s">
        <v>107</v>
      </c>
    </row>
    <row r="19" spans="2:5" ht="15" thickBot="1" x14ac:dyDescent="0.4">
      <c r="B19" s="341"/>
      <c r="C19" s="350"/>
      <c r="D19" s="30"/>
      <c r="E19" s="29" t="s">
        <v>108</v>
      </c>
    </row>
    <row r="20" spans="2:5" ht="26" x14ac:dyDescent="0.35">
      <c r="B20" s="344">
        <v>2</v>
      </c>
      <c r="C20" s="345" t="s">
        <v>19</v>
      </c>
      <c r="D20" s="28" t="s">
        <v>95</v>
      </c>
      <c r="E20" s="28" t="s">
        <v>96</v>
      </c>
    </row>
    <row r="21" spans="2:5" ht="26" x14ac:dyDescent="0.35">
      <c r="B21" s="340"/>
      <c r="C21" s="346"/>
      <c r="D21" s="28" t="s">
        <v>97</v>
      </c>
      <c r="E21" s="31" t="s">
        <v>98</v>
      </c>
    </row>
    <row r="22" spans="2:5" ht="39" x14ac:dyDescent="0.35">
      <c r="B22" s="340"/>
      <c r="C22" s="346"/>
      <c r="D22" s="28" t="s">
        <v>1155</v>
      </c>
      <c r="E22" s="28" t="s">
        <v>99</v>
      </c>
    </row>
    <row r="23" spans="2:5" ht="46" customHeight="1" thickBot="1" x14ac:dyDescent="0.4">
      <c r="B23" s="341"/>
      <c r="C23" s="347"/>
      <c r="D23" s="32" t="s">
        <v>1156</v>
      </c>
      <c r="E23" s="30"/>
    </row>
    <row r="24" spans="2:5" ht="26" x14ac:dyDescent="0.35">
      <c r="B24" s="340">
        <v>1</v>
      </c>
      <c r="C24" s="342" t="s">
        <v>20</v>
      </c>
      <c r="D24" s="27" t="s">
        <v>1157</v>
      </c>
      <c r="E24" s="28" t="s">
        <v>92</v>
      </c>
    </row>
    <row r="25" spans="2:5" ht="26" x14ac:dyDescent="0.35">
      <c r="B25" s="340"/>
      <c r="C25" s="342"/>
      <c r="D25" s="27" t="s">
        <v>1158</v>
      </c>
      <c r="E25" s="28" t="s">
        <v>93</v>
      </c>
    </row>
    <row r="26" spans="2:5" ht="39" x14ac:dyDescent="0.35">
      <c r="B26" s="340"/>
      <c r="C26" s="342"/>
      <c r="D26" s="27" t="s">
        <v>1159</v>
      </c>
      <c r="E26" s="28" t="s">
        <v>94</v>
      </c>
    </row>
    <row r="27" spans="2:5" ht="52.5" thickBot="1" x14ac:dyDescent="0.4">
      <c r="B27" s="341"/>
      <c r="C27" s="343"/>
      <c r="D27" s="29" t="s">
        <v>1160</v>
      </c>
      <c r="E27" s="30"/>
    </row>
    <row r="28" spans="2:5" ht="9" customHeight="1" x14ac:dyDescent="0.35"/>
  </sheetData>
  <mergeCells count="12">
    <mergeCell ref="B2:E2"/>
    <mergeCell ref="B3:C3"/>
    <mergeCell ref="B24:B27"/>
    <mergeCell ref="C24:C27"/>
    <mergeCell ref="B20:B23"/>
    <mergeCell ref="C20:C23"/>
    <mergeCell ref="B14:B19"/>
    <mergeCell ref="C14:C19"/>
    <mergeCell ref="B9:B13"/>
    <mergeCell ref="C9:C13"/>
    <mergeCell ref="B4:B8"/>
    <mergeCell ref="C4:C8"/>
  </mergeCells>
  <printOptions horizontalCentered="1"/>
  <pageMargins left="0.70866141732283472" right="0.70866141732283472" top="0.74803149606299213" bottom="0.74803149606299213" header="0.31496062992125984" footer="0.31496062992125984"/>
  <pageSetup scale="67"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27D9D-2074-4B45-9412-9376E9A64CCC}">
  <dimension ref="A1:D22"/>
  <sheetViews>
    <sheetView topLeftCell="A13" zoomScale="115" zoomScaleNormal="115" workbookViewId="0">
      <selection sqref="A1:D22"/>
    </sheetView>
  </sheetViews>
  <sheetFormatPr baseColWidth="10" defaultColWidth="10.81640625" defaultRowHeight="14.5" x14ac:dyDescent="0.35"/>
  <cols>
    <col min="1" max="1" width="14.7265625" style="8" customWidth="1"/>
    <col min="2" max="2" width="12.81640625" style="8" bestFit="1" customWidth="1"/>
    <col min="3" max="4" width="35.26953125" style="8" customWidth="1"/>
    <col min="5" max="16384" width="10.81640625" style="8"/>
  </cols>
  <sheetData>
    <row r="1" spans="1:4" ht="15" customHeight="1" x14ac:dyDescent="0.35">
      <c r="A1" s="365" t="s">
        <v>1161</v>
      </c>
      <c r="B1" s="366"/>
      <c r="C1" s="366"/>
      <c r="D1" s="366"/>
    </row>
    <row r="2" spans="1:4" ht="21" x14ac:dyDescent="0.35">
      <c r="A2" s="189" t="s">
        <v>1162</v>
      </c>
      <c r="B2" s="190" t="s">
        <v>1188</v>
      </c>
      <c r="C2" s="189" t="s">
        <v>1189</v>
      </c>
      <c r="D2" s="189" t="s">
        <v>1190</v>
      </c>
    </row>
    <row r="3" spans="1:4" ht="31" customHeight="1" x14ac:dyDescent="0.35">
      <c r="A3" s="367" t="s">
        <v>1163</v>
      </c>
      <c r="B3" s="368">
        <v>5</v>
      </c>
      <c r="C3" s="191" t="s">
        <v>1192</v>
      </c>
      <c r="D3" s="192" t="s">
        <v>1164</v>
      </c>
    </row>
    <row r="4" spans="1:4" ht="31" customHeight="1" x14ac:dyDescent="0.35">
      <c r="A4" s="367"/>
      <c r="B4" s="368"/>
      <c r="C4" s="193" t="s">
        <v>1191</v>
      </c>
      <c r="D4" s="194" t="s">
        <v>1165</v>
      </c>
    </row>
    <row r="5" spans="1:4" ht="31" customHeight="1" x14ac:dyDescent="0.35">
      <c r="A5" s="367"/>
      <c r="B5" s="368"/>
      <c r="C5" s="193" t="s">
        <v>1193</v>
      </c>
      <c r="D5" s="194" t="s">
        <v>1166</v>
      </c>
    </row>
    <row r="6" spans="1:4" ht="31" customHeight="1" x14ac:dyDescent="0.35">
      <c r="A6" s="367"/>
      <c r="B6" s="368"/>
      <c r="C6" s="195"/>
      <c r="D6" s="194" t="s">
        <v>1167</v>
      </c>
    </row>
    <row r="7" spans="1:4" ht="31" customHeight="1" x14ac:dyDescent="0.35">
      <c r="A7" s="369" t="s">
        <v>1168</v>
      </c>
      <c r="B7" s="362">
        <v>4</v>
      </c>
      <c r="C7" s="192" t="s">
        <v>1194</v>
      </c>
      <c r="D7" s="192" t="s">
        <v>1170</v>
      </c>
    </row>
    <row r="8" spans="1:4" ht="31" customHeight="1" x14ac:dyDescent="0.35">
      <c r="A8" s="369"/>
      <c r="B8" s="363"/>
      <c r="C8" s="194" t="s">
        <v>1195</v>
      </c>
      <c r="D8" s="194" t="s">
        <v>1171</v>
      </c>
    </row>
    <row r="9" spans="1:4" ht="31" customHeight="1" x14ac:dyDescent="0.35">
      <c r="A9" s="369"/>
      <c r="B9" s="363"/>
      <c r="C9" s="194" t="s">
        <v>1169</v>
      </c>
      <c r="D9" s="194" t="s">
        <v>1172</v>
      </c>
    </row>
    <row r="10" spans="1:4" ht="31" customHeight="1" x14ac:dyDescent="0.35">
      <c r="A10" s="369"/>
      <c r="B10" s="364"/>
      <c r="C10" s="196"/>
      <c r="D10" s="194" t="s">
        <v>1173</v>
      </c>
    </row>
    <row r="11" spans="1:4" ht="31" customHeight="1" x14ac:dyDescent="0.35">
      <c r="A11" s="370" t="s">
        <v>156</v>
      </c>
      <c r="B11" s="362">
        <v>3</v>
      </c>
      <c r="C11" s="191" t="s">
        <v>1196</v>
      </c>
      <c r="D11" s="192" t="s">
        <v>1175</v>
      </c>
    </row>
    <row r="12" spans="1:4" ht="31" customHeight="1" x14ac:dyDescent="0.35">
      <c r="A12" s="370"/>
      <c r="B12" s="363"/>
      <c r="C12" s="193" t="s">
        <v>1197</v>
      </c>
      <c r="D12" s="194" t="s">
        <v>1176</v>
      </c>
    </row>
    <row r="13" spans="1:4" ht="31" customHeight="1" x14ac:dyDescent="0.35">
      <c r="A13" s="370"/>
      <c r="B13" s="363"/>
      <c r="C13" s="193" t="s">
        <v>1174</v>
      </c>
      <c r="D13" s="194" t="s">
        <v>1177</v>
      </c>
    </row>
    <row r="14" spans="1:4" ht="31" customHeight="1" x14ac:dyDescent="0.35">
      <c r="A14" s="370"/>
      <c r="B14" s="364"/>
      <c r="C14" s="195"/>
      <c r="D14" s="194" t="s">
        <v>1178</v>
      </c>
    </row>
    <row r="15" spans="1:4" ht="31" customHeight="1" x14ac:dyDescent="0.35">
      <c r="A15" s="360" t="s">
        <v>1179</v>
      </c>
      <c r="B15" s="357">
        <v>2</v>
      </c>
      <c r="C15" s="192" t="s">
        <v>1198</v>
      </c>
      <c r="D15" s="197" t="s">
        <v>1200</v>
      </c>
    </row>
    <row r="16" spans="1:4" ht="31" customHeight="1" x14ac:dyDescent="0.35">
      <c r="A16" s="360"/>
      <c r="B16" s="358"/>
      <c r="C16" s="194" t="s">
        <v>1199</v>
      </c>
      <c r="D16" s="198" t="s">
        <v>1201</v>
      </c>
    </row>
    <row r="17" spans="1:4" ht="31" customHeight="1" x14ac:dyDescent="0.35">
      <c r="A17" s="360"/>
      <c r="B17" s="358"/>
      <c r="C17" s="194" t="s">
        <v>1180</v>
      </c>
      <c r="D17" s="198" t="s">
        <v>1202</v>
      </c>
    </row>
    <row r="18" spans="1:4" ht="31" customHeight="1" x14ac:dyDescent="0.35">
      <c r="A18" s="360"/>
      <c r="B18" s="359"/>
      <c r="C18" s="199"/>
      <c r="D18" s="198" t="s">
        <v>1181</v>
      </c>
    </row>
    <row r="19" spans="1:4" ht="31" customHeight="1" x14ac:dyDescent="0.35">
      <c r="A19" s="361" t="s">
        <v>1182</v>
      </c>
      <c r="B19" s="362">
        <v>1</v>
      </c>
      <c r="C19" s="192" t="s">
        <v>1183</v>
      </c>
      <c r="D19" s="197" t="s">
        <v>1203</v>
      </c>
    </row>
    <row r="20" spans="1:4" ht="31" customHeight="1" x14ac:dyDescent="0.35">
      <c r="A20" s="361"/>
      <c r="B20" s="363"/>
      <c r="C20" s="194" t="s">
        <v>1184</v>
      </c>
      <c r="D20" s="198" t="s">
        <v>1204</v>
      </c>
    </row>
    <row r="21" spans="1:4" ht="31" customHeight="1" x14ac:dyDescent="0.35">
      <c r="A21" s="361"/>
      <c r="B21" s="363"/>
      <c r="C21" s="194" t="s">
        <v>1185</v>
      </c>
      <c r="D21" s="198" t="s">
        <v>1186</v>
      </c>
    </row>
    <row r="22" spans="1:4" ht="31" customHeight="1" x14ac:dyDescent="0.35">
      <c r="A22" s="361"/>
      <c r="B22" s="364"/>
      <c r="C22" s="200"/>
      <c r="D22" s="201" t="s">
        <v>1187</v>
      </c>
    </row>
  </sheetData>
  <mergeCells count="11">
    <mergeCell ref="B15:B18"/>
    <mergeCell ref="A15:A18"/>
    <mergeCell ref="A19:A22"/>
    <mergeCell ref="B19:B22"/>
    <mergeCell ref="A1:D1"/>
    <mergeCell ref="A3:A6"/>
    <mergeCell ref="B3:B6"/>
    <mergeCell ref="B7:B10"/>
    <mergeCell ref="A7:A10"/>
    <mergeCell ref="A11:A14"/>
    <mergeCell ref="B11:B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1FC2E-B488-4BCC-BF06-CBB97AD940E4}">
  <sheetPr>
    <pageSetUpPr fitToPage="1"/>
  </sheetPr>
  <dimension ref="B1:F123"/>
  <sheetViews>
    <sheetView view="pageBreakPreview" topLeftCell="A66" zoomScale="90" zoomScaleSheetLayoutView="90" workbookViewId="0">
      <selection activeCell="M87" sqref="M87"/>
    </sheetView>
  </sheetViews>
  <sheetFormatPr baseColWidth="10" defaultColWidth="11.453125" defaultRowHeight="14.5" x14ac:dyDescent="0.35"/>
  <cols>
    <col min="1" max="1" width="2.1796875" style="9" customWidth="1"/>
    <col min="2" max="2" width="11.453125" style="9"/>
    <col min="3" max="3" width="34.26953125" style="9" customWidth="1"/>
    <col min="4" max="4" width="36.453125" style="9" customWidth="1"/>
    <col min="5" max="6" width="13.81640625" style="36" customWidth="1"/>
    <col min="7" max="7" width="1.54296875" style="9" customWidth="1"/>
    <col min="8" max="16384" width="11.453125" style="9"/>
  </cols>
  <sheetData>
    <row r="1" spans="2:6" ht="11.25" customHeight="1" thickBot="1" x14ac:dyDescent="0.4"/>
    <row r="2" spans="2:6" ht="18.5" thickBot="1" x14ac:dyDescent="0.4">
      <c r="B2" s="378" t="s">
        <v>87</v>
      </c>
      <c r="C2" s="379"/>
      <c r="D2" s="379"/>
      <c r="E2" s="379"/>
      <c r="F2" s="380"/>
    </row>
    <row r="3" spans="2:6" x14ac:dyDescent="0.35">
      <c r="B3" s="387" t="s">
        <v>400</v>
      </c>
      <c r="C3" s="388"/>
      <c r="D3" s="388"/>
      <c r="E3" s="388"/>
      <c r="F3" s="389"/>
    </row>
    <row r="4" spans="2:6" ht="15" thickBot="1" x14ac:dyDescent="0.4">
      <c r="B4" s="390" t="s">
        <v>372</v>
      </c>
      <c r="C4" s="391"/>
      <c r="D4" s="391"/>
      <c r="E4" s="391"/>
      <c r="F4" s="392"/>
    </row>
    <row r="5" spans="2:6" ht="15.75" customHeight="1" x14ac:dyDescent="0.35">
      <c r="B5" s="381" t="s">
        <v>86</v>
      </c>
      <c r="C5" s="383" t="s">
        <v>85</v>
      </c>
      <c r="D5" s="383"/>
      <c r="E5" s="383" t="s">
        <v>84</v>
      </c>
      <c r="F5" s="385"/>
    </row>
    <row r="6" spans="2:6" ht="15" thickBot="1" x14ac:dyDescent="0.4">
      <c r="B6" s="382"/>
      <c r="C6" s="384"/>
      <c r="D6" s="384"/>
      <c r="E6" s="82" t="s">
        <v>83</v>
      </c>
      <c r="F6" s="83" t="s">
        <v>82</v>
      </c>
    </row>
    <row r="7" spans="2:6" ht="23.25" customHeight="1" x14ac:dyDescent="0.35">
      <c r="B7" s="84">
        <v>1</v>
      </c>
      <c r="C7" s="386" t="s">
        <v>81</v>
      </c>
      <c r="D7" s="386"/>
      <c r="E7" s="85"/>
      <c r="F7" s="86"/>
    </row>
    <row r="8" spans="2:6" ht="23.25" customHeight="1" x14ac:dyDescent="0.35">
      <c r="B8" s="87">
        <v>2</v>
      </c>
      <c r="C8" s="373" t="s">
        <v>80</v>
      </c>
      <c r="D8" s="373"/>
      <c r="E8" s="22"/>
      <c r="F8" s="88"/>
    </row>
    <row r="9" spans="2:6" ht="23.25" customHeight="1" x14ac:dyDescent="0.35">
      <c r="B9" s="87">
        <v>3</v>
      </c>
      <c r="C9" s="373" t="s">
        <v>79</v>
      </c>
      <c r="D9" s="373"/>
      <c r="E9" s="22"/>
      <c r="F9" s="88"/>
    </row>
    <row r="10" spans="2:6" ht="24.75" customHeight="1" x14ac:dyDescent="0.35">
      <c r="B10" s="87">
        <v>4</v>
      </c>
      <c r="C10" s="373" t="s">
        <v>78</v>
      </c>
      <c r="D10" s="373"/>
      <c r="E10" s="22"/>
      <c r="F10" s="88"/>
    </row>
    <row r="11" spans="2:6" ht="23.25" customHeight="1" x14ac:dyDescent="0.35">
      <c r="B11" s="87">
        <v>5</v>
      </c>
      <c r="C11" s="373" t="s">
        <v>77</v>
      </c>
      <c r="D11" s="373"/>
      <c r="E11" s="22"/>
      <c r="F11" s="88"/>
    </row>
    <row r="12" spans="2:6" ht="23.25" customHeight="1" x14ac:dyDescent="0.35">
      <c r="B12" s="87">
        <v>6</v>
      </c>
      <c r="C12" s="373" t="s">
        <v>76</v>
      </c>
      <c r="D12" s="373"/>
      <c r="E12" s="22"/>
      <c r="F12" s="88"/>
    </row>
    <row r="13" spans="2:6" ht="23.25" customHeight="1" x14ac:dyDescent="0.35">
      <c r="B13" s="87">
        <v>7</v>
      </c>
      <c r="C13" s="373" t="s">
        <v>75</v>
      </c>
      <c r="D13" s="373"/>
      <c r="E13" s="22"/>
      <c r="F13" s="88"/>
    </row>
    <row r="14" spans="2:6" ht="25.5" customHeight="1" x14ac:dyDescent="0.35">
      <c r="B14" s="87">
        <v>8</v>
      </c>
      <c r="C14" s="373" t="s">
        <v>74</v>
      </c>
      <c r="D14" s="373"/>
      <c r="E14" s="22"/>
      <c r="F14" s="88"/>
    </row>
    <row r="15" spans="2:6" ht="23.25" customHeight="1" x14ac:dyDescent="0.35">
      <c r="B15" s="87">
        <v>9</v>
      </c>
      <c r="C15" s="373" t="s">
        <v>73</v>
      </c>
      <c r="D15" s="373"/>
      <c r="E15" s="22"/>
      <c r="F15" s="88"/>
    </row>
    <row r="16" spans="2:6" ht="23.25" customHeight="1" x14ac:dyDescent="0.35">
      <c r="B16" s="87">
        <v>10</v>
      </c>
      <c r="C16" s="373" t="s">
        <v>72</v>
      </c>
      <c r="D16" s="373"/>
      <c r="E16" s="22"/>
      <c r="F16" s="88"/>
    </row>
    <row r="17" spans="2:6" ht="23.25" customHeight="1" x14ac:dyDescent="0.35">
      <c r="B17" s="87">
        <v>11</v>
      </c>
      <c r="C17" s="373" t="s">
        <v>71</v>
      </c>
      <c r="D17" s="373"/>
      <c r="E17" s="22"/>
      <c r="F17" s="88"/>
    </row>
    <row r="18" spans="2:6" ht="23.25" customHeight="1" x14ac:dyDescent="0.35">
      <c r="B18" s="87">
        <v>12</v>
      </c>
      <c r="C18" s="373" t="s">
        <v>70</v>
      </c>
      <c r="D18" s="373"/>
      <c r="E18" s="22"/>
      <c r="F18" s="88"/>
    </row>
    <row r="19" spans="2:6" ht="23.25" customHeight="1" x14ac:dyDescent="0.35">
      <c r="B19" s="87">
        <v>13</v>
      </c>
      <c r="C19" s="373" t="s">
        <v>69</v>
      </c>
      <c r="D19" s="373"/>
      <c r="E19" s="22"/>
      <c r="F19" s="88"/>
    </row>
    <row r="20" spans="2:6" ht="23.25" customHeight="1" x14ac:dyDescent="0.35">
      <c r="B20" s="87">
        <v>14</v>
      </c>
      <c r="C20" s="373" t="s">
        <v>405</v>
      </c>
      <c r="D20" s="373"/>
      <c r="E20" s="22"/>
      <c r="F20" s="88"/>
    </row>
    <row r="21" spans="2:6" ht="23.25" customHeight="1" x14ac:dyDescent="0.35">
      <c r="B21" s="87">
        <v>15</v>
      </c>
      <c r="C21" s="373" t="s">
        <v>68</v>
      </c>
      <c r="D21" s="373"/>
      <c r="E21" s="22"/>
      <c r="F21" s="88"/>
    </row>
    <row r="22" spans="2:6" ht="23.25" customHeight="1" x14ac:dyDescent="0.35">
      <c r="B22" s="87">
        <v>16</v>
      </c>
      <c r="C22" s="373" t="s">
        <v>67</v>
      </c>
      <c r="D22" s="373"/>
      <c r="E22" s="22"/>
      <c r="F22" s="88"/>
    </row>
    <row r="23" spans="2:6" ht="23.25" customHeight="1" x14ac:dyDescent="0.35">
      <c r="B23" s="87">
        <v>17</v>
      </c>
      <c r="C23" s="373" t="s">
        <v>66</v>
      </c>
      <c r="D23" s="373"/>
      <c r="E23" s="22"/>
      <c r="F23" s="88"/>
    </row>
    <row r="24" spans="2:6" ht="23.25" customHeight="1" x14ac:dyDescent="0.35">
      <c r="B24" s="87">
        <v>18</v>
      </c>
      <c r="C24" s="374" t="s">
        <v>65</v>
      </c>
      <c r="D24" s="374"/>
      <c r="E24" s="89"/>
      <c r="F24" s="90"/>
    </row>
    <row r="25" spans="2:6" ht="23.25" customHeight="1" thickBot="1" x14ac:dyDescent="0.4">
      <c r="B25" s="87">
        <v>19</v>
      </c>
      <c r="C25" s="374" t="s">
        <v>406</v>
      </c>
      <c r="D25" s="374"/>
      <c r="E25" s="89"/>
      <c r="F25" s="90"/>
    </row>
    <row r="26" spans="2:6" ht="15.75" customHeight="1" thickBot="1" x14ac:dyDescent="0.4">
      <c r="B26" s="375" t="s">
        <v>64</v>
      </c>
      <c r="C26" s="376"/>
      <c r="D26" s="376"/>
      <c r="E26" s="376">
        <f>COUNTIF(E7:E25,"X")</f>
        <v>0</v>
      </c>
      <c r="F26" s="377"/>
    </row>
    <row r="27" spans="2:6" ht="72" customHeight="1" x14ac:dyDescent="0.35">
      <c r="B27" s="371" t="s">
        <v>404</v>
      </c>
      <c r="C27" s="371"/>
      <c r="D27" s="371"/>
      <c r="E27" s="371"/>
      <c r="F27" s="371"/>
    </row>
    <row r="28" spans="2:6" x14ac:dyDescent="0.35">
      <c r="B28" s="372" t="s">
        <v>401</v>
      </c>
      <c r="C28" s="372"/>
      <c r="D28" s="372"/>
      <c r="E28" s="372"/>
      <c r="F28" s="372"/>
    </row>
    <row r="29" spans="2:6" x14ac:dyDescent="0.35">
      <c r="B29" s="372" t="s">
        <v>402</v>
      </c>
      <c r="C29" s="372"/>
      <c r="D29" s="372"/>
      <c r="E29" s="372"/>
      <c r="F29" s="372"/>
    </row>
    <row r="30" spans="2:6" x14ac:dyDescent="0.35">
      <c r="B30" s="372" t="s">
        <v>403</v>
      </c>
      <c r="C30" s="372"/>
      <c r="D30" s="372"/>
      <c r="E30" s="372"/>
      <c r="F30" s="372"/>
    </row>
    <row r="31" spans="2:6" ht="9.75" customHeight="1" x14ac:dyDescent="0.35">
      <c r="B31" s="393"/>
      <c r="C31" s="393"/>
      <c r="D31" s="393"/>
      <c r="E31" s="393"/>
      <c r="F31" s="393"/>
    </row>
    <row r="32" spans="2:6" ht="15" thickBot="1" x14ac:dyDescent="0.4"/>
    <row r="33" spans="2:6" ht="18.5" thickBot="1" x14ac:dyDescent="0.4">
      <c r="B33" s="378" t="s">
        <v>87</v>
      </c>
      <c r="C33" s="379"/>
      <c r="D33" s="379"/>
      <c r="E33" s="379"/>
      <c r="F33" s="380"/>
    </row>
    <row r="34" spans="2:6" x14ac:dyDescent="0.35">
      <c r="B34" s="387" t="s">
        <v>400</v>
      </c>
      <c r="C34" s="388"/>
      <c r="D34" s="388"/>
      <c r="E34" s="388"/>
      <c r="F34" s="389"/>
    </row>
    <row r="35" spans="2:6" ht="15" thickBot="1" x14ac:dyDescent="0.4">
      <c r="B35" s="390" t="s">
        <v>375</v>
      </c>
      <c r="C35" s="391"/>
      <c r="D35" s="391"/>
      <c r="E35" s="391"/>
      <c r="F35" s="392"/>
    </row>
    <row r="36" spans="2:6" x14ac:dyDescent="0.35">
      <c r="B36" s="381" t="s">
        <v>86</v>
      </c>
      <c r="C36" s="383" t="s">
        <v>85</v>
      </c>
      <c r="D36" s="383"/>
      <c r="E36" s="383" t="s">
        <v>84</v>
      </c>
      <c r="F36" s="385"/>
    </row>
    <row r="37" spans="2:6" ht="15" thickBot="1" x14ac:dyDescent="0.4">
      <c r="B37" s="382"/>
      <c r="C37" s="384"/>
      <c r="D37" s="384"/>
      <c r="E37" s="82" t="s">
        <v>83</v>
      </c>
      <c r="F37" s="83" t="s">
        <v>82</v>
      </c>
    </row>
    <row r="38" spans="2:6" x14ac:dyDescent="0.35">
      <c r="B38" s="84">
        <v>1</v>
      </c>
      <c r="C38" s="386" t="s">
        <v>81</v>
      </c>
      <c r="D38" s="386"/>
      <c r="E38" s="85"/>
      <c r="F38" s="86"/>
    </row>
    <row r="39" spans="2:6" x14ac:dyDescent="0.35">
      <c r="B39" s="87">
        <v>2</v>
      </c>
      <c r="C39" s="373" t="s">
        <v>80</v>
      </c>
      <c r="D39" s="373"/>
      <c r="E39" s="22"/>
      <c r="F39" s="88"/>
    </row>
    <row r="40" spans="2:6" x14ac:dyDescent="0.35">
      <c r="B40" s="87">
        <v>3</v>
      </c>
      <c r="C40" s="373" t="s">
        <v>79</v>
      </c>
      <c r="D40" s="373"/>
      <c r="E40" s="22"/>
      <c r="F40" s="88"/>
    </row>
    <row r="41" spans="2:6" x14ac:dyDescent="0.35">
      <c r="B41" s="87">
        <v>4</v>
      </c>
      <c r="C41" s="373" t="s">
        <v>78</v>
      </c>
      <c r="D41" s="373"/>
      <c r="E41" s="22"/>
      <c r="F41" s="88"/>
    </row>
    <row r="42" spans="2:6" x14ac:dyDescent="0.35">
      <c r="B42" s="87">
        <v>5</v>
      </c>
      <c r="C42" s="373" t="s">
        <v>77</v>
      </c>
      <c r="D42" s="373"/>
      <c r="E42" s="22"/>
      <c r="F42" s="88"/>
    </row>
    <row r="43" spans="2:6" x14ac:dyDescent="0.35">
      <c r="B43" s="87">
        <v>6</v>
      </c>
      <c r="C43" s="373" t="s">
        <v>76</v>
      </c>
      <c r="D43" s="373"/>
      <c r="E43" s="22"/>
      <c r="F43" s="88"/>
    </row>
    <row r="44" spans="2:6" x14ac:dyDescent="0.35">
      <c r="B44" s="87">
        <v>7</v>
      </c>
      <c r="C44" s="373" t="s">
        <v>75</v>
      </c>
      <c r="D44" s="373"/>
      <c r="E44" s="22"/>
      <c r="F44" s="88"/>
    </row>
    <row r="45" spans="2:6" ht="29.5" customHeight="1" x14ac:dyDescent="0.35">
      <c r="B45" s="87">
        <v>8</v>
      </c>
      <c r="C45" s="373" t="s">
        <v>74</v>
      </c>
      <c r="D45" s="373"/>
      <c r="E45" s="22"/>
      <c r="F45" s="88"/>
    </row>
    <row r="46" spans="2:6" x14ac:dyDescent="0.35">
      <c r="B46" s="87">
        <v>9</v>
      </c>
      <c r="C46" s="373" t="s">
        <v>73</v>
      </c>
      <c r="D46" s="373"/>
      <c r="E46" s="22"/>
      <c r="F46" s="88"/>
    </row>
    <row r="47" spans="2:6" x14ac:dyDescent="0.35">
      <c r="B47" s="87">
        <v>10</v>
      </c>
      <c r="C47" s="373" t="s">
        <v>72</v>
      </c>
      <c r="D47" s="373"/>
      <c r="E47" s="22"/>
      <c r="F47" s="88"/>
    </row>
    <row r="48" spans="2:6" x14ac:dyDescent="0.35">
      <c r="B48" s="87">
        <v>11</v>
      </c>
      <c r="C48" s="373" t="s">
        <v>71</v>
      </c>
      <c r="D48" s="373"/>
      <c r="E48" s="22"/>
      <c r="F48" s="88"/>
    </row>
    <row r="49" spans="2:6" x14ac:dyDescent="0.35">
      <c r="B49" s="87">
        <v>12</v>
      </c>
      <c r="C49" s="373" t="s">
        <v>70</v>
      </c>
      <c r="D49" s="373"/>
      <c r="E49" s="22"/>
      <c r="F49" s="88"/>
    </row>
    <row r="50" spans="2:6" x14ac:dyDescent="0.35">
      <c r="B50" s="87">
        <v>13</v>
      </c>
      <c r="C50" s="373" t="s">
        <v>69</v>
      </c>
      <c r="D50" s="373"/>
      <c r="E50" s="22"/>
      <c r="F50" s="88"/>
    </row>
    <row r="51" spans="2:6" x14ac:dyDescent="0.35">
      <c r="B51" s="87">
        <v>14</v>
      </c>
      <c r="C51" s="373" t="s">
        <v>405</v>
      </c>
      <c r="D51" s="373"/>
      <c r="E51" s="22"/>
      <c r="F51" s="88"/>
    </row>
    <row r="52" spans="2:6" x14ac:dyDescent="0.35">
      <c r="B52" s="87">
        <v>15</v>
      </c>
      <c r="C52" s="373" t="s">
        <v>68</v>
      </c>
      <c r="D52" s="373"/>
      <c r="E52" s="22"/>
      <c r="F52" s="88"/>
    </row>
    <row r="53" spans="2:6" x14ac:dyDescent="0.35">
      <c r="B53" s="87">
        <v>16</v>
      </c>
      <c r="C53" s="373" t="s">
        <v>67</v>
      </c>
      <c r="D53" s="373"/>
      <c r="E53" s="22"/>
      <c r="F53" s="88"/>
    </row>
    <row r="54" spans="2:6" x14ac:dyDescent="0.35">
      <c r="B54" s="87">
        <v>17</v>
      </c>
      <c r="C54" s="373" t="s">
        <v>66</v>
      </c>
      <c r="D54" s="373"/>
      <c r="E54" s="22"/>
      <c r="F54" s="88"/>
    </row>
    <row r="55" spans="2:6" x14ac:dyDescent="0.35">
      <c r="B55" s="87">
        <v>18</v>
      </c>
      <c r="C55" s="374" t="s">
        <v>65</v>
      </c>
      <c r="D55" s="374"/>
      <c r="E55" s="89"/>
      <c r="F55" s="90"/>
    </row>
    <row r="56" spans="2:6" ht="15" thickBot="1" x14ac:dyDescent="0.4">
      <c r="B56" s="87">
        <v>19</v>
      </c>
      <c r="C56" s="374" t="s">
        <v>406</v>
      </c>
      <c r="D56" s="374"/>
      <c r="E56" s="89"/>
      <c r="F56" s="90"/>
    </row>
    <row r="57" spans="2:6" ht="15" thickBot="1" x14ac:dyDescent="0.4">
      <c r="B57" s="375" t="s">
        <v>64</v>
      </c>
      <c r="C57" s="376"/>
      <c r="D57" s="376"/>
      <c r="E57" s="376">
        <f>COUNTIF(E38:E56,"X")</f>
        <v>0</v>
      </c>
      <c r="F57" s="377"/>
    </row>
    <row r="58" spans="2:6" ht="61" customHeight="1" x14ac:dyDescent="0.35">
      <c r="B58" s="371" t="s">
        <v>404</v>
      </c>
      <c r="C58" s="371"/>
      <c r="D58" s="371"/>
      <c r="E58" s="371"/>
      <c r="F58" s="371"/>
    </row>
    <row r="59" spans="2:6" x14ac:dyDescent="0.35">
      <c r="B59" s="393"/>
      <c r="C59" s="393"/>
      <c r="D59" s="393"/>
      <c r="E59" s="393"/>
      <c r="F59" s="393"/>
    </row>
    <row r="60" spans="2:6" x14ac:dyDescent="0.35">
      <c r="B60" s="372" t="s">
        <v>401</v>
      </c>
      <c r="C60" s="372"/>
      <c r="D60" s="372"/>
      <c r="E60" s="372"/>
      <c r="F60" s="372"/>
    </row>
    <row r="61" spans="2:6" x14ac:dyDescent="0.35">
      <c r="B61" s="372" t="s">
        <v>402</v>
      </c>
      <c r="C61" s="372"/>
      <c r="D61" s="372"/>
      <c r="E61" s="372"/>
      <c r="F61" s="372"/>
    </row>
    <row r="62" spans="2:6" x14ac:dyDescent="0.35">
      <c r="B62" s="372" t="s">
        <v>403</v>
      </c>
      <c r="C62" s="372"/>
      <c r="D62" s="372"/>
      <c r="E62" s="372"/>
      <c r="F62" s="372"/>
    </row>
    <row r="63" spans="2:6" x14ac:dyDescent="0.35">
      <c r="B63" s="141"/>
      <c r="C63" s="141"/>
      <c r="D63" s="141"/>
      <c r="E63" s="141"/>
      <c r="F63" s="141"/>
    </row>
    <row r="64" spans="2:6" ht="15" thickBot="1" x14ac:dyDescent="0.4">
      <c r="B64" s="394" t="s">
        <v>281</v>
      </c>
      <c r="C64" s="394"/>
      <c r="D64" s="394"/>
      <c r="E64" s="394"/>
      <c r="F64" s="394"/>
    </row>
    <row r="65" spans="2:6" ht="18.5" thickBot="1" x14ac:dyDescent="0.4">
      <c r="B65" s="378" t="s">
        <v>87</v>
      </c>
      <c r="C65" s="379"/>
      <c r="D65" s="379"/>
      <c r="E65" s="379"/>
      <c r="F65" s="380"/>
    </row>
    <row r="66" spans="2:6" x14ac:dyDescent="0.35">
      <c r="B66" s="387" t="s">
        <v>400</v>
      </c>
      <c r="C66" s="388"/>
      <c r="D66" s="388"/>
      <c r="E66" s="388"/>
      <c r="F66" s="389"/>
    </row>
    <row r="67" spans="2:6" ht="15" thickBot="1" x14ac:dyDescent="0.4">
      <c r="B67" s="390" t="s">
        <v>616</v>
      </c>
      <c r="C67" s="391"/>
      <c r="D67" s="391"/>
      <c r="E67" s="391"/>
      <c r="F67" s="392"/>
    </row>
    <row r="68" spans="2:6" x14ac:dyDescent="0.35">
      <c r="B68" s="381" t="s">
        <v>86</v>
      </c>
      <c r="C68" s="383" t="s">
        <v>85</v>
      </c>
      <c r="D68" s="383"/>
      <c r="E68" s="383" t="s">
        <v>84</v>
      </c>
      <c r="F68" s="385"/>
    </row>
    <row r="69" spans="2:6" ht="15" thickBot="1" x14ac:dyDescent="0.4">
      <c r="B69" s="382"/>
      <c r="C69" s="384"/>
      <c r="D69" s="384"/>
      <c r="E69" s="142" t="s">
        <v>83</v>
      </c>
      <c r="F69" s="83" t="s">
        <v>82</v>
      </c>
    </row>
    <row r="70" spans="2:6" x14ac:dyDescent="0.35">
      <c r="B70" s="84">
        <v>1</v>
      </c>
      <c r="C70" s="386" t="s">
        <v>81</v>
      </c>
      <c r="D70" s="386"/>
      <c r="E70" s="85"/>
      <c r="F70" s="86"/>
    </row>
    <row r="71" spans="2:6" x14ac:dyDescent="0.35">
      <c r="B71" s="87">
        <v>2</v>
      </c>
      <c r="C71" s="373" t="s">
        <v>80</v>
      </c>
      <c r="D71" s="373"/>
      <c r="E71" s="140"/>
      <c r="F71" s="88"/>
    </row>
    <row r="72" spans="2:6" x14ac:dyDescent="0.35">
      <c r="B72" s="87">
        <v>3</v>
      </c>
      <c r="C72" s="373" t="s">
        <v>79</v>
      </c>
      <c r="D72" s="373"/>
      <c r="E72" s="140"/>
      <c r="F72" s="88"/>
    </row>
    <row r="73" spans="2:6" x14ac:dyDescent="0.35">
      <c r="B73" s="87">
        <v>4</v>
      </c>
      <c r="C73" s="373" t="s">
        <v>78</v>
      </c>
      <c r="D73" s="373"/>
      <c r="E73" s="140"/>
      <c r="F73" s="88"/>
    </row>
    <row r="74" spans="2:6" x14ac:dyDescent="0.35">
      <c r="B74" s="87">
        <v>5</v>
      </c>
      <c r="C74" s="373" t="s">
        <v>77</v>
      </c>
      <c r="D74" s="373"/>
      <c r="E74" s="140"/>
      <c r="F74" s="88"/>
    </row>
    <row r="75" spans="2:6" x14ac:dyDescent="0.35">
      <c r="B75" s="87">
        <v>6</v>
      </c>
      <c r="C75" s="373" t="s">
        <v>76</v>
      </c>
      <c r="D75" s="373"/>
      <c r="E75" s="140"/>
      <c r="F75" s="88"/>
    </row>
    <row r="76" spans="2:6" x14ac:dyDescent="0.35">
      <c r="B76" s="87">
        <v>7</v>
      </c>
      <c r="C76" s="373" t="s">
        <v>75</v>
      </c>
      <c r="D76" s="373"/>
      <c r="E76" s="140"/>
      <c r="F76" s="88"/>
    </row>
    <row r="77" spans="2:6" ht="33" customHeight="1" x14ac:dyDescent="0.35">
      <c r="B77" s="87">
        <v>8</v>
      </c>
      <c r="C77" s="373" t="s">
        <v>74</v>
      </c>
      <c r="D77" s="373"/>
      <c r="E77" s="140"/>
      <c r="F77" s="88"/>
    </row>
    <row r="78" spans="2:6" x14ac:dyDescent="0.35">
      <c r="B78" s="87">
        <v>9</v>
      </c>
      <c r="C78" s="373" t="s">
        <v>73</v>
      </c>
      <c r="D78" s="373"/>
      <c r="E78" s="140"/>
      <c r="F78" s="88"/>
    </row>
    <row r="79" spans="2:6" x14ac:dyDescent="0.35">
      <c r="B79" s="87">
        <v>10</v>
      </c>
      <c r="C79" s="373" t="s">
        <v>72</v>
      </c>
      <c r="D79" s="373"/>
      <c r="E79" s="140"/>
      <c r="F79" s="88"/>
    </row>
    <row r="80" spans="2:6" x14ac:dyDescent="0.35">
      <c r="B80" s="87">
        <v>11</v>
      </c>
      <c r="C80" s="373" t="s">
        <v>71</v>
      </c>
      <c r="D80" s="373"/>
      <c r="E80" s="140"/>
      <c r="F80" s="88"/>
    </row>
    <row r="81" spans="2:6" x14ac:dyDescent="0.35">
      <c r="B81" s="87">
        <v>12</v>
      </c>
      <c r="C81" s="373" t="s">
        <v>70</v>
      </c>
      <c r="D81" s="373"/>
      <c r="E81" s="140"/>
      <c r="F81" s="88"/>
    </row>
    <row r="82" spans="2:6" x14ac:dyDescent="0.35">
      <c r="B82" s="87">
        <v>13</v>
      </c>
      <c r="C82" s="373" t="s">
        <v>69</v>
      </c>
      <c r="D82" s="373"/>
      <c r="E82" s="140"/>
      <c r="F82" s="88"/>
    </row>
    <row r="83" spans="2:6" x14ac:dyDescent="0.35">
      <c r="B83" s="87">
        <v>14</v>
      </c>
      <c r="C83" s="373" t="s">
        <v>405</v>
      </c>
      <c r="D83" s="373"/>
      <c r="E83" s="140"/>
      <c r="F83" s="88"/>
    </row>
    <row r="84" spans="2:6" x14ac:dyDescent="0.35">
      <c r="B84" s="87">
        <v>15</v>
      </c>
      <c r="C84" s="373" t="s">
        <v>68</v>
      </c>
      <c r="D84" s="373"/>
      <c r="E84" s="140"/>
      <c r="F84" s="88"/>
    </row>
    <row r="85" spans="2:6" x14ac:dyDescent="0.35">
      <c r="B85" s="87">
        <v>16</v>
      </c>
      <c r="C85" s="373" t="s">
        <v>67</v>
      </c>
      <c r="D85" s="373"/>
      <c r="E85" s="140"/>
      <c r="F85" s="88"/>
    </row>
    <row r="86" spans="2:6" x14ac:dyDescent="0.35">
      <c r="B86" s="87">
        <v>17</v>
      </c>
      <c r="C86" s="373" t="s">
        <v>66</v>
      </c>
      <c r="D86" s="373"/>
      <c r="E86" s="140"/>
      <c r="F86" s="88"/>
    </row>
    <row r="87" spans="2:6" x14ac:dyDescent="0.35">
      <c r="B87" s="87">
        <v>18</v>
      </c>
      <c r="C87" s="374" t="s">
        <v>65</v>
      </c>
      <c r="D87" s="374"/>
      <c r="E87" s="89"/>
      <c r="F87" s="90"/>
    </row>
    <row r="88" spans="2:6" ht="15" thickBot="1" x14ac:dyDescent="0.4">
      <c r="B88" s="87">
        <v>19</v>
      </c>
      <c r="C88" s="374" t="s">
        <v>406</v>
      </c>
      <c r="D88" s="374"/>
      <c r="E88" s="89"/>
      <c r="F88" s="90"/>
    </row>
    <row r="89" spans="2:6" ht="15" thickBot="1" x14ac:dyDescent="0.4">
      <c r="B89" s="375" t="s">
        <v>64</v>
      </c>
      <c r="C89" s="376"/>
      <c r="D89" s="376"/>
      <c r="E89" s="376">
        <f>COUNTIF(E70:E88,"X")</f>
        <v>0</v>
      </c>
      <c r="F89" s="377"/>
    </row>
    <row r="90" spans="2:6" ht="49.5" customHeight="1" x14ac:dyDescent="0.35">
      <c r="B90" s="371" t="s">
        <v>404</v>
      </c>
      <c r="C90" s="371"/>
      <c r="D90" s="371"/>
      <c r="E90" s="371"/>
      <c r="F90" s="371"/>
    </row>
    <row r="91" spans="2:6" x14ac:dyDescent="0.35">
      <c r="B91" s="372" t="s">
        <v>401</v>
      </c>
      <c r="C91" s="372"/>
      <c r="D91" s="372"/>
      <c r="E91" s="372"/>
      <c r="F91" s="372"/>
    </row>
    <row r="92" spans="2:6" x14ac:dyDescent="0.35">
      <c r="B92" s="372" t="s">
        <v>402</v>
      </c>
      <c r="C92" s="372"/>
      <c r="D92" s="372"/>
      <c r="E92" s="372"/>
      <c r="F92" s="372"/>
    </row>
    <row r="93" spans="2:6" x14ac:dyDescent="0.35">
      <c r="B93" s="372" t="s">
        <v>403</v>
      </c>
      <c r="C93" s="372"/>
      <c r="D93" s="372"/>
      <c r="E93" s="372"/>
      <c r="F93" s="372"/>
    </row>
    <row r="94" spans="2:6" ht="15" thickBot="1" x14ac:dyDescent="0.4"/>
    <row r="95" spans="2:6" ht="18.5" thickBot="1" x14ac:dyDescent="0.4">
      <c r="B95" s="378" t="s">
        <v>87</v>
      </c>
      <c r="C95" s="379"/>
      <c r="D95" s="379"/>
      <c r="E95" s="379"/>
      <c r="F95" s="380"/>
    </row>
    <row r="96" spans="2:6" x14ac:dyDescent="0.35">
      <c r="B96" s="387" t="s">
        <v>400</v>
      </c>
      <c r="C96" s="388"/>
      <c r="D96" s="388"/>
      <c r="E96" s="388"/>
      <c r="F96" s="389"/>
    </row>
    <row r="97" spans="2:6" ht="33.65" customHeight="1" thickBot="1" x14ac:dyDescent="0.4">
      <c r="B97" s="390" t="s">
        <v>364</v>
      </c>
      <c r="C97" s="391"/>
      <c r="D97" s="391"/>
      <c r="E97" s="391"/>
      <c r="F97" s="392"/>
    </row>
    <row r="98" spans="2:6" x14ac:dyDescent="0.35">
      <c r="B98" s="381" t="s">
        <v>86</v>
      </c>
      <c r="C98" s="383" t="s">
        <v>85</v>
      </c>
      <c r="D98" s="383"/>
      <c r="E98" s="383" t="s">
        <v>84</v>
      </c>
      <c r="F98" s="385"/>
    </row>
    <row r="99" spans="2:6" ht="15" thickBot="1" x14ac:dyDescent="0.4">
      <c r="B99" s="382"/>
      <c r="C99" s="384"/>
      <c r="D99" s="384"/>
      <c r="E99" s="142" t="s">
        <v>83</v>
      </c>
      <c r="F99" s="83" t="s">
        <v>82</v>
      </c>
    </row>
    <row r="100" spans="2:6" x14ac:dyDescent="0.35">
      <c r="B100" s="84">
        <v>1</v>
      </c>
      <c r="C100" s="386" t="s">
        <v>81</v>
      </c>
      <c r="D100" s="386"/>
      <c r="E100" s="85"/>
      <c r="F100" s="86"/>
    </row>
    <row r="101" spans="2:6" x14ac:dyDescent="0.35">
      <c r="B101" s="87">
        <v>2</v>
      </c>
      <c r="C101" s="373" t="s">
        <v>80</v>
      </c>
      <c r="D101" s="373"/>
      <c r="E101" s="140"/>
      <c r="F101" s="88"/>
    </row>
    <row r="102" spans="2:6" x14ac:dyDescent="0.35">
      <c r="B102" s="87">
        <v>3</v>
      </c>
      <c r="C102" s="373" t="s">
        <v>79</v>
      </c>
      <c r="D102" s="373"/>
      <c r="E102" s="140"/>
      <c r="F102" s="88"/>
    </row>
    <row r="103" spans="2:6" ht="26.15" customHeight="1" x14ac:dyDescent="0.35">
      <c r="B103" s="87">
        <v>4</v>
      </c>
      <c r="C103" s="373" t="s">
        <v>78</v>
      </c>
      <c r="D103" s="373"/>
      <c r="E103" s="140"/>
      <c r="F103" s="88"/>
    </row>
    <row r="104" spans="2:6" x14ac:dyDescent="0.35">
      <c r="B104" s="87">
        <v>5</v>
      </c>
      <c r="C104" s="373" t="s">
        <v>77</v>
      </c>
      <c r="D104" s="373"/>
      <c r="E104" s="140"/>
      <c r="F104" s="88"/>
    </row>
    <row r="105" spans="2:6" x14ac:dyDescent="0.35">
      <c r="B105" s="87">
        <v>6</v>
      </c>
      <c r="C105" s="373" t="s">
        <v>76</v>
      </c>
      <c r="D105" s="373"/>
      <c r="E105" s="140"/>
      <c r="F105" s="88"/>
    </row>
    <row r="106" spans="2:6" x14ac:dyDescent="0.35">
      <c r="B106" s="87">
        <v>7</v>
      </c>
      <c r="C106" s="373" t="s">
        <v>75</v>
      </c>
      <c r="D106" s="373"/>
      <c r="E106" s="140"/>
      <c r="F106" s="88"/>
    </row>
    <row r="107" spans="2:6" ht="30" customHeight="1" x14ac:dyDescent="0.35">
      <c r="B107" s="87">
        <v>8</v>
      </c>
      <c r="C107" s="373" t="s">
        <v>74</v>
      </c>
      <c r="D107" s="373"/>
      <c r="E107" s="140"/>
      <c r="F107" s="88"/>
    </row>
    <row r="108" spans="2:6" x14ac:dyDescent="0.35">
      <c r="B108" s="87">
        <v>9</v>
      </c>
      <c r="C108" s="373" t="s">
        <v>73</v>
      </c>
      <c r="D108" s="373"/>
      <c r="E108" s="140"/>
      <c r="F108" s="88"/>
    </row>
    <row r="109" spans="2:6" x14ac:dyDescent="0.35">
      <c r="B109" s="87">
        <v>10</v>
      </c>
      <c r="C109" s="373" t="s">
        <v>72</v>
      </c>
      <c r="D109" s="373"/>
      <c r="E109" s="140"/>
      <c r="F109" s="88"/>
    </row>
    <row r="110" spans="2:6" x14ac:dyDescent="0.35">
      <c r="B110" s="87">
        <v>11</v>
      </c>
      <c r="C110" s="373" t="s">
        <v>71</v>
      </c>
      <c r="D110" s="373"/>
      <c r="E110" s="140"/>
      <c r="F110" s="88"/>
    </row>
    <row r="111" spans="2:6" x14ac:dyDescent="0.35">
      <c r="B111" s="87">
        <v>12</v>
      </c>
      <c r="C111" s="373" t="s">
        <v>70</v>
      </c>
      <c r="D111" s="373"/>
      <c r="E111" s="140"/>
      <c r="F111" s="88"/>
    </row>
    <row r="112" spans="2:6" x14ac:dyDescent="0.35">
      <c r="B112" s="87">
        <v>13</v>
      </c>
      <c r="C112" s="373" t="s">
        <v>69</v>
      </c>
      <c r="D112" s="373"/>
      <c r="E112" s="140"/>
      <c r="F112" s="88"/>
    </row>
    <row r="113" spans="2:6" x14ac:dyDescent="0.35">
      <c r="B113" s="87">
        <v>14</v>
      </c>
      <c r="C113" s="373" t="s">
        <v>405</v>
      </c>
      <c r="D113" s="373"/>
      <c r="E113" s="140"/>
      <c r="F113" s="88"/>
    </row>
    <row r="114" spans="2:6" x14ac:dyDescent="0.35">
      <c r="B114" s="87">
        <v>15</v>
      </c>
      <c r="C114" s="373" t="s">
        <v>68</v>
      </c>
      <c r="D114" s="373"/>
      <c r="E114" s="140"/>
      <c r="F114" s="88"/>
    </row>
    <row r="115" spans="2:6" x14ac:dyDescent="0.35">
      <c r="B115" s="87">
        <v>16</v>
      </c>
      <c r="C115" s="373" t="s">
        <v>67</v>
      </c>
      <c r="D115" s="373"/>
      <c r="E115" s="140"/>
      <c r="F115" s="88"/>
    </row>
    <row r="116" spans="2:6" x14ac:dyDescent="0.35">
      <c r="B116" s="87">
        <v>17</v>
      </c>
      <c r="C116" s="373" t="s">
        <v>66</v>
      </c>
      <c r="D116" s="373"/>
      <c r="E116" s="140"/>
      <c r="F116" s="88"/>
    </row>
    <row r="117" spans="2:6" x14ac:dyDescent="0.35">
      <c r="B117" s="87">
        <v>18</v>
      </c>
      <c r="C117" s="374" t="s">
        <v>65</v>
      </c>
      <c r="D117" s="374"/>
      <c r="E117" s="89"/>
      <c r="F117" s="90"/>
    </row>
    <row r="118" spans="2:6" ht="15" thickBot="1" x14ac:dyDescent="0.4">
      <c r="B118" s="87">
        <v>19</v>
      </c>
      <c r="C118" s="374" t="s">
        <v>406</v>
      </c>
      <c r="D118" s="374"/>
      <c r="E118" s="89"/>
      <c r="F118" s="90"/>
    </row>
    <row r="119" spans="2:6" ht="15" thickBot="1" x14ac:dyDescent="0.4">
      <c r="B119" s="375" t="s">
        <v>64</v>
      </c>
      <c r="C119" s="376"/>
      <c r="D119" s="376"/>
      <c r="E119" s="376">
        <f>COUNTIF(E100:E118,"X")</f>
        <v>0</v>
      </c>
      <c r="F119" s="377"/>
    </row>
    <row r="120" spans="2:6" ht="64.5" customHeight="1" x14ac:dyDescent="0.35">
      <c r="B120" s="371" t="s">
        <v>404</v>
      </c>
      <c r="C120" s="371"/>
      <c r="D120" s="371"/>
      <c r="E120" s="371"/>
      <c r="F120" s="371"/>
    </row>
    <row r="121" spans="2:6" x14ac:dyDescent="0.35">
      <c r="B121" s="372" t="s">
        <v>401</v>
      </c>
      <c r="C121" s="372"/>
      <c r="D121" s="372"/>
      <c r="E121" s="372"/>
      <c r="F121" s="372"/>
    </row>
    <row r="122" spans="2:6" x14ac:dyDescent="0.35">
      <c r="B122" s="372" t="s">
        <v>402</v>
      </c>
      <c r="C122" s="372"/>
      <c r="D122" s="372"/>
      <c r="E122" s="372"/>
      <c r="F122" s="372"/>
    </row>
    <row r="123" spans="2:6" x14ac:dyDescent="0.35">
      <c r="B123" s="372" t="s">
        <v>403</v>
      </c>
      <c r="C123" s="372"/>
      <c r="D123" s="372"/>
      <c r="E123" s="372"/>
      <c r="F123" s="372"/>
    </row>
  </sheetData>
  <mergeCells count="127">
    <mergeCell ref="E119:F119"/>
    <mergeCell ref="B120:F120"/>
    <mergeCell ref="B121:F121"/>
    <mergeCell ref="B122:F122"/>
    <mergeCell ref="B123:F123"/>
    <mergeCell ref="C115:D115"/>
    <mergeCell ref="C116:D116"/>
    <mergeCell ref="C117:D117"/>
    <mergeCell ref="C118:D118"/>
    <mergeCell ref="B119:D119"/>
    <mergeCell ref="C110:D110"/>
    <mergeCell ref="C111:D111"/>
    <mergeCell ref="C112:D112"/>
    <mergeCell ref="C113:D113"/>
    <mergeCell ref="C114:D114"/>
    <mergeCell ref="C105:D105"/>
    <mergeCell ref="C106:D106"/>
    <mergeCell ref="C107:D107"/>
    <mergeCell ref="C108:D108"/>
    <mergeCell ref="C109:D109"/>
    <mergeCell ref="C100:D100"/>
    <mergeCell ref="C101:D101"/>
    <mergeCell ref="C102:D102"/>
    <mergeCell ref="C103:D103"/>
    <mergeCell ref="C104:D104"/>
    <mergeCell ref="B64:F64"/>
    <mergeCell ref="B95:F95"/>
    <mergeCell ref="B96:F96"/>
    <mergeCell ref="B97:F97"/>
    <mergeCell ref="B98:B99"/>
    <mergeCell ref="C98:D99"/>
    <mergeCell ref="E98:F98"/>
    <mergeCell ref="E89:F89"/>
    <mergeCell ref="B90:F90"/>
    <mergeCell ref="B91:F91"/>
    <mergeCell ref="B92:F92"/>
    <mergeCell ref="B93:F93"/>
    <mergeCell ref="C85:D85"/>
    <mergeCell ref="C86:D86"/>
    <mergeCell ref="C87:D87"/>
    <mergeCell ref="C88:D88"/>
    <mergeCell ref="B89:D89"/>
    <mergeCell ref="C80:D80"/>
    <mergeCell ref="C81:D81"/>
    <mergeCell ref="C82:D82"/>
    <mergeCell ref="C83:D83"/>
    <mergeCell ref="C84:D84"/>
    <mergeCell ref="C75:D75"/>
    <mergeCell ref="C76:D76"/>
    <mergeCell ref="C77:D77"/>
    <mergeCell ref="C78:D78"/>
    <mergeCell ref="C79:D79"/>
    <mergeCell ref="C70:D70"/>
    <mergeCell ref="C71:D71"/>
    <mergeCell ref="C72:D72"/>
    <mergeCell ref="C73:D73"/>
    <mergeCell ref="C74:D74"/>
    <mergeCell ref="B65:F65"/>
    <mergeCell ref="B66:F66"/>
    <mergeCell ref="B67:F67"/>
    <mergeCell ref="B68:B69"/>
    <mergeCell ref="C68:D69"/>
    <mergeCell ref="E68:F68"/>
    <mergeCell ref="B60:F60"/>
    <mergeCell ref="B61:F61"/>
    <mergeCell ref="B62:F62"/>
    <mergeCell ref="C44:D44"/>
    <mergeCell ref="C45:D45"/>
    <mergeCell ref="C46:D46"/>
    <mergeCell ref="C47:D47"/>
    <mergeCell ref="C48:D48"/>
    <mergeCell ref="C39:D39"/>
    <mergeCell ref="C40:D40"/>
    <mergeCell ref="C41:D41"/>
    <mergeCell ref="C42:D42"/>
    <mergeCell ref="C43:D43"/>
    <mergeCell ref="C55:D55"/>
    <mergeCell ref="C51:D51"/>
    <mergeCell ref="C56:D56"/>
    <mergeCell ref="B57:D57"/>
    <mergeCell ref="E57:F57"/>
    <mergeCell ref="B58:F58"/>
    <mergeCell ref="B59:F59"/>
    <mergeCell ref="C49:D49"/>
    <mergeCell ref="C50:D50"/>
    <mergeCell ref="C52:D52"/>
    <mergeCell ref="C53:D53"/>
    <mergeCell ref="C54:D54"/>
    <mergeCell ref="B33:F33"/>
    <mergeCell ref="B36:B37"/>
    <mergeCell ref="C36:D37"/>
    <mergeCell ref="E36:F36"/>
    <mergeCell ref="C38:D38"/>
    <mergeCell ref="B34:F34"/>
    <mergeCell ref="B35:F35"/>
    <mergeCell ref="B2:F2"/>
    <mergeCell ref="C15:D15"/>
    <mergeCell ref="B5:B6"/>
    <mergeCell ref="C5:D6"/>
    <mergeCell ref="E5:F5"/>
    <mergeCell ref="C7:D7"/>
    <mergeCell ref="C8:D8"/>
    <mergeCell ref="C9:D9"/>
    <mergeCell ref="C10:D10"/>
    <mergeCell ref="C11:D11"/>
    <mergeCell ref="C12:D12"/>
    <mergeCell ref="C13:D13"/>
    <mergeCell ref="C14:D14"/>
    <mergeCell ref="B3:F3"/>
    <mergeCell ref="B4:F4"/>
    <mergeCell ref="B31:F31"/>
    <mergeCell ref="C16:D16"/>
    <mergeCell ref="B27:F27"/>
    <mergeCell ref="B28:F28"/>
    <mergeCell ref="B29:F29"/>
    <mergeCell ref="B30:F30"/>
    <mergeCell ref="C17:D17"/>
    <mergeCell ref="C18:D18"/>
    <mergeCell ref="C19:D19"/>
    <mergeCell ref="C21:D21"/>
    <mergeCell ref="C22:D22"/>
    <mergeCell ref="C23:D23"/>
    <mergeCell ref="C25:D25"/>
    <mergeCell ref="B26:D26"/>
    <mergeCell ref="E26:F26"/>
    <mergeCell ref="C20:D20"/>
    <mergeCell ref="C24:D24"/>
  </mergeCells>
  <dataValidations count="1">
    <dataValidation type="list" allowBlank="1" showInputMessage="1" showErrorMessage="1" sqref="E7:F25 E38:F56 E70:F88 E100:F118" xr:uid="{00000000-0002-0000-0400-000000000000}">
      <formula1>"X"</formula1>
    </dataValidation>
  </dataValidations>
  <printOptions horizontalCentered="1"/>
  <pageMargins left="0.25" right="0.25" top="0.75" bottom="0.75" header="0.3" footer="0.3"/>
  <pageSetup scale="22"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68A3ED37D66214084FF3FDA4EBEA14F" ma:contentTypeVersion="13" ma:contentTypeDescription="Create a new document." ma:contentTypeScope="" ma:versionID="148df06e5b42f9283da5f3c1e5de55ad">
  <xsd:schema xmlns:xsd="http://www.w3.org/2001/XMLSchema" xmlns:xs="http://www.w3.org/2001/XMLSchema" xmlns:p="http://schemas.microsoft.com/office/2006/metadata/properties" xmlns:ns3="c63aeb66-ec7a-465a-96a4-8a96d1084346" xmlns:ns4="cc8d6b41-3058-4047-91e6-52920bca3768" targetNamespace="http://schemas.microsoft.com/office/2006/metadata/properties" ma:root="true" ma:fieldsID="43fd9dd517bc1a6640366687ff56c960" ns3:_="" ns4:_="">
    <xsd:import namespace="c63aeb66-ec7a-465a-96a4-8a96d1084346"/>
    <xsd:import namespace="cc8d6b41-3058-4047-91e6-52920bca376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3aeb66-ec7a-465a-96a4-8a96d10843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c8d6b41-3058-4047-91e6-52920bca3768"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16EFC6-038D-446C-8086-945A3EDCA52F}">
  <ds:schemaRefs>
    <ds:schemaRef ds:uri="http://schemas.microsoft.com/sharepoint/v3/contenttype/forms"/>
  </ds:schemaRefs>
</ds:datastoreItem>
</file>

<file path=customXml/itemProps2.xml><?xml version="1.0" encoding="utf-8"?>
<ds:datastoreItem xmlns:ds="http://schemas.openxmlformats.org/officeDocument/2006/customXml" ds:itemID="{20C3030F-48FC-4630-AF9B-1077D288C82A}">
  <ds:schemaRefs>
    <ds:schemaRef ds:uri="http://schemas.microsoft.com/office/2006/documentManagement/types"/>
    <ds:schemaRef ds:uri="http://schemas.microsoft.com/office/2006/metadata/properties"/>
    <ds:schemaRef ds:uri="http://purl.org/dc/dcmitype/"/>
    <ds:schemaRef ds:uri="c63aeb66-ec7a-465a-96a4-8a96d1084346"/>
    <ds:schemaRef ds:uri="http://schemas.microsoft.com/office/infopath/2007/PartnerControls"/>
    <ds:schemaRef ds:uri="http://purl.org/dc/terms/"/>
    <ds:schemaRef ds:uri="http://schemas.openxmlformats.org/package/2006/metadata/core-properties"/>
    <ds:schemaRef ds:uri="cc8d6b41-3058-4047-91e6-52920bca3768"/>
    <ds:schemaRef ds:uri="http://www.w3.org/XML/1998/namespace"/>
    <ds:schemaRef ds:uri="http://purl.org/dc/elements/1.1/"/>
  </ds:schemaRefs>
</ds:datastoreItem>
</file>

<file path=customXml/itemProps3.xml><?xml version="1.0" encoding="utf-8"?>
<ds:datastoreItem xmlns:ds="http://schemas.openxmlformats.org/officeDocument/2006/customXml" ds:itemID="{8224B8D5-6AE7-4F90-82CE-CBA2314CFC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3aeb66-ec7a-465a-96a4-8a96d1084346"/>
    <ds:schemaRef ds:uri="cc8d6b41-3058-4047-91e6-52920bca37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13</vt:i4>
      </vt:variant>
    </vt:vector>
  </HeadingPairs>
  <TitlesOfParts>
    <vt:vector size="26" baseType="lpstr">
      <vt:lpstr>INSTRUCCIONES</vt:lpstr>
      <vt:lpstr>CONTEXTO PROCESO</vt:lpstr>
      <vt:lpstr>MAPA DE RIESGOS</vt:lpstr>
      <vt:lpstr>Listados Datos</vt:lpstr>
      <vt:lpstr>Evaluación Diseño Control</vt:lpstr>
      <vt:lpstr>PROBABILIDAD</vt:lpstr>
      <vt:lpstr>IMPACTO GESTIÓN</vt:lpstr>
      <vt:lpstr>IMPACTO SEG D</vt:lpstr>
      <vt:lpstr>IMPACTO CORRUPCIÓN</vt:lpstr>
      <vt:lpstr>VALORACIÓN DEL RIESGO </vt:lpstr>
      <vt:lpstr>TIPOLOGÍAS DE RIESGOS</vt:lpstr>
      <vt:lpstr>OPCIONES DE MANEJO DEL RIESGO</vt:lpstr>
      <vt:lpstr>EJEMPLO CONTROLES</vt:lpstr>
      <vt:lpstr>'CONTEXTO PROCESO'!Área_de_impresión</vt:lpstr>
      <vt:lpstr>'EJEMPLO CONTROLES'!Área_de_impresión</vt:lpstr>
      <vt:lpstr>'IMPACTO CORRUPCIÓN'!Área_de_impresión</vt:lpstr>
      <vt:lpstr>'IMPACTO GESTIÓN'!Área_de_impresión</vt:lpstr>
      <vt:lpstr>INSTRUCCIONES!Área_de_impresión</vt:lpstr>
      <vt:lpstr>'MAPA DE RIESGOS'!Área_de_impresión</vt:lpstr>
      <vt:lpstr>'OPCIONES DE MANEJO DEL RIESGO'!Área_de_impresión</vt:lpstr>
      <vt:lpstr>PROBABILIDAD!Área_de_impresión</vt:lpstr>
      <vt:lpstr>'TIPOLOGÍAS DE RIESGOS'!Área_de_impresión</vt:lpstr>
      <vt:lpstr>'VALORACIÓN DEL RIESGO '!Área_de_impresión</vt:lpstr>
      <vt:lpstr>'CONTEXTO PROCESO'!Títulos_a_imprimir</vt:lpstr>
      <vt:lpstr>INSTRUCCIONES!Títulos_a_imprimir</vt:lpstr>
      <vt:lpstr>'MAPA DE RIESGOS'!Títulos_a_imprimir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Fernando Arango Vargas</dc:creator>
  <cp:lastModifiedBy>USUARIO</cp:lastModifiedBy>
  <cp:lastPrinted>2021-08-09T22:35:47Z</cp:lastPrinted>
  <dcterms:created xsi:type="dcterms:W3CDTF">2018-01-09T21:04:09Z</dcterms:created>
  <dcterms:modified xsi:type="dcterms:W3CDTF">2021-08-09T22:36:44Z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0x010100168A3ED37D66214084FF3FDA4EBEA14F</vt:lpwstr>
  </property>
</Properties>
</file>